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tavební úpravy" sheetId="2" r:id="rId2"/>
    <sheet name="02.1 - ZTI VNITRNI" sheetId="3" r:id="rId3"/>
    <sheet name="02.2 - ZTI VENKOVNI VODOVOD" sheetId="4" r:id="rId4"/>
    <sheet name="02.3 - ZTI VENKOVNI KANAL..." sheetId="5" r:id="rId5"/>
    <sheet name="03.1 - UT" sheetId="6" r:id="rId6"/>
    <sheet name="03.2 - PLYN VNITRNI" sheetId="7" r:id="rId7"/>
    <sheet name="04 - VZT" sheetId="8" r:id="rId8"/>
    <sheet name="05 - Elektroinstalace" sheetId="9" r:id="rId9"/>
    <sheet name="06 - Slaboproud " sheetId="10" r:id="rId10"/>
    <sheet name="VRN - VEDLEJŠÍ ROZPOČTOVÉ..." sheetId="11" r:id="rId11"/>
  </sheets>
  <definedNames>
    <definedName name="_xlnm.Print_Area" localSheetId="0">'Rekapitulace stavby'!$D$4:$AO$76,'Rekapitulace stavby'!$C$82:$AQ$107</definedName>
    <definedName name="_xlnm.Print_Titles" localSheetId="0">'Rekapitulace stavby'!$92:$92</definedName>
    <definedName name="_xlnm._FilterDatabase" localSheetId="1" hidden="1">'01 - Stavební úpravy'!$C$136:$K$648</definedName>
    <definedName name="_xlnm.Print_Area" localSheetId="1">'01 - Stavební úpravy'!$C$4:$J$76,'01 - Stavební úpravy'!$C$82:$J$118,'01 - Stavební úpravy'!$C$124:$K$648</definedName>
    <definedName name="_xlnm.Print_Titles" localSheetId="1">'01 - Stavební úpravy'!$136:$136</definedName>
    <definedName name="_xlnm._FilterDatabase" localSheetId="2" hidden="1">'02.1 - ZTI VNITRNI'!$C$129:$K$198</definedName>
    <definedName name="_xlnm.Print_Area" localSheetId="2">'02.1 - ZTI VNITRNI'!$C$4:$J$76,'02.1 - ZTI VNITRNI'!$C$82:$J$109,'02.1 - ZTI VNITRNI'!$C$115:$K$198</definedName>
    <definedName name="_xlnm.Print_Titles" localSheetId="2">'02.1 - ZTI VNITRNI'!$129:$129</definedName>
    <definedName name="_xlnm._FilterDatabase" localSheetId="3" hidden="1">'02.2 - ZTI VENKOVNI VODOVOD'!$C$125:$K$153</definedName>
    <definedName name="_xlnm.Print_Area" localSheetId="3">'02.2 - ZTI VENKOVNI VODOVOD'!$C$4:$J$76,'02.2 - ZTI VENKOVNI VODOVOD'!$C$82:$J$105,'02.2 - ZTI VENKOVNI VODOVOD'!$C$111:$K$153</definedName>
    <definedName name="_xlnm.Print_Titles" localSheetId="3">'02.2 - ZTI VENKOVNI VODOVOD'!$125:$125</definedName>
    <definedName name="_xlnm._FilterDatabase" localSheetId="4" hidden="1">'02.3 - ZTI VENKOVNI KANAL...'!$C$125:$K$158</definedName>
    <definedName name="_xlnm.Print_Area" localSheetId="4">'02.3 - ZTI VENKOVNI KANAL...'!$C$4:$J$76,'02.3 - ZTI VENKOVNI KANAL...'!$C$82:$J$105,'02.3 - ZTI VENKOVNI KANAL...'!$C$111:$K$158</definedName>
    <definedName name="_xlnm.Print_Titles" localSheetId="4">'02.3 - ZTI VENKOVNI KANAL...'!$125:$125</definedName>
    <definedName name="_xlnm._FilterDatabase" localSheetId="5" hidden="1">'03.1 - UT'!$C$128:$K$183</definedName>
    <definedName name="_xlnm.Print_Area" localSheetId="5">'03.1 - UT'!$C$4:$J$76,'03.1 - UT'!$C$82:$J$108,'03.1 - UT'!$C$114:$K$183</definedName>
    <definedName name="_xlnm.Print_Titles" localSheetId="5">'03.1 - UT'!$128:$128</definedName>
    <definedName name="_xlnm._FilterDatabase" localSheetId="6" hidden="1">'03.2 - PLYN VNITRNI'!$C$122:$K$136</definedName>
    <definedName name="_xlnm.Print_Area" localSheetId="6">'03.2 - PLYN VNITRNI'!$C$4:$J$76,'03.2 - PLYN VNITRNI'!$C$82:$J$102,'03.2 - PLYN VNITRNI'!$C$108:$K$136</definedName>
    <definedName name="_xlnm.Print_Titles" localSheetId="6">'03.2 - PLYN VNITRNI'!$122:$122</definedName>
    <definedName name="_xlnm._FilterDatabase" localSheetId="7" hidden="1">'04 - VZT'!$C$119:$K$135</definedName>
    <definedName name="_xlnm.Print_Area" localSheetId="7">'04 - VZT'!$C$4:$J$76,'04 - VZT'!$C$82:$J$101,'04 - VZT'!$C$107:$K$135</definedName>
    <definedName name="_xlnm.Print_Titles" localSheetId="7">'04 - VZT'!$119:$119</definedName>
    <definedName name="_xlnm._FilterDatabase" localSheetId="8" hidden="1">'05 - Elektroinstalace'!$C$122:$K$251</definedName>
    <definedName name="_xlnm.Print_Area" localSheetId="8">'05 - Elektroinstalace'!$C$4:$J$76,'05 - Elektroinstalace'!$C$82:$J$104,'05 - Elektroinstalace'!$C$110:$K$251</definedName>
    <definedName name="_xlnm.Print_Titles" localSheetId="8">'05 - Elektroinstalace'!$122:$122</definedName>
    <definedName name="_xlnm._FilterDatabase" localSheetId="9" hidden="1">'06 - Slaboproud '!$C$117:$K$153</definedName>
    <definedName name="_xlnm.Print_Area" localSheetId="9">'06 - Slaboproud '!$C$4:$J$76,'06 - Slaboproud '!$C$82:$J$99,'06 - Slaboproud '!$C$105:$K$153</definedName>
    <definedName name="_xlnm.Print_Titles" localSheetId="9">'06 - Slaboproud '!$117:$117</definedName>
    <definedName name="_xlnm._FilterDatabase" localSheetId="10" hidden="1">'VRN - VEDLEJŠÍ ROZPOČTOVÉ...'!$C$116:$K$165</definedName>
    <definedName name="_xlnm.Print_Area" localSheetId="10">'VRN - VEDLEJŠÍ ROZPOČTOVÉ...'!$C$4:$J$76,'VRN - VEDLEJŠÍ ROZPOČTOVÉ...'!$C$82:$J$98,'VRN - VEDLEJŠÍ ROZPOČTOVÉ...'!$C$104:$K$165</definedName>
    <definedName name="_xlnm.Print_Titles" localSheetId="10">'VRN - VEDLEJŠÍ ROZPOČTOVÉ...'!$116:$116</definedName>
  </definedNames>
  <calcPr/>
</workbook>
</file>

<file path=xl/calcChain.xml><?xml version="1.0" encoding="utf-8"?>
<calcChain xmlns="http://schemas.openxmlformats.org/spreadsheetml/2006/main">
  <c i="11" l="1" r="J37"/>
  <c r="J36"/>
  <c i="1" r="AY106"/>
  <c i="11" r="J35"/>
  <c i="1" r="AX106"/>
  <c i="11"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19"/>
  <c r="BH119"/>
  <c r="BG119"/>
  <c r="BF119"/>
  <c r="T119"/>
  <c r="R119"/>
  <c r="P119"/>
  <c r="F111"/>
  <c r="E109"/>
  <c r="F89"/>
  <c r="E87"/>
  <c r="J24"/>
  <c r="E24"/>
  <c r="J114"/>
  <c r="J23"/>
  <c r="J21"/>
  <c r="E21"/>
  <c r="J113"/>
  <c r="J20"/>
  <c r="J18"/>
  <c r="E18"/>
  <c r="F114"/>
  <c r="J17"/>
  <c r="J15"/>
  <c r="E15"/>
  <c r="F113"/>
  <c r="J14"/>
  <c r="J12"/>
  <c r="J89"/>
  <c r="E7"/>
  <c r="E85"/>
  <c i="10" r="J37"/>
  <c r="J36"/>
  <c i="1" r="AY105"/>
  <c i="10" r="J35"/>
  <c i="1" r="AX105"/>
  <c i="10"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F112"/>
  <c r="E110"/>
  <c r="F89"/>
  <c r="E87"/>
  <c r="J24"/>
  <c r="E24"/>
  <c r="J115"/>
  <c r="J23"/>
  <c r="J21"/>
  <c r="E21"/>
  <c r="J91"/>
  <c r="J20"/>
  <c r="J18"/>
  <c r="E18"/>
  <c r="F92"/>
  <c r="J17"/>
  <c r="J15"/>
  <c r="E15"/>
  <c r="F114"/>
  <c r="J14"/>
  <c r="J12"/>
  <c r="J89"/>
  <c r="E7"/>
  <c r="E85"/>
  <c i="9" r="J37"/>
  <c r="J36"/>
  <c i="1" r="AY104"/>
  <c i="9" r="J35"/>
  <c i="1" r="AX104"/>
  <c i="9" r="BI251"/>
  <c r="BH251"/>
  <c r="BG251"/>
  <c r="BF251"/>
  <c r="T251"/>
  <c r="T250"/>
  <c r="T249"/>
  <c r="R251"/>
  <c r="R250"/>
  <c r="R249"/>
  <c r="P251"/>
  <c r="P250"/>
  <c r="P249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T232"/>
  <c r="T231"/>
  <c r="R233"/>
  <c r="R232"/>
  <c r="R231"/>
  <c r="P233"/>
  <c r="P232"/>
  <c r="P231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F117"/>
  <c r="E115"/>
  <c r="F89"/>
  <c r="E87"/>
  <c r="J24"/>
  <c r="E24"/>
  <c r="J120"/>
  <c r="J23"/>
  <c r="J21"/>
  <c r="E21"/>
  <c r="J119"/>
  <c r="J20"/>
  <c r="J18"/>
  <c r="E18"/>
  <c r="F120"/>
  <c r="J17"/>
  <c r="J15"/>
  <c r="E15"/>
  <c r="F91"/>
  <c r="J14"/>
  <c r="J12"/>
  <c r="J89"/>
  <c r="E7"/>
  <c r="E85"/>
  <c i="8" r="J37"/>
  <c r="J36"/>
  <c i="1" r="AY103"/>
  <c i="8" r="J35"/>
  <c i="1" r="AX103"/>
  <c i="8"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3"/>
  <c r="BH123"/>
  <c r="BG123"/>
  <c r="BF123"/>
  <c r="T123"/>
  <c r="T122"/>
  <c r="T121"/>
  <c r="R123"/>
  <c r="R122"/>
  <c r="R121"/>
  <c r="P123"/>
  <c r="P122"/>
  <c r="P121"/>
  <c r="F114"/>
  <c r="E112"/>
  <c r="F89"/>
  <c r="E87"/>
  <c r="J24"/>
  <c r="E24"/>
  <c r="J117"/>
  <c r="J23"/>
  <c r="J21"/>
  <c r="E21"/>
  <c r="J91"/>
  <c r="J20"/>
  <c r="J18"/>
  <c r="E18"/>
  <c r="F117"/>
  <c r="J17"/>
  <c r="J15"/>
  <c r="E15"/>
  <c r="F91"/>
  <c r="J14"/>
  <c r="J12"/>
  <c r="J114"/>
  <c r="E7"/>
  <c r="E110"/>
  <c i="7" r="J39"/>
  <c r="J38"/>
  <c i="1" r="AY102"/>
  <c i="7" r="J37"/>
  <c i="1" r="AX102"/>
  <c i="7"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F117"/>
  <c r="E115"/>
  <c r="F91"/>
  <c r="E89"/>
  <c r="J26"/>
  <c r="E26"/>
  <c r="J120"/>
  <c r="J25"/>
  <c r="J23"/>
  <c r="E23"/>
  <c r="J93"/>
  <c r="J22"/>
  <c r="J20"/>
  <c r="E20"/>
  <c r="F120"/>
  <c r="J19"/>
  <c r="J17"/>
  <c r="E17"/>
  <c r="F119"/>
  <c r="J16"/>
  <c r="J14"/>
  <c r="J91"/>
  <c r="E7"/>
  <c r="E85"/>
  <c i="6" r="J39"/>
  <c r="J38"/>
  <c i="1" r="AY101"/>
  <c i="6" r="J37"/>
  <c i="1" r="AX101"/>
  <c i="6"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T178"/>
  <c r="R179"/>
  <c r="R178"/>
  <c r="P179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F123"/>
  <c r="E121"/>
  <c r="F91"/>
  <c r="E89"/>
  <c r="J26"/>
  <c r="E26"/>
  <c r="J94"/>
  <c r="J25"/>
  <c r="J23"/>
  <c r="E23"/>
  <c r="J125"/>
  <c r="J22"/>
  <c r="J20"/>
  <c r="E20"/>
  <c r="F126"/>
  <c r="J19"/>
  <c r="J17"/>
  <c r="E17"/>
  <c r="F93"/>
  <c r="J16"/>
  <c r="J14"/>
  <c r="J91"/>
  <c r="E7"/>
  <c r="E117"/>
  <c i="5" r="J39"/>
  <c r="J38"/>
  <c i="1" r="AY99"/>
  <c i="5" r="J37"/>
  <c i="1" r="AX99"/>
  <c i="5"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T152"/>
  <c r="R153"/>
  <c r="R152"/>
  <c r="P153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F120"/>
  <c r="E118"/>
  <c r="F91"/>
  <c r="E89"/>
  <c r="J26"/>
  <c r="E26"/>
  <c r="J123"/>
  <c r="J25"/>
  <c r="J23"/>
  <c r="E23"/>
  <c r="J93"/>
  <c r="J22"/>
  <c r="J20"/>
  <c r="E20"/>
  <c r="F94"/>
  <c r="J19"/>
  <c r="J17"/>
  <c r="E17"/>
  <c r="F122"/>
  <c r="J16"/>
  <c r="J14"/>
  <c r="J91"/>
  <c r="E7"/>
  <c r="E85"/>
  <c i="4" r="J39"/>
  <c r="J38"/>
  <c i="1" r="AY98"/>
  <c i="4" r="J37"/>
  <c i="1" r="AX98"/>
  <c i="4"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T147"/>
  <c r="R148"/>
  <c r="R147"/>
  <c r="P148"/>
  <c r="P147"/>
  <c r="BI146"/>
  <c r="BH146"/>
  <c r="BG146"/>
  <c r="BF146"/>
  <c r="T146"/>
  <c r="T145"/>
  <c r="R146"/>
  <c r="R145"/>
  <c r="P146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F120"/>
  <c r="E118"/>
  <c r="F91"/>
  <c r="E89"/>
  <c r="J26"/>
  <c r="E26"/>
  <c r="J123"/>
  <c r="J25"/>
  <c r="J23"/>
  <c r="E23"/>
  <c r="J93"/>
  <c r="J22"/>
  <c r="J20"/>
  <c r="E20"/>
  <c r="F94"/>
  <c r="J19"/>
  <c r="J17"/>
  <c r="E17"/>
  <c r="F122"/>
  <c r="J16"/>
  <c r="J14"/>
  <c r="J91"/>
  <c r="E7"/>
  <c r="E85"/>
  <c i="3" r="J39"/>
  <c r="J38"/>
  <c i="1" r="AY97"/>
  <c i="3" r="J37"/>
  <c i="1" r="AX97"/>
  <c i="3"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F124"/>
  <c r="E122"/>
  <c r="F91"/>
  <c r="E89"/>
  <c r="J26"/>
  <c r="E26"/>
  <c r="J127"/>
  <c r="J25"/>
  <c r="J23"/>
  <c r="E23"/>
  <c r="J93"/>
  <c r="J22"/>
  <c r="J20"/>
  <c r="E20"/>
  <c r="F94"/>
  <c r="J19"/>
  <c r="J17"/>
  <c r="E17"/>
  <c r="F93"/>
  <c r="J16"/>
  <c r="J14"/>
  <c r="J124"/>
  <c r="E7"/>
  <c r="E118"/>
  <c i="2" r="J37"/>
  <c r="J36"/>
  <c i="1" r="AY95"/>
  <c i="2" r="J35"/>
  <c i="1" r="AX95"/>
  <c i="2" r="BI647"/>
  <c r="BH647"/>
  <c r="BG647"/>
  <c r="BF647"/>
  <c r="T647"/>
  <c r="R647"/>
  <c r="P647"/>
  <c r="BI645"/>
  <c r="BH645"/>
  <c r="BG645"/>
  <c r="BF645"/>
  <c r="T645"/>
  <c r="R645"/>
  <c r="P645"/>
  <c r="BI643"/>
  <c r="BH643"/>
  <c r="BG643"/>
  <c r="BF643"/>
  <c r="T643"/>
  <c r="R643"/>
  <c r="P643"/>
  <c r="BI640"/>
  <c r="BH640"/>
  <c r="BG640"/>
  <c r="BF640"/>
  <c r="T640"/>
  <c r="R640"/>
  <c r="P640"/>
  <c r="BI638"/>
  <c r="BH638"/>
  <c r="BG638"/>
  <c r="BF638"/>
  <c r="T638"/>
  <c r="R638"/>
  <c r="P638"/>
  <c r="BI633"/>
  <c r="BH633"/>
  <c r="BG633"/>
  <c r="BF633"/>
  <c r="T633"/>
  <c r="R633"/>
  <c r="P633"/>
  <c r="BI630"/>
  <c r="BH630"/>
  <c r="BG630"/>
  <c r="BF630"/>
  <c r="T630"/>
  <c r="R630"/>
  <c r="P630"/>
  <c r="BI626"/>
  <c r="BH626"/>
  <c r="BG626"/>
  <c r="BF626"/>
  <c r="T626"/>
  <c r="R626"/>
  <c r="P626"/>
  <c r="BI623"/>
  <c r="BH623"/>
  <c r="BG623"/>
  <c r="BF623"/>
  <c r="T623"/>
  <c r="R623"/>
  <c r="P623"/>
  <c r="BI621"/>
  <c r="BH621"/>
  <c r="BG621"/>
  <c r="BF621"/>
  <c r="T621"/>
  <c r="R621"/>
  <c r="P621"/>
  <c r="BI617"/>
  <c r="BH617"/>
  <c r="BG617"/>
  <c r="BF617"/>
  <c r="T617"/>
  <c r="R617"/>
  <c r="P617"/>
  <c r="BI615"/>
  <c r="BH615"/>
  <c r="BG615"/>
  <c r="BF615"/>
  <c r="T615"/>
  <c r="R615"/>
  <c r="P615"/>
  <c r="BI612"/>
  <c r="BH612"/>
  <c r="BG612"/>
  <c r="BF612"/>
  <c r="T612"/>
  <c r="R612"/>
  <c r="P612"/>
  <c r="BI609"/>
  <c r="BH609"/>
  <c r="BG609"/>
  <c r="BF609"/>
  <c r="T609"/>
  <c r="R609"/>
  <c r="P609"/>
  <c r="BI604"/>
  <c r="BH604"/>
  <c r="BG604"/>
  <c r="BF604"/>
  <c r="T604"/>
  <c r="R604"/>
  <c r="P604"/>
  <c r="BI602"/>
  <c r="BH602"/>
  <c r="BG602"/>
  <c r="BF602"/>
  <c r="T602"/>
  <c r="R602"/>
  <c r="P602"/>
  <c r="BI600"/>
  <c r="BH600"/>
  <c r="BG600"/>
  <c r="BF600"/>
  <c r="T600"/>
  <c r="R600"/>
  <c r="P600"/>
  <c r="BI595"/>
  <c r="BH595"/>
  <c r="BG595"/>
  <c r="BF595"/>
  <c r="T595"/>
  <c r="R595"/>
  <c r="P595"/>
  <c r="BI592"/>
  <c r="BH592"/>
  <c r="BG592"/>
  <c r="BF592"/>
  <c r="T592"/>
  <c r="R592"/>
  <c r="P592"/>
  <c r="BI589"/>
  <c r="BH589"/>
  <c r="BG589"/>
  <c r="BF589"/>
  <c r="T589"/>
  <c r="R589"/>
  <c r="P589"/>
  <c r="BI586"/>
  <c r="BH586"/>
  <c r="BG586"/>
  <c r="BF586"/>
  <c r="T586"/>
  <c r="R586"/>
  <c r="P586"/>
  <c r="BI583"/>
  <c r="BH583"/>
  <c r="BG583"/>
  <c r="BF583"/>
  <c r="T583"/>
  <c r="R583"/>
  <c r="P583"/>
  <c r="BI581"/>
  <c r="BH581"/>
  <c r="BG581"/>
  <c r="BF581"/>
  <c r="T581"/>
  <c r="R581"/>
  <c r="P581"/>
  <c r="BI577"/>
  <c r="BH577"/>
  <c r="BG577"/>
  <c r="BF577"/>
  <c r="T577"/>
  <c r="R577"/>
  <c r="P577"/>
  <c r="BI573"/>
  <c r="BH573"/>
  <c r="BG573"/>
  <c r="BF573"/>
  <c r="T573"/>
  <c r="R573"/>
  <c r="P573"/>
  <c r="BI570"/>
  <c r="BH570"/>
  <c r="BG570"/>
  <c r="BF570"/>
  <c r="T570"/>
  <c r="R570"/>
  <c r="P570"/>
  <c r="BI566"/>
  <c r="BH566"/>
  <c r="BG566"/>
  <c r="BF566"/>
  <c r="T566"/>
  <c r="R566"/>
  <c r="P566"/>
  <c r="BI563"/>
  <c r="BH563"/>
  <c r="BG563"/>
  <c r="BF563"/>
  <c r="T563"/>
  <c r="R563"/>
  <c r="P563"/>
  <c r="BI561"/>
  <c r="BH561"/>
  <c r="BG561"/>
  <c r="BF561"/>
  <c r="T561"/>
  <c r="R561"/>
  <c r="P561"/>
  <c r="BI559"/>
  <c r="BH559"/>
  <c r="BG559"/>
  <c r="BF559"/>
  <c r="T559"/>
  <c r="R559"/>
  <c r="P559"/>
  <c r="BI557"/>
  <c r="BH557"/>
  <c r="BG557"/>
  <c r="BF557"/>
  <c r="T557"/>
  <c r="R557"/>
  <c r="P557"/>
  <c r="BI555"/>
  <c r="BH555"/>
  <c r="BG555"/>
  <c r="BF555"/>
  <c r="T555"/>
  <c r="R555"/>
  <c r="P555"/>
  <c r="BI553"/>
  <c r="BH553"/>
  <c r="BG553"/>
  <c r="BF553"/>
  <c r="T553"/>
  <c r="R553"/>
  <c r="P553"/>
  <c r="BI551"/>
  <c r="BH551"/>
  <c r="BG551"/>
  <c r="BF551"/>
  <c r="T551"/>
  <c r="R551"/>
  <c r="P551"/>
  <c r="BI549"/>
  <c r="BH549"/>
  <c r="BG549"/>
  <c r="BF549"/>
  <c r="T549"/>
  <c r="R549"/>
  <c r="P549"/>
  <c r="BI546"/>
  <c r="BH546"/>
  <c r="BG546"/>
  <c r="BF546"/>
  <c r="T546"/>
  <c r="R546"/>
  <c r="P546"/>
  <c r="BI544"/>
  <c r="BH544"/>
  <c r="BG544"/>
  <c r="BF544"/>
  <c r="T544"/>
  <c r="R544"/>
  <c r="P544"/>
  <c r="BI539"/>
  <c r="BH539"/>
  <c r="BG539"/>
  <c r="BF539"/>
  <c r="T539"/>
  <c r="R539"/>
  <c r="P539"/>
  <c r="BI534"/>
  <c r="BH534"/>
  <c r="BG534"/>
  <c r="BF534"/>
  <c r="T534"/>
  <c r="R534"/>
  <c r="P534"/>
  <c r="BI529"/>
  <c r="BH529"/>
  <c r="BG529"/>
  <c r="BF529"/>
  <c r="T529"/>
  <c r="R529"/>
  <c r="P529"/>
  <c r="BI524"/>
  <c r="BH524"/>
  <c r="BG524"/>
  <c r="BF524"/>
  <c r="T524"/>
  <c r="R524"/>
  <c r="P524"/>
  <c r="BI519"/>
  <c r="BH519"/>
  <c r="BG519"/>
  <c r="BF519"/>
  <c r="T519"/>
  <c r="R519"/>
  <c r="P519"/>
  <c r="BI516"/>
  <c r="BH516"/>
  <c r="BG516"/>
  <c r="BF516"/>
  <c r="T516"/>
  <c r="R516"/>
  <c r="P516"/>
  <c r="BI512"/>
  <c r="BH512"/>
  <c r="BG512"/>
  <c r="BF512"/>
  <c r="T512"/>
  <c r="R512"/>
  <c r="P512"/>
  <c r="BI508"/>
  <c r="BH508"/>
  <c r="BG508"/>
  <c r="BF508"/>
  <c r="T508"/>
  <c r="R508"/>
  <c r="P508"/>
  <c r="BI506"/>
  <c r="BH506"/>
  <c r="BG506"/>
  <c r="BF506"/>
  <c r="T506"/>
  <c r="R506"/>
  <c r="P506"/>
  <c r="BI503"/>
  <c r="BH503"/>
  <c r="BG503"/>
  <c r="BF503"/>
  <c r="T503"/>
  <c r="R503"/>
  <c r="P503"/>
  <c r="BI501"/>
  <c r="BH501"/>
  <c r="BG501"/>
  <c r="BF501"/>
  <c r="T501"/>
  <c r="R501"/>
  <c r="P501"/>
  <c r="BI499"/>
  <c r="BH499"/>
  <c r="BG499"/>
  <c r="BF499"/>
  <c r="T499"/>
  <c r="R499"/>
  <c r="P499"/>
  <c r="BI497"/>
  <c r="BH497"/>
  <c r="BG497"/>
  <c r="BF497"/>
  <c r="T497"/>
  <c r="R497"/>
  <c r="P497"/>
  <c r="BI495"/>
  <c r="BH495"/>
  <c r="BG495"/>
  <c r="BF495"/>
  <c r="T495"/>
  <c r="R495"/>
  <c r="P495"/>
  <c r="BI493"/>
  <c r="BH493"/>
  <c r="BG493"/>
  <c r="BF493"/>
  <c r="T493"/>
  <c r="R493"/>
  <c r="P493"/>
  <c r="BI488"/>
  <c r="BH488"/>
  <c r="BG488"/>
  <c r="BF488"/>
  <c r="T488"/>
  <c r="R488"/>
  <c r="P488"/>
  <c r="BI485"/>
  <c r="BH485"/>
  <c r="BG485"/>
  <c r="BF485"/>
  <c r="T485"/>
  <c r="R485"/>
  <c r="P485"/>
  <c r="BI483"/>
  <c r="BH483"/>
  <c r="BG483"/>
  <c r="BF483"/>
  <c r="T483"/>
  <c r="R483"/>
  <c r="P483"/>
  <c r="BI481"/>
  <c r="BH481"/>
  <c r="BG481"/>
  <c r="BF481"/>
  <c r="T481"/>
  <c r="R481"/>
  <c r="P481"/>
  <c r="BI479"/>
  <c r="BH479"/>
  <c r="BG479"/>
  <c r="BF479"/>
  <c r="T479"/>
  <c r="R479"/>
  <c r="P479"/>
  <c r="BI476"/>
  <c r="BH476"/>
  <c r="BG476"/>
  <c r="BF476"/>
  <c r="T476"/>
  <c r="R476"/>
  <c r="P476"/>
  <c r="BI473"/>
  <c r="BH473"/>
  <c r="BG473"/>
  <c r="BF473"/>
  <c r="T473"/>
  <c r="R473"/>
  <c r="P473"/>
  <c r="BI472"/>
  <c r="BH472"/>
  <c r="BG472"/>
  <c r="BF472"/>
  <c r="T472"/>
  <c r="R472"/>
  <c r="P472"/>
  <c r="BI466"/>
  <c r="BH466"/>
  <c r="BG466"/>
  <c r="BF466"/>
  <c r="T466"/>
  <c r="R466"/>
  <c r="P466"/>
  <c r="BI459"/>
  <c r="BH459"/>
  <c r="BG459"/>
  <c r="BF459"/>
  <c r="T459"/>
  <c r="R459"/>
  <c r="P459"/>
  <c r="BI457"/>
  <c r="BH457"/>
  <c r="BG457"/>
  <c r="BF457"/>
  <c r="T457"/>
  <c r="R457"/>
  <c r="P457"/>
  <c r="BI453"/>
  <c r="BH453"/>
  <c r="BG453"/>
  <c r="BF453"/>
  <c r="T453"/>
  <c r="T452"/>
  <c r="R453"/>
  <c r="R452"/>
  <c r="P453"/>
  <c r="P452"/>
  <c r="BI450"/>
  <c r="BH450"/>
  <c r="BG450"/>
  <c r="BF450"/>
  <c r="T450"/>
  <c r="R450"/>
  <c r="P450"/>
  <c r="BI447"/>
  <c r="BH447"/>
  <c r="BG447"/>
  <c r="BF447"/>
  <c r="T447"/>
  <c r="R447"/>
  <c r="P447"/>
  <c r="BI445"/>
  <c r="BH445"/>
  <c r="BG445"/>
  <c r="BF445"/>
  <c r="T445"/>
  <c r="R445"/>
  <c r="P445"/>
  <c r="BI440"/>
  <c r="BH440"/>
  <c r="BG440"/>
  <c r="BF440"/>
  <c r="T440"/>
  <c r="R440"/>
  <c r="P440"/>
  <c r="BI438"/>
  <c r="BH438"/>
  <c r="BG438"/>
  <c r="BF438"/>
  <c r="T438"/>
  <c r="R438"/>
  <c r="P438"/>
  <c r="BI436"/>
  <c r="BH436"/>
  <c r="BG436"/>
  <c r="BF436"/>
  <c r="T436"/>
  <c r="R436"/>
  <c r="P436"/>
  <c r="BI431"/>
  <c r="BH431"/>
  <c r="BG431"/>
  <c r="BF431"/>
  <c r="T431"/>
  <c r="R431"/>
  <c r="P431"/>
  <c r="BI429"/>
  <c r="BH429"/>
  <c r="BG429"/>
  <c r="BF429"/>
  <c r="T429"/>
  <c r="R429"/>
  <c r="P429"/>
  <c r="BI424"/>
  <c r="BH424"/>
  <c r="BG424"/>
  <c r="BF424"/>
  <c r="T424"/>
  <c r="R424"/>
  <c r="P424"/>
  <c r="BI422"/>
  <c r="BH422"/>
  <c r="BG422"/>
  <c r="BF422"/>
  <c r="T422"/>
  <c r="R422"/>
  <c r="P422"/>
  <c r="BI417"/>
  <c r="BH417"/>
  <c r="BG417"/>
  <c r="BF417"/>
  <c r="T417"/>
  <c r="R417"/>
  <c r="P417"/>
  <c r="BI414"/>
  <c r="BH414"/>
  <c r="BG414"/>
  <c r="BF414"/>
  <c r="T414"/>
  <c r="R414"/>
  <c r="P414"/>
  <c r="BI412"/>
  <c r="BH412"/>
  <c r="BG412"/>
  <c r="BF412"/>
  <c r="T412"/>
  <c r="R412"/>
  <c r="P412"/>
  <c r="BI405"/>
  <c r="BH405"/>
  <c r="BG405"/>
  <c r="BF405"/>
  <c r="T405"/>
  <c r="R405"/>
  <c r="P405"/>
  <c r="BI402"/>
  <c r="BH402"/>
  <c r="BG402"/>
  <c r="BF402"/>
  <c r="T402"/>
  <c r="R402"/>
  <c r="P402"/>
  <c r="BI395"/>
  <c r="BH395"/>
  <c r="BG395"/>
  <c r="BF395"/>
  <c r="T395"/>
  <c r="R395"/>
  <c r="P395"/>
  <c r="BI392"/>
  <c r="BH392"/>
  <c r="BG392"/>
  <c r="BF392"/>
  <c r="T392"/>
  <c r="R392"/>
  <c r="P392"/>
  <c r="BI388"/>
  <c r="BH388"/>
  <c r="BG388"/>
  <c r="BF388"/>
  <c r="T388"/>
  <c r="R388"/>
  <c r="P388"/>
  <c r="BI386"/>
  <c r="BH386"/>
  <c r="BG386"/>
  <c r="BF386"/>
  <c r="T386"/>
  <c r="R386"/>
  <c r="P386"/>
  <c r="BI381"/>
  <c r="BH381"/>
  <c r="BG381"/>
  <c r="BF381"/>
  <c r="T381"/>
  <c r="R381"/>
  <c r="P381"/>
  <c r="BI377"/>
  <c r="BH377"/>
  <c r="BG377"/>
  <c r="BF377"/>
  <c r="T377"/>
  <c r="R377"/>
  <c r="P377"/>
  <c r="BI374"/>
  <c r="BH374"/>
  <c r="BG374"/>
  <c r="BF374"/>
  <c r="T374"/>
  <c r="R374"/>
  <c r="P374"/>
  <c r="BI371"/>
  <c r="BH371"/>
  <c r="BG371"/>
  <c r="BF371"/>
  <c r="T371"/>
  <c r="R371"/>
  <c r="P371"/>
  <c r="BI365"/>
  <c r="BH365"/>
  <c r="BG365"/>
  <c r="BF365"/>
  <c r="T365"/>
  <c r="R365"/>
  <c r="P365"/>
  <c r="BI364"/>
  <c r="BH364"/>
  <c r="BG364"/>
  <c r="BF364"/>
  <c r="T364"/>
  <c r="R364"/>
  <c r="P364"/>
  <c r="BI362"/>
  <c r="BH362"/>
  <c r="BG362"/>
  <c r="BF362"/>
  <c r="T362"/>
  <c r="R362"/>
  <c r="P362"/>
  <c r="BI359"/>
  <c r="BH359"/>
  <c r="BG359"/>
  <c r="BF359"/>
  <c r="T359"/>
  <c r="R359"/>
  <c r="P359"/>
  <c r="BI358"/>
  <c r="BH358"/>
  <c r="BG358"/>
  <c r="BF358"/>
  <c r="T358"/>
  <c r="R358"/>
  <c r="P358"/>
  <c r="BI355"/>
  <c r="BH355"/>
  <c r="BG355"/>
  <c r="BF355"/>
  <c r="T355"/>
  <c r="R355"/>
  <c r="P355"/>
  <c r="BI350"/>
  <c r="BH350"/>
  <c r="BG350"/>
  <c r="BF350"/>
  <c r="T350"/>
  <c r="R350"/>
  <c r="P350"/>
  <c r="BI347"/>
  <c r="BH347"/>
  <c r="BG347"/>
  <c r="BF347"/>
  <c r="T347"/>
  <c r="R347"/>
  <c r="P347"/>
  <c r="BI341"/>
  <c r="BH341"/>
  <c r="BG341"/>
  <c r="BF341"/>
  <c r="T341"/>
  <c r="R341"/>
  <c r="P341"/>
  <c r="BI338"/>
  <c r="BH338"/>
  <c r="BG338"/>
  <c r="BF338"/>
  <c r="T338"/>
  <c r="R338"/>
  <c r="P338"/>
  <c r="BI333"/>
  <c r="BH333"/>
  <c r="BG333"/>
  <c r="BF333"/>
  <c r="T333"/>
  <c r="R333"/>
  <c r="P333"/>
  <c r="BI329"/>
  <c r="BH329"/>
  <c r="BG329"/>
  <c r="BF329"/>
  <c r="T329"/>
  <c r="T328"/>
  <c r="R329"/>
  <c r="R328"/>
  <c r="P329"/>
  <c r="P328"/>
  <c r="BI325"/>
  <c r="BH325"/>
  <c r="BG325"/>
  <c r="BF325"/>
  <c r="T325"/>
  <c r="R325"/>
  <c r="P325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4"/>
  <c r="BH314"/>
  <c r="BG314"/>
  <c r="BF314"/>
  <c r="T314"/>
  <c r="R314"/>
  <c r="P314"/>
  <c r="BI311"/>
  <c r="BH311"/>
  <c r="BG311"/>
  <c r="BF311"/>
  <c r="T311"/>
  <c r="R311"/>
  <c r="P311"/>
  <c r="BI308"/>
  <c r="BH308"/>
  <c r="BG308"/>
  <c r="BF308"/>
  <c r="T308"/>
  <c r="R308"/>
  <c r="P308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6"/>
  <c r="BH296"/>
  <c r="BG296"/>
  <c r="BF296"/>
  <c r="T296"/>
  <c r="R296"/>
  <c r="P296"/>
  <c r="BI291"/>
  <c r="BH291"/>
  <c r="BG291"/>
  <c r="BF291"/>
  <c r="T291"/>
  <c r="R291"/>
  <c r="P291"/>
  <c r="BI289"/>
  <c r="BH289"/>
  <c r="BG289"/>
  <c r="BF289"/>
  <c r="T289"/>
  <c r="R289"/>
  <c r="P289"/>
  <c r="BI284"/>
  <c r="BH284"/>
  <c r="BG284"/>
  <c r="BF284"/>
  <c r="T284"/>
  <c r="R284"/>
  <c r="P284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0"/>
  <c r="BH270"/>
  <c r="BG270"/>
  <c r="BF270"/>
  <c r="T270"/>
  <c r="R270"/>
  <c r="P270"/>
  <c r="BI267"/>
  <c r="BH267"/>
  <c r="BG267"/>
  <c r="BF267"/>
  <c r="T267"/>
  <c r="R267"/>
  <c r="P267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2"/>
  <c r="BH242"/>
  <c r="BG242"/>
  <c r="BF242"/>
  <c r="T242"/>
  <c r="R242"/>
  <c r="P242"/>
  <c r="BI240"/>
  <c r="BH240"/>
  <c r="BG240"/>
  <c r="BF240"/>
  <c r="T240"/>
  <c r="R240"/>
  <c r="P240"/>
  <c r="BI237"/>
  <c r="BH237"/>
  <c r="BG237"/>
  <c r="BF237"/>
  <c r="T237"/>
  <c r="R237"/>
  <c r="P237"/>
  <c r="BI235"/>
  <c r="BH235"/>
  <c r="BG235"/>
  <c r="BF235"/>
  <c r="T235"/>
  <c r="R235"/>
  <c r="P235"/>
  <c r="BI230"/>
  <c r="BH230"/>
  <c r="BG230"/>
  <c r="BF230"/>
  <c r="T230"/>
  <c r="R230"/>
  <c r="P230"/>
  <c r="BI224"/>
  <c r="BH224"/>
  <c r="BG224"/>
  <c r="BF224"/>
  <c r="T224"/>
  <c r="R224"/>
  <c r="P224"/>
  <c r="BI219"/>
  <c r="BH219"/>
  <c r="BG219"/>
  <c r="BF219"/>
  <c r="T219"/>
  <c r="R219"/>
  <c r="P219"/>
  <c r="BI213"/>
  <c r="BH213"/>
  <c r="BG213"/>
  <c r="BF213"/>
  <c r="T213"/>
  <c r="R213"/>
  <c r="P213"/>
  <c r="BI208"/>
  <c r="BH208"/>
  <c r="BG208"/>
  <c r="BF208"/>
  <c r="T208"/>
  <c r="R208"/>
  <c r="P208"/>
  <c r="BI206"/>
  <c r="BH206"/>
  <c r="BG206"/>
  <c r="BF206"/>
  <c r="T206"/>
  <c r="R206"/>
  <c r="P206"/>
  <c r="BI202"/>
  <c r="BH202"/>
  <c r="BG202"/>
  <c r="BF202"/>
  <c r="T202"/>
  <c r="R202"/>
  <c r="P202"/>
  <c r="BI197"/>
  <c r="BH197"/>
  <c r="BG197"/>
  <c r="BF197"/>
  <c r="T197"/>
  <c r="R197"/>
  <c r="P197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78"/>
  <c r="BH178"/>
  <c r="BG178"/>
  <c r="BF178"/>
  <c r="T178"/>
  <c r="R178"/>
  <c r="P178"/>
  <c r="BI176"/>
  <c r="BH176"/>
  <c r="BG176"/>
  <c r="BF176"/>
  <c r="T176"/>
  <c r="R176"/>
  <c r="P176"/>
  <c r="BI172"/>
  <c r="BH172"/>
  <c r="BG172"/>
  <c r="BF172"/>
  <c r="T172"/>
  <c r="R172"/>
  <c r="P172"/>
  <c r="BI168"/>
  <c r="BH168"/>
  <c r="BG168"/>
  <c r="BF168"/>
  <c r="T168"/>
  <c r="R168"/>
  <c r="P168"/>
  <c r="BI162"/>
  <c r="BH162"/>
  <c r="BG162"/>
  <c r="BF162"/>
  <c r="T162"/>
  <c r="R162"/>
  <c r="P162"/>
  <c r="BI157"/>
  <c r="BH157"/>
  <c r="BG157"/>
  <c r="BF157"/>
  <c r="T157"/>
  <c r="R157"/>
  <c r="P157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0"/>
  <c r="BH140"/>
  <c r="BG140"/>
  <c r="BF140"/>
  <c r="T140"/>
  <c r="R140"/>
  <c r="P140"/>
  <c r="F131"/>
  <c r="E129"/>
  <c r="F89"/>
  <c r="E87"/>
  <c r="J24"/>
  <c r="E24"/>
  <c r="J92"/>
  <c r="J23"/>
  <c r="J21"/>
  <c r="E21"/>
  <c r="J133"/>
  <c r="J20"/>
  <c r="J18"/>
  <c r="E18"/>
  <c r="F134"/>
  <c r="J17"/>
  <c r="J15"/>
  <c r="E15"/>
  <c r="F133"/>
  <c r="J14"/>
  <c r="J12"/>
  <c r="J131"/>
  <c r="E7"/>
  <c r="E127"/>
  <c i="1" r="L90"/>
  <c r="AM90"/>
  <c r="AM89"/>
  <c r="L89"/>
  <c r="AM87"/>
  <c r="L87"/>
  <c r="L85"/>
  <c r="L84"/>
  <c i="11" r="J151"/>
  <c r="BK124"/>
  <c i="2" r="J609"/>
  <c r="J640"/>
  <c r="BK617"/>
  <c r="BK592"/>
  <c r="BK570"/>
  <c r="J555"/>
  <c r="BK544"/>
  <c r="BK643"/>
  <c r="J589"/>
  <c r="J524"/>
  <c r="BK626"/>
  <c r="J600"/>
  <c r="BK559"/>
  <c r="J534"/>
  <c r="J570"/>
  <c r="BK546"/>
  <c r="BK479"/>
  <c r="J436"/>
  <c r="J402"/>
  <c r="BK359"/>
  <c r="BK338"/>
  <c r="J301"/>
  <c r="J258"/>
  <c r="J242"/>
  <c r="BK197"/>
  <c r="BK172"/>
  <c r="BK539"/>
  <c r="BK473"/>
  <c r="J377"/>
  <c r="BK320"/>
  <c r="BK270"/>
  <c r="J206"/>
  <c r="BK176"/>
  <c r="J506"/>
  <c r="J497"/>
  <c r="BK445"/>
  <c r="BK506"/>
  <c r="BK485"/>
  <c r="BK402"/>
  <c r="BK350"/>
  <c r="BK275"/>
  <c r="J192"/>
  <c r="BK508"/>
  <c r="J457"/>
  <c r="J358"/>
  <c r="J296"/>
  <c r="BK249"/>
  <c r="BK192"/>
  <c i="1" r="AS96"/>
  <c i="2" r="J341"/>
  <c r="J277"/>
  <c r="BK208"/>
  <c r="BK147"/>
  <c r="BK206"/>
  <c r="J149"/>
  <c i="3" r="BK194"/>
  <c r="J162"/>
  <c r="J142"/>
  <c r="BK193"/>
  <c r="J185"/>
  <c r="BK172"/>
  <c r="BK163"/>
  <c r="BK147"/>
  <c r="J188"/>
  <c r="BK177"/>
  <c i="5" r="BK137"/>
  <c i="6" r="BK181"/>
  <c r="BK175"/>
  <c r="J167"/>
  <c r="BK154"/>
  <c r="J148"/>
  <c r="BK142"/>
  <c r="J168"/>
  <c r="BK158"/>
  <c r="J143"/>
  <c r="BK182"/>
  <c r="BK174"/>
  <c r="J165"/>
  <c r="BK157"/>
  <c r="BK183"/>
  <c r="J164"/>
  <c r="BK149"/>
  <c r="BK135"/>
  <c r="J153"/>
  <c r="BK143"/>
  <c r="J139"/>
  <c i="7" r="J129"/>
  <c r="J133"/>
  <c r="J131"/>
  <c i="8" r="BK134"/>
  <c r="BK135"/>
  <c r="J129"/>
  <c r="BK127"/>
  <c i="9" r="J251"/>
  <c r="BK226"/>
  <c r="BK215"/>
  <c r="J206"/>
  <c r="J176"/>
  <c r="BK150"/>
  <c r="J200"/>
  <c r="BK185"/>
  <c r="BK140"/>
  <c r="J229"/>
  <c r="J213"/>
  <c r="BK203"/>
  <c r="J192"/>
  <c r="J178"/>
  <c r="J128"/>
  <c r="BK244"/>
  <c i="10" r="BK139"/>
  <c i="11" r="J134"/>
  <c r="BK151"/>
  <c r="BK137"/>
  <c r="J149"/>
  <c r="J141"/>
  <c r="J124"/>
  <c i="2" r="BK595"/>
  <c r="J638"/>
  <c r="J623"/>
  <c r="BK612"/>
  <c r="J586"/>
  <c r="J577"/>
  <c r="J561"/>
  <c r="BK551"/>
  <c r="BK529"/>
  <c r="BK630"/>
  <c r="J595"/>
  <c r="BK549"/>
  <c r="BK638"/>
  <c r="BK621"/>
  <c r="J602"/>
  <c r="BK586"/>
  <c r="BK557"/>
  <c r="J604"/>
  <c r="BK563"/>
  <c r="J539"/>
  <c r="BK488"/>
  <c r="J450"/>
  <c r="J429"/>
  <c r="J371"/>
  <c r="BK341"/>
  <c r="J308"/>
  <c r="J284"/>
  <c r="J260"/>
  <c r="J237"/>
  <c r="J189"/>
  <c r="J566"/>
  <c r="BK501"/>
  <c r="J447"/>
  <c r="BK374"/>
  <c r="J350"/>
  <c r="BK311"/>
  <c r="J267"/>
  <c r="J230"/>
  <c r="J182"/>
  <c r="J516"/>
  <c r="J501"/>
  <c r="J485"/>
  <c r="BK438"/>
  <c r="J417"/>
  <c r="BK497"/>
  <c r="J438"/>
  <c r="J392"/>
  <c r="BK325"/>
  <c r="J314"/>
  <c r="J202"/>
  <c r="BK140"/>
  <c r="J476"/>
  <c r="J445"/>
  <c r="J365"/>
  <c r="BK314"/>
  <c r="BK277"/>
  <c r="BK258"/>
  <c r="J224"/>
  <c r="BK145"/>
  <c r="BK483"/>
  <c r="J466"/>
  <c r="BK450"/>
  <c r="BK414"/>
  <c r="BK381"/>
  <c r="J359"/>
  <c r="J318"/>
  <c r="BK262"/>
  <c r="BK224"/>
  <c r="J157"/>
  <c r="J311"/>
  <c r="J197"/>
  <c i="1" r="AS100"/>
  <c i="3" r="J135"/>
  <c r="J186"/>
  <c r="J183"/>
  <c r="J174"/>
  <c r="J166"/>
  <c r="BK155"/>
  <c r="J136"/>
  <c r="BK187"/>
  <c r="J178"/>
  <c r="BK169"/>
  <c r="BK157"/>
  <c r="BK149"/>
  <c r="BK139"/>
  <c r="J194"/>
  <c r="BK189"/>
  <c r="BK173"/>
  <c r="BK167"/>
  <c r="BK158"/>
  <c r="BK143"/>
  <c r="J182"/>
  <c r="J176"/>
  <c r="BK162"/>
  <c r="BK136"/>
  <c i="4" r="J151"/>
  <c r="BK152"/>
  <c r="BK148"/>
  <c r="J132"/>
  <c r="J150"/>
  <c r="J143"/>
  <c r="BK135"/>
  <c r="BK142"/>
  <c r="J136"/>
  <c r="BK137"/>
  <c r="J135"/>
  <c i="5" r="BK156"/>
  <c r="J142"/>
  <c r="J153"/>
  <c r="BK147"/>
  <c r="J137"/>
  <c r="J131"/>
  <c r="J157"/>
  <c r="J149"/>
  <c r="J148"/>
  <c r="BK140"/>
  <c r="J140"/>
  <c r="BK131"/>
  <c i="6" r="J176"/>
  <c r="BK161"/>
  <c r="BK139"/>
  <c r="J175"/>
  <c r="BK148"/>
  <c r="J136"/>
  <c i="7" r="J135"/>
  <c r="BK131"/>
  <c r="BK135"/>
  <c r="BK129"/>
  <c r="BK128"/>
  <c i="8" r="J135"/>
  <c r="BK128"/>
  <c r="J134"/>
  <c r="J131"/>
  <c i="9" r="J222"/>
  <c r="J212"/>
  <c r="BK196"/>
  <c r="BK178"/>
  <c r="BK164"/>
  <c r="J209"/>
  <c r="J191"/>
  <c r="BK183"/>
  <c r="J144"/>
  <c r="J238"/>
  <c r="J227"/>
  <c r="J218"/>
  <c r="BK207"/>
  <c r="J195"/>
  <c r="J184"/>
  <c r="J137"/>
  <c r="BK209"/>
  <c r="BK191"/>
  <c r="BK179"/>
  <c r="BK158"/>
  <c r="J166"/>
  <c r="J132"/>
  <c r="J142"/>
  <c r="J130"/>
  <c i="10" r="BK147"/>
  <c r="BK132"/>
  <c r="BK130"/>
  <c r="J142"/>
  <c r="J141"/>
  <c r="J151"/>
  <c r="BK135"/>
  <c r="BK136"/>
  <c r="BK138"/>
  <c i="11" r="BK143"/>
  <c r="J159"/>
  <c r="BK157"/>
  <c r="J143"/>
  <c r="J126"/>
  <c i="9" r="BK227"/>
  <c r="BK181"/>
  <c r="BK142"/>
  <c r="BK148"/>
  <c r="J126"/>
  <c r="J158"/>
  <c i="10" r="J149"/>
  <c r="BK133"/>
  <c r="J127"/>
  <c r="BK126"/>
  <c r="J139"/>
  <c r="J130"/>
  <c r="J133"/>
  <c r="BK129"/>
  <c i="11" r="BK119"/>
  <c r="BK149"/>
  <c r="J153"/>
  <c r="BK145"/>
  <c r="BK132"/>
  <c i="2" r="BK647"/>
  <c r="J645"/>
  <c r="J633"/>
  <c r="J621"/>
  <c r="BK609"/>
  <c r="BK583"/>
  <c r="J573"/>
  <c r="J559"/>
  <c r="BK553"/>
  <c r="J546"/>
  <c r="J647"/>
  <c r="BK604"/>
  <c r="J583"/>
  <c r="BK645"/>
  <c r="BK633"/>
  <c r="BK623"/>
  <c r="J615"/>
  <c r="J592"/>
  <c r="BK577"/>
  <c r="J551"/>
  <c r="J529"/>
  <c r="BK602"/>
  <c r="BK561"/>
  <c r="J553"/>
  <c r="J483"/>
  <c r="BK457"/>
  <c r="BK431"/>
  <c r="BK412"/>
  <c r="BK364"/>
  <c r="J347"/>
  <c r="BK318"/>
  <c r="BK296"/>
  <c r="BK281"/>
  <c r="BK251"/>
  <c r="J247"/>
  <c r="BK240"/>
  <c r="BK202"/>
  <c r="J140"/>
  <c r="BK516"/>
  <c r="BK495"/>
  <c r="J440"/>
  <c r="J364"/>
  <c r="BK347"/>
  <c r="J303"/>
  <c r="J262"/>
  <c r="BK219"/>
  <c r="J191"/>
  <c r="BK157"/>
  <c r="J512"/>
  <c r="BK503"/>
  <c r="J493"/>
  <c r="BK459"/>
  <c r="BK422"/>
  <c r="J503"/>
  <c r="BK466"/>
  <c r="J414"/>
  <c r="BK371"/>
  <c r="J320"/>
  <c r="BK308"/>
  <c r="BK253"/>
  <c r="BK182"/>
  <c r="BK512"/>
  <c r="BK453"/>
  <c r="J395"/>
  <c r="BK355"/>
  <c r="J299"/>
  <c r="J270"/>
  <c r="J245"/>
  <c r="BK230"/>
  <c r="J176"/>
  <c r="BK499"/>
  <c r="J479"/>
  <c r="J459"/>
  <c r="BK440"/>
  <c r="BK405"/>
  <c r="BK392"/>
  <c r="BK377"/>
  <c r="BK358"/>
  <c r="BK299"/>
  <c r="J240"/>
  <c r="BK187"/>
  <c r="BK149"/>
  <c r="BK301"/>
  <c r="J178"/>
  <c i="3" r="J198"/>
  <c r="BK192"/>
  <c r="BK186"/>
  <c r="J150"/>
  <c r="J139"/>
  <c r="BK198"/>
  <c r="BK178"/>
  <c r="BK171"/>
  <c r="J164"/>
  <c r="BK153"/>
  <c r="J189"/>
  <c r="BK181"/>
  <c r="BK170"/>
  <c r="J159"/>
  <c r="J153"/>
  <c r="J147"/>
  <c r="BK133"/>
  <c r="BK191"/>
  <c r="J181"/>
  <c r="J172"/>
  <c r="BK160"/>
  <c r="BK151"/>
  <c r="BK140"/>
  <c r="J177"/>
  <c r="BK165"/>
  <c r="BK142"/>
  <c r="BK135"/>
  <c i="4" r="J148"/>
  <c r="BK150"/>
  <c r="J134"/>
  <c r="BK129"/>
  <c r="J144"/>
  <c r="J137"/>
  <c r="BK132"/>
  <c r="J141"/>
  <c r="J140"/>
  <c r="BK133"/>
  <c i="5" r="J147"/>
  <c r="BK139"/>
  <c r="J156"/>
  <c r="J150"/>
  <c r="BK134"/>
  <c r="BK158"/>
  <c r="BK151"/>
  <c r="BK157"/>
  <c r="J144"/>
  <c r="J138"/>
  <c r="BK142"/>
  <c i="6" r="BK136"/>
  <c r="J166"/>
  <c r="J150"/>
  <c r="J141"/>
  <c r="J171"/>
  <c r="BK146"/>
  <c r="J135"/>
  <c i="7" r="F37"/>
  <c i="8" r="BK132"/>
  <c r="BK130"/>
  <c r="J123"/>
  <c i="9" r="J244"/>
  <c r="J228"/>
  <c r="J220"/>
  <c r="BK200"/>
  <c r="BK188"/>
  <c r="J170"/>
  <c r="J146"/>
  <c r="BK194"/>
  <c r="J186"/>
  <c r="J148"/>
  <c r="J241"/>
  <c r="BK222"/>
  <c r="J215"/>
  <c r="BK206"/>
  <c r="J196"/>
  <c r="J189"/>
  <c r="J175"/>
  <c r="J134"/>
  <c i="10" r="J138"/>
  <c r="BK131"/>
  <c r="J143"/>
  <c r="J145"/>
  <c r="J152"/>
  <c r="J125"/>
  <c r="J135"/>
  <c i="11" r="J122"/>
  <c r="BK147"/>
  <c r="J157"/>
  <c r="BK153"/>
  <c r="J137"/>
  <c i="2" r="J281"/>
  <c r="J424"/>
  <c r="BK447"/>
  <c r="BK362"/>
  <c r="BK267"/>
  <c r="J495"/>
  <c r="BK386"/>
  <c r="BK303"/>
  <c r="J251"/>
  <c r="J185"/>
  <c r="J472"/>
  <c r="J422"/>
  <c r="J386"/>
  <c r="J325"/>
  <c r="J253"/>
  <c r="BK189"/>
  <c r="J235"/>
  <c r="J147"/>
  <c i="3" r="J187"/>
  <c r="J146"/>
  <c r="J133"/>
  <c r="BK180"/>
  <c r="J165"/>
  <c r="J149"/>
  <c i="5" r="BK135"/>
  <c i="6" r="J174"/>
  <c r="J162"/>
  <c r="BK152"/>
  <c r="J142"/>
  <c r="BK165"/>
  <c r="BK156"/>
  <c r="J146"/>
  <c r="J177"/>
  <c r="BK167"/>
  <c r="BK162"/>
  <c r="J181"/>
  <c r="J158"/>
  <c r="BK132"/>
  <c r="J144"/>
  <c i="8" r="BK123"/>
  <c r="BK131"/>
  <c r="BK126"/>
  <c i="9" r="BK235"/>
  <c r="BK218"/>
  <c r="J207"/>
  <c r="BK186"/>
  <c r="J168"/>
  <c r="J199"/>
  <c r="J152"/>
  <c r="J233"/>
  <c r="J216"/>
  <c r="J202"/>
  <c r="J180"/>
  <c r="J160"/>
  <c i="2" r="J612"/>
  <c r="J643"/>
  <c r="J626"/>
  <c r="BK615"/>
  <c r="BK581"/>
  <c r="BK566"/>
  <c r="J557"/>
  <c r="J549"/>
  <c r="BK519"/>
  <c r="BK600"/>
  <c r="BK573"/>
  <c r="BK640"/>
  <c r="J630"/>
  <c r="J617"/>
  <c r="BK589"/>
  <c r="J563"/>
  <c r="J544"/>
  <c r="J581"/>
  <c r="BK555"/>
  <c r="BK524"/>
  <c r="J519"/>
  <c r="BK472"/>
  <c r="BK417"/>
  <c r="BK395"/>
  <c r="J362"/>
  <c r="J322"/>
  <c r="J291"/>
  <c r="J279"/>
  <c r="J249"/>
  <c r="BK213"/>
  <c r="BK185"/>
  <c r="BK162"/>
  <c r="BK534"/>
  <c r="BK493"/>
  <c r="J412"/>
  <c r="J355"/>
  <c r="J329"/>
  <c r="BK291"/>
  <c r="BK245"/>
  <c r="J208"/>
  <c r="J145"/>
  <c r="J508"/>
  <c r="J499"/>
  <c r="J473"/>
  <c r="BK436"/>
  <c r="J388"/>
  <c r="J481"/>
  <c r="BK424"/>
  <c r="J381"/>
  <c r="BK322"/>
  <c r="J289"/>
  <c r="J219"/>
  <c r="J187"/>
  <c r="J488"/>
  <c r="J405"/>
  <c r="J374"/>
  <c r="BK333"/>
  <c r="BK289"/>
  <c r="J275"/>
  <c r="BK237"/>
  <c r="J168"/>
  <c r="BK481"/>
  <c r="BK476"/>
  <c r="J453"/>
  <c r="J431"/>
  <c r="BK388"/>
  <c r="BK365"/>
  <c r="J338"/>
  <c r="BK284"/>
  <c r="BK260"/>
  <c r="BK235"/>
  <c r="BK178"/>
  <c r="J333"/>
  <c r="BK242"/>
  <c r="BK191"/>
  <c r="BK168"/>
  <c i="3" r="J197"/>
  <c r="J191"/>
  <c r="J157"/>
  <c r="BK145"/>
  <c r="J134"/>
  <c r="BK188"/>
  <c r="BK182"/>
  <c r="J173"/>
  <c r="J158"/>
  <c r="BK141"/>
  <c r="BK134"/>
  <c r="BK185"/>
  <c r="BK176"/>
  <c r="J167"/>
  <c r="J151"/>
  <c r="J143"/>
  <c r="BK197"/>
  <c r="J184"/>
  <c r="J169"/>
  <c r="BK159"/>
  <c r="J155"/>
  <c r="J148"/>
  <c r="J192"/>
  <c r="J175"/>
  <c r="J141"/>
  <c i="4" r="BK153"/>
  <c r="BK151"/>
  <c r="BK144"/>
  <c r="BK131"/>
  <c r="BK146"/>
  <c r="J142"/>
  <c r="BK134"/>
  <c r="J131"/>
  <c r="BK143"/>
  <c r="BK136"/>
  <c r="J133"/>
  <c i="5" r="BK149"/>
  <c r="J143"/>
  <c r="J135"/>
  <c r="J151"/>
  <c r="BK138"/>
  <c r="J133"/>
  <c r="BK129"/>
  <c r="BK150"/>
  <c r="BK155"/>
  <c r="BK143"/>
  <c r="BK130"/>
  <c r="BK133"/>
  <c r="J132"/>
  <c r="J129"/>
  <c i="6" r="J169"/>
  <c r="BK163"/>
  <c r="J161"/>
  <c r="J157"/>
  <c r="J152"/>
  <c r="J147"/>
  <c r="J183"/>
  <c r="BK179"/>
  <c r="BK172"/>
  <c r="J170"/>
  <c r="J160"/>
  <c r="BK153"/>
  <c r="J149"/>
  <c r="J145"/>
  <c r="J134"/>
  <c r="J182"/>
  <c r="BK166"/>
  <c r="J163"/>
  <c r="J154"/>
  <c r="BK147"/>
  <c r="BK134"/>
  <c r="BK176"/>
  <c r="BK171"/>
  <c r="BK169"/>
  <c r="BK164"/>
  <c r="BK160"/>
  <c r="J155"/>
  <c r="J179"/>
  <c r="BK155"/>
  <c r="BK144"/>
  <c r="BK177"/>
  <c r="BK170"/>
  <c r="BK145"/>
  <c r="J132"/>
  <c i="7" r="BK133"/>
  <c r="J130"/>
  <c r="BK136"/>
  <c r="J132"/>
  <c r="J127"/>
  <c r="BK127"/>
  <c i="8" r="J130"/>
  <c r="J133"/>
  <c r="J128"/>
  <c r="J126"/>
  <c i="9" r="BK241"/>
  <c r="BK229"/>
  <c r="BK216"/>
  <c r="J210"/>
  <c r="BK192"/>
  <c r="J173"/>
  <c r="BK166"/>
  <c r="J203"/>
  <c r="J190"/>
  <c r="J181"/>
  <c r="BK137"/>
  <c r="J235"/>
  <c r="BK220"/>
  <c r="BK210"/>
  <c r="BK199"/>
  <c r="J185"/>
  <c r="BK162"/>
  <c r="BK132"/>
  <c r="BK251"/>
  <c r="J154"/>
  <c r="J140"/>
  <c i="10" r="J146"/>
  <c r="BK120"/>
  <c r="BK125"/>
  <c r="BK140"/>
  <c r="BK128"/>
  <c r="J147"/>
  <c r="BK121"/>
  <c r="BK124"/>
  <c r="J123"/>
  <c i="11" r="BK141"/>
  <c r="J162"/>
  <c r="BK159"/>
  <c r="J139"/>
  <c r="J119"/>
  <c i="2" r="BK429"/>
  <c r="BK279"/>
  <c r="BK247"/>
  <c r="J162"/>
  <c r="BK329"/>
  <c r="J213"/>
  <c r="J172"/>
  <c i="3" r="J193"/>
  <c r="J163"/>
  <c r="BK154"/>
  <c r="J140"/>
  <c r="BK190"/>
  <c r="BK184"/>
  <c r="BK175"/>
  <c r="J170"/>
  <c r="J156"/>
  <c r="J145"/>
  <c r="J196"/>
  <c r="BK183"/>
  <c r="J171"/>
  <c r="J160"/>
  <c r="J154"/>
  <c r="BK146"/>
  <c r="BK196"/>
  <c r="J190"/>
  <c r="BK174"/>
  <c r="BK164"/>
  <c r="BK156"/>
  <c r="BK150"/>
  <c r="J180"/>
  <c r="BK166"/>
  <c r="BK148"/>
  <c i="4" r="J152"/>
  <c r="J153"/>
  <c r="J139"/>
  <c r="J130"/>
  <c r="J146"/>
  <c r="BK141"/>
  <c r="J129"/>
  <c r="BK140"/>
  <c r="BK139"/>
  <c r="BK130"/>
  <c i="5" r="J158"/>
  <c r="BK146"/>
  <c r="J136"/>
  <c r="J155"/>
  <c r="BK144"/>
  <c r="BK136"/>
  <c r="J130"/>
  <c r="BK153"/>
  <c r="BK148"/>
  <c r="J146"/>
  <c r="J139"/>
  <c r="J134"/>
  <c r="BK132"/>
  <c i="6" r="BK141"/>
  <c r="BK168"/>
  <c r="J156"/>
  <c r="BK140"/>
  <c r="J172"/>
  <c r="BK150"/>
  <c r="J140"/>
  <c i="7" r="J136"/>
  <c r="BK132"/>
  <c r="J128"/>
  <c r="BK130"/>
  <c r="J126"/>
  <c r="BK126"/>
  <c i="8" r="BK133"/>
  <c r="J127"/>
  <c r="J132"/>
  <c r="BK129"/>
  <c i="9" r="BK247"/>
  <c r="J224"/>
  <c r="BK213"/>
  <c r="J198"/>
  <c r="J179"/>
  <c r="BK172"/>
  <c r="BK152"/>
  <c r="BK195"/>
  <c r="BK189"/>
  <c r="J156"/>
  <c r="J247"/>
  <c r="BK224"/>
  <c r="BK212"/>
  <c r="BK204"/>
  <c r="J194"/>
  <c r="J183"/>
  <c r="BK173"/>
  <c r="J135"/>
  <c i="10" r="J126"/>
  <c r="BK152"/>
  <c r="J144"/>
  <c i="9" r="J226"/>
  <c r="BK175"/>
  <c r="BK130"/>
  <c r="BK134"/>
  <c r="BK128"/>
  <c r="BK146"/>
  <c i="10" r="BK143"/>
  <c r="BK145"/>
  <c r="BK123"/>
  <c r="J131"/>
  <c r="BK127"/>
  <c r="J128"/>
  <c r="J129"/>
  <c i="11" r="J164"/>
  <c r="J145"/>
  <c r="BK139"/>
  <c r="BK134"/>
  <c i="9" r="BK228"/>
  <c r="BK202"/>
  <c r="J188"/>
  <c r="BK176"/>
  <c r="BK160"/>
  <c r="BK133"/>
  <c r="J150"/>
  <c r="BK154"/>
  <c r="BK144"/>
  <c i="10" r="BK150"/>
  <c r="BK137"/>
  <c r="J150"/>
  <c r="J132"/>
  <c r="BK153"/>
  <c r="BK149"/>
  <c r="J124"/>
  <c i="9" r="BK233"/>
  <c r="J204"/>
  <c r="BK190"/>
  <c r="BK180"/>
  <c r="BK168"/>
  <c r="J172"/>
  <c r="BK138"/>
  <c r="J164"/>
  <c r="J162"/>
  <c i="10" r="BK151"/>
  <c r="J140"/>
  <c r="J121"/>
  <c r="BK122"/>
  <c r="J153"/>
  <c r="BK142"/>
  <c r="J120"/>
  <c r="J122"/>
  <c i="11" r="BK164"/>
  <c r="BK155"/>
  <c r="BK126"/>
  <c r="J132"/>
  <c r="J147"/>
  <c r="BK122"/>
  <c i="9" r="BK238"/>
  <c r="BK198"/>
  <c r="BK184"/>
  <c r="BK170"/>
  <c r="J138"/>
  <c r="BK156"/>
  <c r="J133"/>
  <c r="BK135"/>
  <c r="BK126"/>
  <c i="10" r="J136"/>
  <c r="BK144"/>
  <c r="BK141"/>
  <c r="J137"/>
  <c r="BK146"/>
  <c r="BK134"/>
  <c r="J134"/>
  <c i="11" r="BK162"/>
  <c r="BK129"/>
  <c r="J129"/>
  <c r="J155"/>
  <c i="2" l="1" r="T139"/>
  <c r="T181"/>
  <c r="R229"/>
  <c r="P239"/>
  <c r="BK295"/>
  <c r="J295"/>
  <c r="J102"/>
  <c r="BK317"/>
  <c r="J317"/>
  <c r="J103"/>
  <c r="T317"/>
  <c r="T332"/>
  <c r="T376"/>
  <c r="BK416"/>
  <c r="J416"/>
  <c r="J108"/>
  <c r="T456"/>
  <c r="P487"/>
  <c r="R518"/>
  <c r="T548"/>
  <c r="T565"/>
  <c r="T576"/>
  <c r="R611"/>
  <c r="R642"/>
  <c i="3" r="BK132"/>
  <c r="J132"/>
  <c r="J100"/>
  <c r="BK138"/>
  <c r="J138"/>
  <c r="J102"/>
  <c r="P144"/>
  <c r="P152"/>
  <c r="BK168"/>
  <c r="J168"/>
  <c r="J106"/>
  <c r="BK179"/>
  <c r="J179"/>
  <c r="J107"/>
  <c r="BK195"/>
  <c r="J195"/>
  <c r="J108"/>
  <c i="4" r="BK128"/>
  <c r="J128"/>
  <c r="J100"/>
  <c r="BK138"/>
  <c r="J138"/>
  <c r="J101"/>
  <c r="R149"/>
  <c i="5" r="BK128"/>
  <c r="BK141"/>
  <c r="J141"/>
  <c r="J101"/>
  <c r="P145"/>
  <c r="T154"/>
  <c i="6" r="P131"/>
  <c r="P130"/>
  <c r="P138"/>
  <c r="BK159"/>
  <c r="J159"/>
  <c r="J104"/>
  <c r="P173"/>
  <c r="BK180"/>
  <c r="J180"/>
  <c r="J107"/>
  <c i="7" r="BK125"/>
  <c r="J125"/>
  <c r="J100"/>
  <c r="P134"/>
  <c i="9" r="R234"/>
  <c i="2" r="P139"/>
  <c r="P181"/>
  <c r="P229"/>
  <c r="R239"/>
  <c r="P295"/>
  <c r="R317"/>
  <c r="P332"/>
  <c r="R376"/>
  <c r="R416"/>
  <c r="BK456"/>
  <c r="J456"/>
  <c r="J110"/>
  <c r="BK487"/>
  <c r="J487"/>
  <c r="J111"/>
  <c r="BK518"/>
  <c r="J518"/>
  <c r="J112"/>
  <c r="BK548"/>
  <c r="J548"/>
  <c r="J113"/>
  <c r="BK565"/>
  <c r="J565"/>
  <c r="J114"/>
  <c r="BK576"/>
  <c r="J576"/>
  <c r="J115"/>
  <c r="BK611"/>
  <c r="J611"/>
  <c r="J116"/>
  <c r="BK642"/>
  <c r="J642"/>
  <c r="J117"/>
  <c i="3" r="P132"/>
  <c r="P131"/>
  <c r="R138"/>
  <c r="T144"/>
  <c r="T152"/>
  <c r="R161"/>
  <c r="R168"/>
  <c r="P179"/>
  <c r="P195"/>
  <c i="4" r="P128"/>
  <c r="R138"/>
  <c r="T149"/>
  <c i="5" r="R128"/>
  <c r="T141"/>
  <c r="T145"/>
  <c r="P154"/>
  <c i="6" r="BK138"/>
  <c r="J138"/>
  <c r="J102"/>
  <c r="P151"/>
  <c r="R159"/>
  <c r="T173"/>
  <c i="7" r="P125"/>
  <c r="P124"/>
  <c r="P123"/>
  <c i="1" r="AU102"/>
  <c i="7" r="R134"/>
  <c i="8" r="R125"/>
  <c r="R124"/>
  <c r="R120"/>
  <c i="9" r="T125"/>
  <c r="T124"/>
  <c r="P234"/>
  <c i="10" r="BK119"/>
  <c r="J119"/>
  <c r="J97"/>
  <c r="BK148"/>
  <c r="J148"/>
  <c r="J98"/>
  <c i="2" r="BK139"/>
  <c r="BK181"/>
  <c r="J181"/>
  <c r="J99"/>
  <c r="BK229"/>
  <c r="J229"/>
  <c r="J100"/>
  <c r="BK239"/>
  <c r="J239"/>
  <c r="J101"/>
  <c r="T295"/>
  <c r="BK332"/>
  <c r="J332"/>
  <c r="J106"/>
  <c r="BK376"/>
  <c r="J376"/>
  <c r="J107"/>
  <c r="P416"/>
  <c r="R456"/>
  <c r="R487"/>
  <c r="P518"/>
  <c r="P548"/>
  <c r="P565"/>
  <c r="R576"/>
  <c r="P611"/>
  <c r="T642"/>
  <c i="3" r="R132"/>
  <c r="R131"/>
  <c r="P138"/>
  <c r="R144"/>
  <c r="R152"/>
  <c r="P161"/>
  <c r="P168"/>
  <c r="R179"/>
  <c r="T195"/>
  <c i="4" r="R128"/>
  <c r="R127"/>
  <c r="R126"/>
  <c r="T138"/>
  <c r="P149"/>
  <c i="5" r="P128"/>
  <c r="P127"/>
  <c r="P126"/>
  <c i="1" r="AU99"/>
  <c i="5" r="P141"/>
  <c r="BK145"/>
  <c r="J145"/>
  <c r="J102"/>
  <c r="R154"/>
  <c i="6" r="R131"/>
  <c r="R130"/>
  <c r="BK151"/>
  <c r="J151"/>
  <c r="J103"/>
  <c r="T159"/>
  <c r="P180"/>
  <c i="7" r="T125"/>
  <c i="8" r="P125"/>
  <c r="P124"/>
  <c r="P120"/>
  <c i="1" r="AU103"/>
  <c i="9" r="BK125"/>
  <c r="BK124"/>
  <c r="J124"/>
  <c r="J97"/>
  <c i="10" r="P119"/>
  <c r="P118"/>
  <c i="1" r="AU105"/>
  <c i="10" r="P148"/>
  <c i="2" r="R139"/>
  <c r="R181"/>
  <c r="T229"/>
  <c r="T239"/>
  <c r="R295"/>
  <c r="P317"/>
  <c r="R332"/>
  <c r="P376"/>
  <c r="T416"/>
  <c r="P456"/>
  <c r="T487"/>
  <c r="T518"/>
  <c r="R548"/>
  <c r="R565"/>
  <c r="P576"/>
  <c r="T611"/>
  <c r="P642"/>
  <c i="3" r="T132"/>
  <c r="T131"/>
  <c r="T138"/>
  <c r="BK144"/>
  <c r="J144"/>
  <c r="J103"/>
  <c r="BK152"/>
  <c r="J152"/>
  <c r="J104"/>
  <c r="BK161"/>
  <c r="J161"/>
  <c r="J105"/>
  <c r="T161"/>
  <c r="T168"/>
  <c r="T179"/>
  <c r="R195"/>
  <c i="4" r="T128"/>
  <c r="T127"/>
  <c r="T126"/>
  <c r="P138"/>
  <c r="BK149"/>
  <c r="J149"/>
  <c r="J104"/>
  <c i="5" r="T128"/>
  <c r="T127"/>
  <c r="T126"/>
  <c r="R141"/>
  <c r="R145"/>
  <c r="BK154"/>
  <c r="J154"/>
  <c r="J104"/>
  <c i="6" r="T131"/>
  <c r="T130"/>
  <c r="T138"/>
  <c r="P159"/>
  <c r="R173"/>
  <c r="R180"/>
  <c i="7" r="BK134"/>
  <c r="J134"/>
  <c r="J101"/>
  <c i="8" r="BK125"/>
  <c r="J125"/>
  <c r="J100"/>
  <c i="9" r="R125"/>
  <c r="R124"/>
  <c r="R123"/>
  <c r="T234"/>
  <c i="10" r="R119"/>
  <c r="R118"/>
  <c r="R148"/>
  <c i="11" r="P118"/>
  <c r="P117"/>
  <c i="1" r="AU106"/>
  <c i="11" r="R118"/>
  <c r="R117"/>
  <c i="6" r="BK131"/>
  <c r="J131"/>
  <c r="J100"/>
  <c r="R138"/>
  <c r="R151"/>
  <c r="T151"/>
  <c r="BK173"/>
  <c r="J173"/>
  <c r="J105"/>
  <c r="T180"/>
  <c i="7" r="R125"/>
  <c r="R124"/>
  <c r="R123"/>
  <c r="T134"/>
  <c i="8" r="T125"/>
  <c r="T124"/>
  <c r="T120"/>
  <c i="9" r="P125"/>
  <c r="P124"/>
  <c r="P123"/>
  <c i="1" r="AU104"/>
  <c i="9" r="BK234"/>
  <c r="J234"/>
  <c r="J101"/>
  <c i="10" r="T119"/>
  <c r="T118"/>
  <c r="T148"/>
  <c i="11" r="BK118"/>
  <c r="J118"/>
  <c r="J97"/>
  <c r="T118"/>
  <c r="T117"/>
  <c i="2" r="BK452"/>
  <c r="J452"/>
  <c r="J109"/>
  <c i="4" r="BK145"/>
  <c r="J145"/>
  <c r="J102"/>
  <c i="5" r="BK152"/>
  <c r="J152"/>
  <c r="J103"/>
  <c i="8" r="BK122"/>
  <c r="J122"/>
  <c r="J98"/>
  <c i="4" r="BK147"/>
  <c r="J147"/>
  <c r="J103"/>
  <c i="9" r="BK232"/>
  <c r="J232"/>
  <c r="J100"/>
  <c i="2" r="BK328"/>
  <c r="J328"/>
  <c r="J104"/>
  <c i="6" r="BK178"/>
  <c r="J178"/>
  <c r="J106"/>
  <c i="9" r="BK250"/>
  <c r="J250"/>
  <c r="J103"/>
  <c i="11" r="F91"/>
  <c r="F92"/>
  <c r="BE124"/>
  <c r="BE129"/>
  <c r="J91"/>
  <c r="BE134"/>
  <c i="10" r="BK118"/>
  <c r="J118"/>
  <c r="J96"/>
  <c i="11" r="BE122"/>
  <c r="BE137"/>
  <c r="BE147"/>
  <c r="BE151"/>
  <c r="BE155"/>
  <c r="E107"/>
  <c r="J111"/>
  <c r="BE119"/>
  <c r="BE126"/>
  <c r="BE141"/>
  <c r="BE145"/>
  <c r="BE149"/>
  <c r="BE153"/>
  <c r="BE159"/>
  <c r="J92"/>
  <c r="BE132"/>
  <c r="BE139"/>
  <c r="BE143"/>
  <c r="BE157"/>
  <c r="BE162"/>
  <c r="BE164"/>
  <c i="10" r="J112"/>
  <c r="BE130"/>
  <c i="9" r="J125"/>
  <c r="J98"/>
  <c i="10" r="J92"/>
  <c r="F115"/>
  <c r="BE124"/>
  <c r="BE127"/>
  <c r="F91"/>
  <c r="J114"/>
  <c r="BE120"/>
  <c r="BE121"/>
  <c r="BE125"/>
  <c r="BE128"/>
  <c r="BE132"/>
  <c r="BE141"/>
  <c r="BE146"/>
  <c r="BE151"/>
  <c r="BE123"/>
  <c r="BE131"/>
  <c r="BE136"/>
  <c r="BE138"/>
  <c r="BE143"/>
  <c r="BE144"/>
  <c r="BE145"/>
  <c r="BE153"/>
  <c r="E108"/>
  <c r="BE129"/>
  <c r="BE134"/>
  <c r="BE137"/>
  <c r="BE140"/>
  <c r="BE147"/>
  <c r="BE150"/>
  <c r="BE133"/>
  <c r="BE122"/>
  <c r="BE126"/>
  <c r="BE135"/>
  <c r="BE139"/>
  <c r="BE142"/>
  <c r="BE149"/>
  <c r="BE152"/>
  <c i="9" r="J92"/>
  <c r="J117"/>
  <c i="8" r="BK124"/>
  <c r="J124"/>
  <c r="J99"/>
  <c i="9" r="F92"/>
  <c r="BE133"/>
  <c r="BE134"/>
  <c r="BE137"/>
  <c r="F119"/>
  <c r="BE126"/>
  <c r="BE150"/>
  <c r="BE160"/>
  <c r="E113"/>
  <c r="BE128"/>
  <c r="BE132"/>
  <c r="BE152"/>
  <c r="BE168"/>
  <c r="BE175"/>
  <c r="BE140"/>
  <c r="BE172"/>
  <c r="BE173"/>
  <c r="BE178"/>
  <c r="BE185"/>
  <c r="BE194"/>
  <c r="BE203"/>
  <c r="BE206"/>
  <c r="BE210"/>
  <c r="BE222"/>
  <c r="BE224"/>
  <c r="BE226"/>
  <c r="BE235"/>
  <c r="BE247"/>
  <c r="BE251"/>
  <c r="J91"/>
  <c r="BE138"/>
  <c r="BE144"/>
  <c r="BE146"/>
  <c r="BE158"/>
  <c r="BE164"/>
  <c r="BE170"/>
  <c r="BE180"/>
  <c r="BE190"/>
  <c r="BE196"/>
  <c r="BE216"/>
  <c r="BE218"/>
  <c r="BE220"/>
  <c r="BE227"/>
  <c r="BE241"/>
  <c r="BE130"/>
  <c r="BE135"/>
  <c r="BE166"/>
  <c r="BE186"/>
  <c r="BE188"/>
  <c r="BE191"/>
  <c r="BE195"/>
  <c r="BE199"/>
  <c r="BE200"/>
  <c r="BE204"/>
  <c r="BE207"/>
  <c r="BE142"/>
  <c r="BE148"/>
  <c r="BE154"/>
  <c r="BE156"/>
  <c r="BE162"/>
  <c r="BE176"/>
  <c r="BE179"/>
  <c r="BE181"/>
  <c r="BE183"/>
  <c r="BE184"/>
  <c r="BE189"/>
  <c r="BE192"/>
  <c r="BE198"/>
  <c r="BE202"/>
  <c r="BE209"/>
  <c r="BE212"/>
  <c r="BE213"/>
  <c r="BE215"/>
  <c r="BE228"/>
  <c r="BE229"/>
  <c r="BE233"/>
  <c r="BE238"/>
  <c r="BE244"/>
  <c i="7" r="BK124"/>
  <c r="J124"/>
  <c r="J99"/>
  <c i="8" r="E85"/>
  <c r="F92"/>
  <c r="J92"/>
  <c r="BE127"/>
  <c r="J89"/>
  <c r="J116"/>
  <c r="BE130"/>
  <c r="BE133"/>
  <c r="F116"/>
  <c r="BE126"/>
  <c r="BE128"/>
  <c r="BE129"/>
  <c r="BE132"/>
  <c r="BE135"/>
  <c r="BE123"/>
  <c r="BE131"/>
  <c r="BE134"/>
  <c i="7" r="J94"/>
  <c r="F93"/>
  <c r="F94"/>
  <c r="E111"/>
  <c r="J117"/>
  <c r="J119"/>
  <c r="BE126"/>
  <c r="BE127"/>
  <c r="BE128"/>
  <c r="BE133"/>
  <c i="1" r="BB102"/>
  <c i="7" r="BE129"/>
  <c r="BE130"/>
  <c r="BE131"/>
  <c r="BE132"/>
  <c r="BE135"/>
  <c r="BE136"/>
  <c i="6" r="F125"/>
  <c r="J93"/>
  <c r="J123"/>
  <c r="BE134"/>
  <c r="BE135"/>
  <c r="BE141"/>
  <c r="BE142"/>
  <c r="BE149"/>
  <c r="BE152"/>
  <c r="BE174"/>
  <c r="BE176"/>
  <c r="BE181"/>
  <c r="BE182"/>
  <c r="E85"/>
  <c r="BE143"/>
  <c r="BE148"/>
  <c r="BE153"/>
  <c r="BE160"/>
  <c r="BE163"/>
  <c r="BE165"/>
  <c r="BE167"/>
  <c r="BE175"/>
  <c r="BE183"/>
  <c r="BE139"/>
  <c r="BE140"/>
  <c r="BE154"/>
  <c r="BE156"/>
  <c r="BE158"/>
  <c r="BE166"/>
  <c r="BE168"/>
  <c r="BE170"/>
  <c r="BE172"/>
  <c i="5" r="J128"/>
  <c r="J100"/>
  <c i="6" r="F94"/>
  <c r="BE155"/>
  <c r="BE162"/>
  <c r="BE164"/>
  <c r="J126"/>
  <c r="BE132"/>
  <c r="BE136"/>
  <c r="BE147"/>
  <c r="BE157"/>
  <c r="BE161"/>
  <c r="BE169"/>
  <c r="BE171"/>
  <c r="BE177"/>
  <c r="BE144"/>
  <c r="BE145"/>
  <c r="BE146"/>
  <c r="BE150"/>
  <c r="BE179"/>
  <c i="5" r="J122"/>
  <c r="E114"/>
  <c r="J120"/>
  <c r="F123"/>
  <c r="BE135"/>
  <c r="F93"/>
  <c r="J94"/>
  <c r="BE129"/>
  <c r="BE130"/>
  <c r="BE131"/>
  <c r="BE133"/>
  <c r="BE134"/>
  <c r="BE136"/>
  <c r="BE138"/>
  <c r="BE148"/>
  <c r="BE149"/>
  <c r="BE156"/>
  <c r="BE150"/>
  <c r="BE151"/>
  <c r="BE153"/>
  <c r="BE155"/>
  <c r="BE137"/>
  <c r="BE139"/>
  <c r="BE140"/>
  <c r="BE142"/>
  <c r="BE143"/>
  <c r="BE144"/>
  <c r="BE146"/>
  <c r="BE157"/>
  <c r="BE158"/>
  <c r="BE132"/>
  <c r="BE147"/>
  <c i="4" r="F93"/>
  <c r="J120"/>
  <c r="BE131"/>
  <c r="J94"/>
  <c r="J122"/>
  <c r="BE129"/>
  <c r="BE130"/>
  <c r="BE135"/>
  <c r="BE142"/>
  <c r="E114"/>
  <c r="F123"/>
  <c r="BE134"/>
  <c r="BE136"/>
  <c r="BE143"/>
  <c r="BE144"/>
  <c r="BE146"/>
  <c r="BE150"/>
  <c r="BE148"/>
  <c r="BE153"/>
  <c r="BE132"/>
  <c r="BE133"/>
  <c r="BE137"/>
  <c r="BE139"/>
  <c r="BE140"/>
  <c r="BE141"/>
  <c r="BE152"/>
  <c r="BE151"/>
  <c i="2" r="J139"/>
  <c r="J98"/>
  <c r="BK331"/>
  <c r="J331"/>
  <c r="J105"/>
  <c i="3" r="F126"/>
  <c r="BE140"/>
  <c r="BE153"/>
  <c r="BE154"/>
  <c r="BE164"/>
  <c r="BE167"/>
  <c r="BE169"/>
  <c r="BE171"/>
  <c r="BE173"/>
  <c r="BE185"/>
  <c r="BE189"/>
  <c r="J91"/>
  <c r="J94"/>
  <c r="BE134"/>
  <c r="BE135"/>
  <c r="BE136"/>
  <c r="BE146"/>
  <c r="BE160"/>
  <c r="BE162"/>
  <c r="BE170"/>
  <c r="BE172"/>
  <c r="BE175"/>
  <c r="BE177"/>
  <c r="BE178"/>
  <c r="BE181"/>
  <c r="BE183"/>
  <c r="BE187"/>
  <c r="BE188"/>
  <c r="BE192"/>
  <c r="E85"/>
  <c r="J126"/>
  <c r="BE142"/>
  <c r="BE145"/>
  <c r="BE150"/>
  <c r="BE156"/>
  <c r="BE158"/>
  <c r="BE163"/>
  <c r="BE165"/>
  <c r="BE197"/>
  <c r="F127"/>
  <c r="BE143"/>
  <c r="BE148"/>
  <c r="BE151"/>
  <c r="BE157"/>
  <c r="BE159"/>
  <c r="BE166"/>
  <c r="BE174"/>
  <c r="BE176"/>
  <c r="BE180"/>
  <c r="BE186"/>
  <c r="BE190"/>
  <c r="BE191"/>
  <c r="BE198"/>
  <c r="BE133"/>
  <c r="BE139"/>
  <c r="BE141"/>
  <c r="BE147"/>
  <c r="BE149"/>
  <c r="BE155"/>
  <c r="BE182"/>
  <c r="BE184"/>
  <c r="BE193"/>
  <c r="BE194"/>
  <c r="BE196"/>
  <c i="2" r="F92"/>
  <c r="J134"/>
  <c r="BE145"/>
  <c r="BE162"/>
  <c r="BE176"/>
  <c r="BE185"/>
  <c r="BE202"/>
  <c r="BE258"/>
  <c r="BE260"/>
  <c r="BE262"/>
  <c r="BE299"/>
  <c r="BE338"/>
  <c r="J89"/>
  <c r="BE140"/>
  <c r="BE168"/>
  <c r="BE206"/>
  <c r="BE219"/>
  <c r="BE230"/>
  <c r="BE235"/>
  <c r="BE240"/>
  <c r="BE251"/>
  <c r="BE275"/>
  <c r="BE277"/>
  <c r="BE281"/>
  <c r="BE301"/>
  <c r="BE314"/>
  <c r="BE333"/>
  <c r="BE341"/>
  <c r="BE374"/>
  <c r="BE402"/>
  <c r="BE412"/>
  <c r="BE414"/>
  <c r="BE417"/>
  <c r="BE424"/>
  <c r="BE436"/>
  <c r="BE447"/>
  <c r="BE450"/>
  <c r="BE457"/>
  <c r="BE466"/>
  <c r="BE473"/>
  <c r="BE485"/>
  <c r="BE149"/>
  <c r="BE189"/>
  <c r="BE191"/>
  <c r="BE242"/>
  <c r="BE279"/>
  <c r="BE350"/>
  <c r="BE429"/>
  <c r="BE493"/>
  <c r="BE497"/>
  <c r="BE499"/>
  <c r="J91"/>
  <c r="BE172"/>
  <c r="BE213"/>
  <c r="BE224"/>
  <c r="BE237"/>
  <c r="BE270"/>
  <c r="BE296"/>
  <c r="BE303"/>
  <c r="BE311"/>
  <c r="BE359"/>
  <c r="BE364"/>
  <c r="BE365"/>
  <c r="BE395"/>
  <c r="BE445"/>
  <c r="BE459"/>
  <c r="BE476"/>
  <c r="BE479"/>
  <c r="BE495"/>
  <c r="BE501"/>
  <c r="BE508"/>
  <c r="BE381"/>
  <c r="BE386"/>
  <c r="BE431"/>
  <c r="BE472"/>
  <c r="BE483"/>
  <c r="BE488"/>
  <c r="BE506"/>
  <c r="F91"/>
  <c r="BE249"/>
  <c r="BE308"/>
  <c r="BE318"/>
  <c r="BE325"/>
  <c r="BE358"/>
  <c r="BE362"/>
  <c r="BE371"/>
  <c r="BE453"/>
  <c r="BE503"/>
  <c r="BE512"/>
  <c r="BE516"/>
  <c r="BE544"/>
  <c r="E85"/>
  <c r="BE147"/>
  <c r="BE157"/>
  <c r="BE178"/>
  <c r="BE182"/>
  <c r="BE187"/>
  <c r="BE192"/>
  <c r="BE197"/>
  <c r="BE208"/>
  <c r="BE245"/>
  <c r="BE247"/>
  <c r="BE253"/>
  <c r="BE267"/>
  <c r="BE284"/>
  <c r="BE289"/>
  <c r="BE291"/>
  <c r="BE320"/>
  <c r="BE322"/>
  <c r="BE329"/>
  <c r="BE347"/>
  <c r="BE355"/>
  <c r="BE377"/>
  <c r="BE388"/>
  <c r="BE392"/>
  <c r="BE405"/>
  <c r="BE422"/>
  <c r="BE438"/>
  <c r="BE440"/>
  <c r="BE481"/>
  <c r="BE534"/>
  <c r="BE566"/>
  <c r="BE577"/>
  <c r="BE583"/>
  <c r="BE589"/>
  <c r="BE600"/>
  <c r="BE617"/>
  <c r="BE519"/>
  <c r="BE529"/>
  <c r="BE549"/>
  <c r="BE555"/>
  <c r="BE559"/>
  <c r="BE604"/>
  <c r="BE621"/>
  <c r="BE633"/>
  <c r="BE638"/>
  <c r="BE640"/>
  <c r="BE645"/>
  <c r="BE647"/>
  <c r="BE539"/>
  <c r="BE551"/>
  <c r="BE561"/>
  <c r="BE563"/>
  <c r="BE570"/>
  <c r="BE581"/>
  <c r="BE586"/>
  <c r="BE592"/>
  <c r="BE612"/>
  <c r="BE615"/>
  <c r="BE626"/>
  <c r="BE524"/>
  <c r="BE546"/>
  <c r="BE553"/>
  <c r="BE557"/>
  <c r="BE573"/>
  <c r="BE595"/>
  <c r="BE602"/>
  <c r="BE609"/>
  <c r="BE623"/>
  <c r="BE630"/>
  <c r="BE643"/>
  <c i="5" r="F37"/>
  <c i="1" r="BB99"/>
  <c i="8" r="F36"/>
  <c i="1" r="BC103"/>
  <c i="9" r="F36"/>
  <c i="1" r="BC104"/>
  <c r="AS94"/>
  <c i="4" r="J36"/>
  <c i="1" r="AW98"/>
  <c i="4" r="F37"/>
  <c i="1" r="BB98"/>
  <c i="6" r="F36"/>
  <c i="1" r="BA101"/>
  <c i="9" r="F35"/>
  <c i="1" r="BB104"/>
  <c i="4" r="F39"/>
  <c i="1" r="BD98"/>
  <c i="6" r="F39"/>
  <c i="1" r="BD101"/>
  <c i="9" r="F34"/>
  <c i="1" r="BA104"/>
  <c i="11" r="F37"/>
  <c i="1" r="BD106"/>
  <c i="3" r="J36"/>
  <c i="1" r="AW97"/>
  <c i="5" r="F36"/>
  <c i="1" r="BA99"/>
  <c i="7" r="F36"/>
  <c i="1" r="BA102"/>
  <c i="7" r="J36"/>
  <c i="1" r="AW102"/>
  <c i="8" r="F34"/>
  <c i="1" r="BA103"/>
  <c i="10" r="F36"/>
  <c i="1" r="BC105"/>
  <c i="11" r="F36"/>
  <c i="1" r="BC106"/>
  <c i="2" r="F34"/>
  <c i="1" r="BA95"/>
  <c i="3" r="F39"/>
  <c i="1" r="BD97"/>
  <c i="6" r="F38"/>
  <c i="1" r="BC101"/>
  <c i="8" r="F37"/>
  <c i="1" r="BD103"/>
  <c i="10" r="F37"/>
  <c i="1" r="BD105"/>
  <c i="10" r="F35"/>
  <c i="1" r="BB105"/>
  <c i="2" r="F35"/>
  <c i="1" r="BB95"/>
  <c i="4" r="F36"/>
  <c i="1" r="BA98"/>
  <c i="5" r="J36"/>
  <c i="1" r="AW99"/>
  <c i="6" r="F37"/>
  <c i="1" r="BB101"/>
  <c r="BB100"/>
  <c r="AX100"/>
  <c i="9" r="J34"/>
  <c i="1" r="AW104"/>
  <c i="11" r="J34"/>
  <c i="1" r="AW106"/>
  <c i="3" r="F38"/>
  <c i="1" r="BC97"/>
  <c i="4" r="F38"/>
  <c i="1" r="BC98"/>
  <c i="6" r="J36"/>
  <c i="1" r="AW101"/>
  <c i="9" r="F37"/>
  <c i="1" r="BD104"/>
  <c i="3" r="F37"/>
  <c i="1" r="BB97"/>
  <c i="5" r="F39"/>
  <c i="1" r="BD99"/>
  <c i="7" r="F39"/>
  <c i="1" r="BD102"/>
  <c i="8" r="J34"/>
  <c i="1" r="AW103"/>
  <c i="10" r="J34"/>
  <c i="1" r="AW105"/>
  <c i="11" r="F34"/>
  <c i="1" r="BA106"/>
  <c i="2" r="F36"/>
  <c i="1" r="BC95"/>
  <c i="2" r="F37"/>
  <c i="1" r="BD95"/>
  <c i="2" r="J34"/>
  <c i="1" r="AW95"/>
  <c i="3" r="F36"/>
  <c i="1" r="BA97"/>
  <c i="5" r="F38"/>
  <c i="1" r="BC99"/>
  <c i="7" r="F38"/>
  <c i="1" r="BC102"/>
  <c i="8" r="F35"/>
  <c i="1" r="BB103"/>
  <c i="10" r="F34"/>
  <c i="1" r="BA105"/>
  <c i="11" r="F35"/>
  <c i="1" r="BB106"/>
  <c i="3" l="1" r="P137"/>
  <c r="P130"/>
  <c i="1" r="AU97"/>
  <c i="3" r="T137"/>
  <c i="2" r="BK138"/>
  <c r="J138"/>
  <c r="J97"/>
  <c r="R138"/>
  <c i="5" r="R127"/>
  <c r="R126"/>
  <c i="6" r="T137"/>
  <c r="T129"/>
  <c i="4" r="P127"/>
  <c r="P126"/>
  <c i="1" r="AU98"/>
  <c i="2" r="P331"/>
  <c r="R331"/>
  <c i="3" r="R137"/>
  <c r="R130"/>
  <c i="6" r="P137"/>
  <c r="P129"/>
  <c i="1" r="AU101"/>
  <c i="6" r="R137"/>
  <c r="R129"/>
  <c i="9" r="T123"/>
  <c i="5" r="BK127"/>
  <c r="J127"/>
  <c r="J99"/>
  <c i="2" r="P138"/>
  <c r="P137"/>
  <c i="1" r="AU95"/>
  <c i="2" r="T331"/>
  <c i="3" r="T130"/>
  <c i="7" r="T124"/>
  <c r="T123"/>
  <c i="2" r="T138"/>
  <c i="3" r="BK131"/>
  <c r="J131"/>
  <c r="J99"/>
  <c r="BK137"/>
  <c r="J137"/>
  <c r="J101"/>
  <c i="6" r="BK130"/>
  <c r="J130"/>
  <c r="J99"/>
  <c r="BK137"/>
  <c r="J137"/>
  <c r="J101"/>
  <c i="8" r="BK121"/>
  <c r="J121"/>
  <c r="J97"/>
  <c i="9" r="BK231"/>
  <c r="J231"/>
  <c r="J99"/>
  <c i="4" r="BK127"/>
  <c r="J127"/>
  <c r="J99"/>
  <c i="11" r="BK117"/>
  <c r="J117"/>
  <c r="J96"/>
  <c i="9" r="BK249"/>
  <c r="J249"/>
  <c r="J102"/>
  <c i="8" r="BK120"/>
  <c r="J120"/>
  <c i="7" r="BK123"/>
  <c r="J123"/>
  <c i="2" r="BK137"/>
  <c r="J137"/>
  <c r="J96"/>
  <c r="J33"/>
  <c i="1" r="AV95"/>
  <c r="AT95"/>
  <c i="4" r="J35"/>
  <c i="1" r="AV98"/>
  <c r="AT98"/>
  <c r="BD100"/>
  <c i="7" r="F35"/>
  <c i="1" r="AZ102"/>
  <c i="10" r="F33"/>
  <c i="1" r="AZ105"/>
  <c i="3" r="F35"/>
  <c i="1" r="AZ97"/>
  <c i="8" r="J33"/>
  <c i="1" r="AV103"/>
  <c r="AT103"/>
  <c i="11" r="J33"/>
  <c i="1" r="AV106"/>
  <c r="AT106"/>
  <c i="4" r="F35"/>
  <c i="1" r="AZ98"/>
  <c i="7" r="J35"/>
  <c i="1" r="AV102"/>
  <c r="AT102"/>
  <c i="10" r="J30"/>
  <c i="1" r="AG105"/>
  <c i="11" r="F33"/>
  <c i="1" r="AZ106"/>
  <c i="3" r="J35"/>
  <c i="1" r="AV97"/>
  <c r="AT97"/>
  <c i="9" r="J33"/>
  <c i="1" r="AV104"/>
  <c r="AT104"/>
  <c r="BB96"/>
  <c r="AX96"/>
  <c i="5" r="J35"/>
  <c i="1" r="AV99"/>
  <c r="AT99"/>
  <c r="BC100"/>
  <c r="AY100"/>
  <c i="7" r="J32"/>
  <c i="1" r="AG102"/>
  <c i="8" r="J30"/>
  <c i="1" r="AG103"/>
  <c i="10" r="J33"/>
  <c i="1" r="AV105"/>
  <c r="AT105"/>
  <c i="2" r="F33"/>
  <c i="1" r="AZ95"/>
  <c r="BD96"/>
  <c r="BA96"/>
  <c r="AW96"/>
  <c i="5" r="F35"/>
  <c i="1" r="AZ99"/>
  <c i="6" r="J35"/>
  <c i="1" r="AV101"/>
  <c r="AT101"/>
  <c r="BC96"/>
  <c r="AY96"/>
  <c r="BA100"/>
  <c r="AW100"/>
  <c i="9" r="F33"/>
  <c i="1" r="AZ104"/>
  <c i="6" r="F35"/>
  <c i="1" r="AZ101"/>
  <c i="8" r="F33"/>
  <c i="1" r="AZ103"/>
  <c r="AU100"/>
  <c i="2" l="1" r="T137"/>
  <c r="R137"/>
  <c i="6" r="BK129"/>
  <c r="J129"/>
  <c r="J98"/>
  <c i="3" r="BK130"/>
  <c r="J130"/>
  <c i="4" r="BK126"/>
  <c r="J126"/>
  <c r="J98"/>
  <c i="5" r="BK126"/>
  <c r="J126"/>
  <c r="J98"/>
  <c i="9" r="BK123"/>
  <c r="J123"/>
  <c r="J96"/>
  <c i="1" r="AN105"/>
  <c i="10" r="J39"/>
  <c i="1" r="AN103"/>
  <c i="8" r="J96"/>
  <c i="1" r="AN102"/>
  <c i="7" r="J98"/>
  <c i="8" r="J39"/>
  <c i="7" r="J41"/>
  <c i="11" r="J30"/>
  <c i="1" r="AG106"/>
  <c i="3" r="J32"/>
  <c i="1" r="AG97"/>
  <c r="BC94"/>
  <c r="W32"/>
  <c r="AU96"/>
  <c r="AZ100"/>
  <c r="AV100"/>
  <c r="AT100"/>
  <c r="BD94"/>
  <c r="W33"/>
  <c r="BA94"/>
  <c r="W30"/>
  <c i="2" r="J30"/>
  <c i="1" r="AG95"/>
  <c r="AZ96"/>
  <c r="AV96"/>
  <c r="AT96"/>
  <c r="BB94"/>
  <c r="W31"/>
  <c i="11" l="1" r="J39"/>
  <c i="3" r="J41"/>
  <c r="J98"/>
  <c i="2" r="J39"/>
  <c i="1" r="AN95"/>
  <c r="AN106"/>
  <c r="AN97"/>
  <c r="AU94"/>
  <c i="6" r="J32"/>
  <c i="1" r="AG101"/>
  <c i="9" r="J30"/>
  <c i="1" r="AG104"/>
  <c r="AN104"/>
  <c i="5" r="J32"/>
  <c i="1" r="AG99"/>
  <c i="4" r="J32"/>
  <c i="1" r="AG98"/>
  <c r="AY94"/>
  <c r="AW94"/>
  <c r="AK30"/>
  <c r="AZ94"/>
  <c r="W29"/>
  <c r="AX94"/>
  <c i="6" l="1" r="J41"/>
  <c i="4" r="J41"/>
  <c i="5" r="J41"/>
  <c i="9" r="J39"/>
  <c i="1" r="AN99"/>
  <c r="AN98"/>
  <c r="AG100"/>
  <c r="AN101"/>
  <c r="AN100"/>
  <c r="AG96"/>
  <c r="AV94"/>
  <c r="AK29"/>
  <c l="1" r="AG94"/>
  <c r="AK26"/>
  <c r="AN96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<sst xmlns="http://schemas.openxmlformats.org/spreadsheetml/2006/main">
  <si>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</si>
  <si>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</si>
  <si>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</si>
  <si>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</si>
  <si>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</si>
  <si>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{07a46655-3be1-4ef1-9f92-31352659aec9}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</si>
  <si>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</si>
  <si>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</si>
  <si>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</si>
  <si>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</si>
  <si>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</si>
  <si>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</si>
  <si>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</si>
  <si>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</si>
  <si>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20250729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</si>
  <si>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</si>
  <si>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</si>
  <si>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Přístavba a úprava Infocentra u Muzea války 1866</t>
  </si>
  <si>
    <t>KSO:</t>
  </si>
  <si>
    <t>CC-CZ:</t>
  </si>
  <si>
    <t>Místo:</t>
  </si>
  <si>
    <t>k.ú. Lípa u Hradce Králové</t>
  </si>
  <si>
    <t>Datum:</t>
  </si>
  <si>
    <t>14. 8. 2025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</si>
  <si>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</si>
  <si>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</si>
  <si>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</si>
  <si>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</si>
  <si>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</si>
  <si>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</si>
  <si>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</si>
  <si>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</si>
  <si>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</si>
  <si>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</si>
  <si>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NEDÍLNOU SOUČÁSTÍ ROZPOČTU JE PROJEKTOVÁ DOKUMENTACE!_x000d_
Soupis prací je sestaven s využitím položek Cenové soustavy ÚRS. Cenové a technické podmínky soustavy ÚRS, které nejsou součástí soupisu prací, jsou neomezeně dálkově k dispozici na www.cs-urs.cz. Položky soupisu prací, které nemají ve sloupci "Cenová soustava" uveden žádný údaj, nepochází s Cenové soustavy ÚRS. _x000d_
Dodávka akce se předpokládá včetně kompletní montáže, dopravy, vnitrostaveništní manipulace, veškerého souvisejícího doplňkového, podružného a montážního materiálu tak, aby celé zařízení bylo funkční a splňovalo všechny předpisy, které se na ně vztahují._x000d_
Při zpracování nabídky je nutné vycházet ze všech částí dokumentace (textové i grafické části, všech schémat a specifikace materiálu)._x000d_
Součástí ceny musí být veškeré náklady, aby cena byla konečná a zahrnovala celou dodávku a montáž akce._x000d_
Všechny použité výrobky musí mít osvědčení o schválení k provozu v České republice._x000d_
V průběhu provádění prací budou respektovány všechny příslušné platné předpisy a požadavky BOZP. Náklady vyplývající z jejich dodržení jsou součástí jednotkové ceny a nebudou zvlášť hrazeny._x000d_
Veškeré práce budou provedeny úhledně, řádně a kvalitně řemeslným způsobem._x000d_
Zařízení bude uvedeno do provozu až po provedení všech výchozích zkouškách (revizích) el. instalace a pod. O provedených zkouškách budou vystaveny protokoly._x000d_
POVINNOSTÍ DODAVATELE JE PŘEKONTROLOVAT SPECIFIKACI MATERIÁLŮ A CHYBĚJÍCÍ MATERIÁL NEBO VÝKON DOPLNIT A OCENIT!_x000d_
ROZPOČET JE NAVRŽEN DLE DOSTUPNÝCH MOŽNÝCH INFORMACÍ Z PROJEKTOVÉ DOKUMENTACE, PŘI STAVEBNÍCH PRACECH MOHOU BÝT ZJIŠTĚNY TAKOVÉ_x000d_
SKUTEČNOSTI, KTERÉ MOHOU OVLIVNIT PŘEDPOKLAD A ROZSAH PRACÍ, V TĚCHTO PŘÍPADECH BUDE_x000d_
 ÚPRAVA ŘEŠENA V RÁMCI ZMĚNOVÉHO ŘÍZENÍ A ZJIŠŤOVACÍCH PROTOKOLŮ NA STAVBĚ!_x000d_
Veškeré agregované položky jsou uvedeny vč. přesunu hmot, kompletního provedení a stavebních přípomocí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</si>
  <si>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</si>
  <si>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</si>
  <si>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</si>
  <si>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</si>
  <si>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</si>
  <si>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</si>
  <si>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</si>
  <si>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</si>
  <si>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</si>
  <si>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</si>
  <si>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</si>
  <si>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</si>
  <si>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</si>
  <si>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</si>
  <si>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</si>
  <si>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</si>
  <si>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</si>
  <si>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</si>
  <si>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</si>
  <si>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</si>
  <si>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</si>
  <si>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</si>
  <si>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</si>
  <si>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</si>
  <si>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</si>
  <si>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</si>
  <si>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</si>
  <si>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</si>
  <si>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</si>
  <si>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</si>
  <si>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</si>
  <si>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</si>
  <si>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</si>
  <si>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</si>
  <si>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</si>
  <si>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</si>
  <si>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</si>
  <si>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</si>
  <si>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</si>
  <si>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</si>
  <si>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</si>
  <si>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</si>
  <si>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</si>
  <si>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</si>
  <si>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</si>
  <si>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</si>
  <si>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úpravy</t>
  </si>
  <si>
    <t>STA</t>
  </si>
  <si>
    <t>1</t>
  </si>
  <si>
    <t>{1b35fe63-a307-4b75-a23f-86466bc1473d}</t>
  </si>
  <si>
    <t>2</t>
  </si>
  <si>
    <t>02</t>
  </si>
  <si>
    <t>ZTI</t>
  </si>
  <si>
    <t>{b97fdfbf-dece-4bd3-aa04-09b8a0e5b00a}</t>
  </si>
  <si>
    <t>02.1</t>
  </si>
  <si>
    <t>ZTI VNITRNI</t>
  </si>
  <si>
    <t>Soupis</t>
  </si>
  <si>
    <t>{218fb523-b6a2-4a99-939f-ffcd04ba18ca}</t>
  </si>
  <si>
    <t>02.2</t>
  </si>
  <si>
    <t>ZTI VENKOVNI VODOVOD</t>
  </si>
  <si>
    <t>{7fd5d8b3-17b5-4e60-90ad-b7797df13dd4}</t>
  </si>
  <si>
    <t>02.3</t>
  </si>
  <si>
    <t>ZTI VENKOVNI KANALIZACE</t>
  </si>
  <si>
    <t>{09f7dbcb-0821-4092-9717-7805974fcac7}</t>
  </si>
  <si>
    <t>03</t>
  </si>
  <si>
    <t xml:space="preserve">UT </t>
  </si>
  <si>
    <t>{68dcd176-77aa-431b-a3a1-380da6cee7d3}</t>
  </si>
  <si>
    <t>03.1</t>
  </si>
  <si>
    <t>UT</t>
  </si>
  <si>
    <t>{86a75efc-1d9a-43b2-8892-981244019cec}</t>
  </si>
  <si>
    <t>03.2</t>
  </si>
  <si>
    <t>PLYN VNITRNI</t>
  </si>
  <si>
    <t>{391923ed-b532-4e1f-bf16-5e0fce563a56}</t>
  </si>
  <si>
    <t>04</t>
  </si>
  <si>
    <t>VZT</t>
  </si>
  <si>
    <t>{148297c9-bc2b-4279-aa07-529f1c269b89}</t>
  </si>
  <si>
    <t>05</t>
  </si>
  <si>
    <t>Elektroinstalace</t>
  </si>
  <si>
    <t>{2224c34d-5449-4038-9464-ea02a0de1e8a}</t>
  </si>
  <si>
    <t>06</t>
  </si>
  <si>
    <t xml:space="preserve">Slaboproud </t>
  </si>
  <si>
    <t>{76667ca1-1968-4888-aa5f-c651608d855d}</t>
  </si>
  <si>
    <t>VRN</t>
  </si>
  <si>
    <t>VEDLEJŠÍ ROZPOČTOVÉ NÁKLADY</t>
  </si>
  <si>
    <t>{d63b6f52-9abb-440b-b958-f264e99e2c1f}</t>
  </si>
  <si>
    <t>KRYCÍ LIST SOUPISU PRACÍ</t>
  </si>
  <si>
    <t>Objekt:</t>
  </si>
  <si>
    <t>01 - Stavební úpravy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</si>
  <si>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</si>
  <si>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</si>
  <si>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</si>
  <si>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</si>
  <si>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</si>
  <si>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</si>
  <si>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</si>
  <si>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</si>
  <si>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</si>
  <si>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</si>
  <si>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</si>
  <si>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</si>
  <si>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</si>
  <si>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</si>
  <si>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</si>
  <si>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</si>
  <si>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</si>
  <si>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kanalizace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</si>
  <si>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</si>
  <si>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</si>
  <si>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</si>
  <si>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</si>
  <si>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</si>
  <si>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</si>
  <si>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</si>
  <si>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</si>
  <si>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</si>
  <si>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</si>
  <si>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</si>
  <si>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</si>
  <si>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</si>
  <si>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</si>
  <si>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</si>
  <si>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</si>
  <si>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</si>
  <si>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</si>
  <si>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</si>
  <si>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</si>
  <si>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</si>
  <si>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</si>
  <si>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</si>
  <si>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</si>
  <si>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</si>
  <si>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</si>
  <si>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113106171</t>
  </si>
  <si>
    <t>Rozebrání dlažeb vozovek ze zámkové dlažby s ložem z kameniva ručně</t>
  </si>
  <si>
    <t>m2</t>
  </si>
  <si>
    <t>CS ÚRS 2025 02</t>
  </si>
  <si>
    <t>4</t>
  </si>
  <si>
    <t>-841252881</t>
  </si>
  <si>
    <t>Online PSC</t>
  </si>
  <si>
    <t>https://podminky.urs.cz/item/CS_URS_2025_02/113106171</t>
  </si>
  <si>
    <t>VV</t>
  </si>
  <si>
    <t xml:space="preserve">"dle v.č. D.1.1.3 - pozn.1 </t>
  </si>
  <si>
    <t>28,5</t>
  </si>
  <si>
    <t>Součet</t>
  </si>
  <si>
    <t>113106187</t>
  </si>
  <si>
    <t>Rozebrání dlažeb vozovek ze zámkové dlažby s ložem z kameniva strojně pl do 50 m2</t>
  </si>
  <si>
    <t>154736947</t>
  </si>
  <si>
    <t>https://podminky.urs.cz/item/CS_URS_2025_02/113106187</t>
  </si>
  <si>
    <t>3</t>
  </si>
  <si>
    <t>113107312</t>
  </si>
  <si>
    <t>Odstranění podkladu z kameniva těženého tl přes 100 do 200 mm strojně pl do 50 m2</t>
  </si>
  <si>
    <t>533763731</t>
  </si>
  <si>
    <t>https://podminky.urs.cz/item/CS_URS_2025_02/113107312</t>
  </si>
  <si>
    <t>131251100</t>
  </si>
  <si>
    <t>Hloubení jam nezapažených v hornině třídy těžitelnosti I skupiny 3 objem do 20 m3 strojně</t>
  </si>
  <si>
    <t>m3</t>
  </si>
  <si>
    <t>-1315658775</t>
  </si>
  <si>
    <t>https://podminky.urs.cz/item/CS_URS_2025_02/131251100</t>
  </si>
  <si>
    <t>"dle v.č. D.1.1.2 a D.1.1.6</t>
  </si>
  <si>
    <t>"hloubení na -0,335</t>
  </si>
  <si>
    <t>8,1*3,83*0,15</t>
  </si>
  <si>
    <t>" hloubení na -0,835</t>
  </si>
  <si>
    <t>(3,83+1,35+8,1+3,85+1,35)*1,6*0,5</t>
  </si>
  <si>
    <t>5</t>
  </si>
  <si>
    <t>132251101</t>
  </si>
  <si>
    <t>Hloubení rýh nezapažených š do 800 mm v hornině třídy těžitelnosti I skupiny 3 objem do 20 m3 strojně</t>
  </si>
  <si>
    <t>-968004182</t>
  </si>
  <si>
    <t>https://podminky.urs.cz/item/CS_URS_2025_02/132251101</t>
  </si>
  <si>
    <t>1,35*0,83*0,5*2</t>
  </si>
  <si>
    <t>(3,0*2+8,1)*0,5*0,5</t>
  </si>
  <si>
    <t>6</t>
  </si>
  <si>
    <t>162751117</t>
  </si>
  <si>
    <t>Vodorovné přemístění přes 9 000 do 10000 m výkopku/sypaniny z horniny třídy těžitelnosti I skupiny 1 až 3</t>
  </si>
  <si>
    <t>1743920682</t>
  </si>
  <si>
    <t>https://podminky.urs.cz/item/CS_URS_2025_02/162751117</t>
  </si>
  <si>
    <t xml:space="preserve">" odvoz přebytečného výkopku na skládku </t>
  </si>
  <si>
    <t>4,653</t>
  </si>
  <si>
    <t>4,646</t>
  </si>
  <si>
    <t>7</t>
  </si>
  <si>
    <t>162751119</t>
  </si>
  <si>
    <t>Příplatek k vodorovnému přemístění výkopku/sypaniny z horniny třídy těžitelnosti I skupiny 1 až 3 ZKD 1000 m přes 10000 m</t>
  </si>
  <si>
    <t>-838805865</t>
  </si>
  <si>
    <t>https://podminky.urs.cz/item/CS_URS_2025_02/162751119</t>
  </si>
  <si>
    <t>9,299</t>
  </si>
  <si>
    <t>9,299*30 'Přepočtené koeficientem množství</t>
  </si>
  <si>
    <t>8</t>
  </si>
  <si>
    <t>171201231</t>
  </si>
  <si>
    <t>Poplatek za uložení zeminy a kamení na recyklační skládce (skládkovné) kód odpadu 17 05 04</t>
  </si>
  <si>
    <t>t</t>
  </si>
  <si>
    <t>1603327914</t>
  </si>
  <si>
    <t>https://podminky.urs.cz/item/CS_URS_2025_02/171201231</t>
  </si>
  <si>
    <t>9,299*1,8 'Přepočtené koeficientem množství</t>
  </si>
  <si>
    <t>9</t>
  </si>
  <si>
    <t>171251201</t>
  </si>
  <si>
    <t>Uložení sypaniny na skládky nebo meziskládky</t>
  </si>
  <si>
    <t>-1788936050</t>
  </si>
  <si>
    <t>https://podminky.urs.cz/item/CS_URS_2025_02/171251201</t>
  </si>
  <si>
    <t>10</t>
  </si>
  <si>
    <t>174151101</t>
  </si>
  <si>
    <t>Zásyp jam, šachet rýh nebo kolem objektů sypaninou se zhutněním</t>
  </si>
  <si>
    <t>1092654179</t>
  </si>
  <si>
    <t>https://podminky.urs.cz/item/CS_URS_2025_02/174151101</t>
  </si>
  <si>
    <t>19,437+4,646-9,299</t>
  </si>
  <si>
    <t>Zakládání</t>
  </si>
  <si>
    <t>11</t>
  </si>
  <si>
    <t>211-R100</t>
  </si>
  <si>
    <t>Dodávka a montáž zemnícího pásku FeZn 4x30</t>
  </si>
  <si>
    <t>m</t>
  </si>
  <si>
    <t>CS vlastní</t>
  </si>
  <si>
    <t>-868909839</t>
  </si>
  <si>
    <t>8,1*2+3*2+4*1,2</t>
  </si>
  <si>
    <t>219991112</t>
  </si>
  <si>
    <t>Položení chráničky z plastových trubek DN přes 35 do 50 mm</t>
  </si>
  <si>
    <t>230098392</t>
  </si>
  <si>
    <t>https://podminky.urs.cz/item/CS_URS_2025_02/219991112</t>
  </si>
  <si>
    <t>13</t>
  </si>
  <si>
    <t>M</t>
  </si>
  <si>
    <t>34571351</t>
  </si>
  <si>
    <t>trubka elektroinstalační ohebná dvouplášťová korugovaná HDPE (chránička) D 40/50mm</t>
  </si>
  <si>
    <t>-1875973707</t>
  </si>
  <si>
    <t>10*1,05 'Přepočtené koeficientem množství</t>
  </si>
  <si>
    <t>14</t>
  </si>
  <si>
    <t>270001112</t>
  </si>
  <si>
    <t>Vytvoření prostupu průřezu přes 0,02 do 0,05 m2 v monolitických betonových základech tl přes 0,5 do 1 m osazením vložek z trub, dílců, tvarovek do bednění</t>
  </si>
  <si>
    <t>kus</t>
  </si>
  <si>
    <t>505179789</t>
  </si>
  <si>
    <t>https://podminky.urs.cz/item/CS_URS_2025_02/270001112</t>
  </si>
  <si>
    <t>15</t>
  </si>
  <si>
    <t>28611107</t>
  </si>
  <si>
    <t>trubka kanalizační PVC-U plnostěnná jednovrstvá s rázovou odolností DN 200x6000mm SN12</t>
  </si>
  <si>
    <t>-1797874585</t>
  </si>
  <si>
    <t>16</t>
  </si>
  <si>
    <t>271532212</t>
  </si>
  <si>
    <t>Podsyp pod základové konstrukce se zhutněním z hrubého kameniva frakce 16 až 32 mm</t>
  </si>
  <si>
    <t>1856984541</t>
  </si>
  <si>
    <t>https://podminky.urs.cz/item/CS_URS_2025_02/271532212</t>
  </si>
  <si>
    <t>" ze skladby na terénu</t>
  </si>
  <si>
    <t>24,71*0,15</t>
  </si>
  <si>
    <t>17</t>
  </si>
  <si>
    <t>273321411</t>
  </si>
  <si>
    <t>Základové desky ze ŽB bez zvýšených nároků na prostředí tř. C 20/25</t>
  </si>
  <si>
    <t>246902860</t>
  </si>
  <si>
    <t>https://podminky.urs.cz/item/CS_URS_2025_02/273321411</t>
  </si>
  <si>
    <t xml:space="preserve">" ze skladby podlahy na terénu </t>
  </si>
  <si>
    <t>28,34*0,15*1,05</t>
  </si>
  <si>
    <t>18</t>
  </si>
  <si>
    <t>273351121</t>
  </si>
  <si>
    <t>Zřízení bednění základových desek</t>
  </si>
  <si>
    <t>1113304607</t>
  </si>
  <si>
    <t>https://podminky.urs.cz/item/CS_URS_2025_02/273351121</t>
  </si>
  <si>
    <t>23*0,5</t>
  </si>
  <si>
    <t>19</t>
  </si>
  <si>
    <t>273351122</t>
  </si>
  <si>
    <t>Odstranění bednění základových desek</t>
  </si>
  <si>
    <t>-1961313749</t>
  </si>
  <si>
    <t>https://podminky.urs.cz/item/CS_URS_2025_02/273351122</t>
  </si>
  <si>
    <t>20</t>
  </si>
  <si>
    <t>273362021</t>
  </si>
  <si>
    <t>Výztuž základových desek svařovanými sítěmi Kari</t>
  </si>
  <si>
    <t>1174062882</t>
  </si>
  <si>
    <t>https://podminky.urs.cz/item/CS_URS_2025_02/273362021</t>
  </si>
  <si>
    <t>" ze skladby podlahy na terénu - a dle statiky v.č. D.1.2c-01</t>
  </si>
  <si>
    <t>28,34*2,2*1,25/1000</t>
  </si>
  <si>
    <t>274313511</t>
  </si>
  <si>
    <t>Základové pasy z betonu tř. C 12/15</t>
  </si>
  <si>
    <t>-309587927</t>
  </si>
  <si>
    <t>https://podminky.urs.cz/item/CS_URS_2025_02/274313511</t>
  </si>
  <si>
    <t>" dle v.č. D.1.1.2</t>
  </si>
  <si>
    <t>22</t>
  </si>
  <si>
    <t>279113143</t>
  </si>
  <si>
    <t>Základová zeď tl přes 200 do 250 mm z tvárnic ztraceného bednění včetně výplně z betonu tř. C 20/25</t>
  </si>
  <si>
    <t>1274350238</t>
  </si>
  <si>
    <t>https://podminky.urs.cz/item/CS_URS_2025_02/279113143</t>
  </si>
  <si>
    <t>(0,655+0,75+0,5+2,75+0,5+7,25+2,75+0,5+0,75+0,655)*0,5</t>
  </si>
  <si>
    <t>23</t>
  </si>
  <si>
    <t>279361821</t>
  </si>
  <si>
    <t>Výztuž základových zdí nosných betonářskou ocelí 10 505</t>
  </si>
  <si>
    <t>-1338832063</t>
  </si>
  <si>
    <t>https://podminky.urs.cz/item/CS_URS_2025_02/279361821</t>
  </si>
  <si>
    <t>"dle v.č. D.1.2c-01</t>
  </si>
  <si>
    <t>8,53*14/1000</t>
  </si>
  <si>
    <t>Komunikace pozemní</t>
  </si>
  <si>
    <t>24</t>
  </si>
  <si>
    <t>564750001</t>
  </si>
  <si>
    <t>Podklad nebo kryt z kameniva hrubého drceného vel. 8-16 mm plochy do 100 m2 tl 150 mm</t>
  </si>
  <si>
    <t>-1223355372</t>
  </si>
  <si>
    <t>https://podminky.urs.cz/item/CS_URS_2025_02/564750001</t>
  </si>
  <si>
    <t>"ze skladby S-05</t>
  </si>
  <si>
    <t>4,5*1</t>
  </si>
  <si>
    <t>25</t>
  </si>
  <si>
    <t>596811120</t>
  </si>
  <si>
    <t>Kladení betonové dlažby komunikací pro pěší do lože z kameniva velikosti do 0,09 m2 pl do 50 m2</t>
  </si>
  <si>
    <t>-1917072890</t>
  </si>
  <si>
    <t>https://podminky.urs.cz/item/CS_URS_2025_02/596811120</t>
  </si>
  <si>
    <t>26</t>
  </si>
  <si>
    <t>59248005</t>
  </si>
  <si>
    <t>dlažba chodníková betonová 300x300mm tl 50mm přírodní</t>
  </si>
  <si>
    <t>-1183093452</t>
  </si>
  <si>
    <t>4,5*1,03 'Přepočtené koeficientem množství</t>
  </si>
  <si>
    <t>Úpravy povrchů, podlahy a osazování výplní</t>
  </si>
  <si>
    <t>27</t>
  </si>
  <si>
    <t>611325223</t>
  </si>
  <si>
    <t>Vápenocementová štuková omítka malých ploch přes 0,25 do 1 m2 na stropech</t>
  </si>
  <si>
    <t>-1301256098</t>
  </si>
  <si>
    <t>https://podminky.urs.cz/item/CS_URS_2025_02/611325223</t>
  </si>
  <si>
    <t>28</t>
  </si>
  <si>
    <t>612131101</t>
  </si>
  <si>
    <t>Cementový postřik vnitřních stěn nanášený celoplošně ručně</t>
  </si>
  <si>
    <t>706136764</t>
  </si>
  <si>
    <t>https://podminky.urs.cz/item/CS_URS_2025_02/612131101</t>
  </si>
  <si>
    <t>(1,2+2,2)*2,7</t>
  </si>
  <si>
    <t>29</t>
  </si>
  <si>
    <t>612131111</t>
  </si>
  <si>
    <t>Polymercementový spojovací můstek vnitřních stěn nanášený ručně</t>
  </si>
  <si>
    <t>1688082208</t>
  </si>
  <si>
    <t>https://podminky.urs.cz/item/CS_URS_2025_02/612131111</t>
  </si>
  <si>
    <t>30</t>
  </si>
  <si>
    <t>612131121</t>
  </si>
  <si>
    <t>Penetrační disperzní nátěr vnitřních stěn nanášený ručně</t>
  </si>
  <si>
    <t>-1705509478</t>
  </si>
  <si>
    <t>https://podminky.urs.cz/item/CS_URS_2025_02/612131121</t>
  </si>
  <si>
    <t>31</t>
  </si>
  <si>
    <t>612142001</t>
  </si>
  <si>
    <t>Pletivo sklovláknité vnitřních stěn vtlačené do tmelu</t>
  </si>
  <si>
    <t>1851145966</t>
  </si>
  <si>
    <t>https://podminky.urs.cz/item/CS_URS_2025_02/612142001</t>
  </si>
  <si>
    <t>32</t>
  </si>
  <si>
    <t>612321111</t>
  </si>
  <si>
    <t>Vápenocementová omítka hrubá jednovrstvá zatřená vnitřních stěn nanášená ručně</t>
  </si>
  <si>
    <t>-1193593239</t>
  </si>
  <si>
    <t>https://podminky.urs.cz/item/CS_URS_2025_02/612321111</t>
  </si>
  <si>
    <t>33</t>
  </si>
  <si>
    <t>612321141</t>
  </si>
  <si>
    <t>Vápenocementová omítka štuková dvouvrstvá vnitřních stěn nanášená ručně</t>
  </si>
  <si>
    <t>1137772098</t>
  </si>
  <si>
    <t>https://podminky.urs.cz/item/CS_URS_2025_02/612321141</t>
  </si>
  <si>
    <t>9,18</t>
  </si>
  <si>
    <t>-(1,2+2,2)*2,1</t>
  </si>
  <si>
    <t>34</t>
  </si>
  <si>
    <t>612321191</t>
  </si>
  <si>
    <t>Příplatek k vápenocementové omítce vnitřních stěn za každých dalších 5 mm tloušťky ručně</t>
  </si>
  <si>
    <t>-189147695</t>
  </si>
  <si>
    <t>https://podminky.urs.cz/item/CS_URS_2025_02/612321191</t>
  </si>
  <si>
    <t>35</t>
  </si>
  <si>
    <t>612325223</t>
  </si>
  <si>
    <t>Vápenocementová štuková omítka malých ploch přes 0,25 do 1 m2 na stěnách</t>
  </si>
  <si>
    <t>952344177</t>
  </si>
  <si>
    <t>https://podminky.urs.cz/item/CS_URS_2025_02/612325223</t>
  </si>
  <si>
    <t>36</t>
  </si>
  <si>
    <t>631311131</t>
  </si>
  <si>
    <t>Doplnění dosavadních mazanin betonem prostým plochy do 1 m2 tloušťky přes 80 mm</t>
  </si>
  <si>
    <t>1344374408</t>
  </si>
  <si>
    <t>https://podminky.urs.cz/item/CS_URS_2025_02/631311131</t>
  </si>
  <si>
    <t xml:space="preserve">" oprava podlahy v místě nové kanalizace </t>
  </si>
  <si>
    <t>2,2*1,1*0,3</t>
  </si>
  <si>
    <t>37</t>
  </si>
  <si>
    <t>631362021</t>
  </si>
  <si>
    <t>Výztuž mazanin svařovanými sítěmi Kari</t>
  </si>
  <si>
    <t>-1615720522</t>
  </si>
  <si>
    <t>https://podminky.urs.cz/item/CS_URS_2025_02/631362021</t>
  </si>
  <si>
    <t>24,5*3,2*1,25/1000</t>
  </si>
  <si>
    <t>38</t>
  </si>
  <si>
    <t>632451254</t>
  </si>
  <si>
    <t>Potěr cementový samonivelační litý C30 tl přes 45 do 50 mm</t>
  </si>
  <si>
    <t>-402649097</t>
  </si>
  <si>
    <t>https://podminky.urs.cz/item/CS_URS_2025_02/632451254</t>
  </si>
  <si>
    <t>" ze skladby podlah</t>
  </si>
  <si>
    <t>24,5</t>
  </si>
  <si>
    <t>39</t>
  </si>
  <si>
    <t>632451491</t>
  </si>
  <si>
    <t>Příplatek k potěrům za přehlazení povrchu</t>
  </si>
  <si>
    <t>2139447330</t>
  </si>
  <si>
    <t>https://podminky.urs.cz/item/CS_URS_2025_02/632451491</t>
  </si>
  <si>
    <t>40</t>
  </si>
  <si>
    <t>632451494</t>
  </si>
  <si>
    <t>Příplatek k cenám potěru za strojní přehlazení povrchu</t>
  </si>
  <si>
    <t>-1318167923</t>
  </si>
  <si>
    <t>https://podminky.urs.cz/item/CS_URS_2025_02/632451494</t>
  </si>
  <si>
    <t>41</t>
  </si>
  <si>
    <t>632481213</t>
  </si>
  <si>
    <t>Separační vrstva z PE fólie</t>
  </si>
  <si>
    <t>-1321497674</t>
  </si>
  <si>
    <t>https://podminky.urs.cz/item/CS_URS_2025_02/632481213</t>
  </si>
  <si>
    <t>42</t>
  </si>
  <si>
    <t>634112113</t>
  </si>
  <si>
    <t>Obvodová dilatace podlahovým páskem z pěnového PE mezi stěnou a mazaninou nebo potěrem v 80 mm</t>
  </si>
  <si>
    <t>-1141562374</t>
  </si>
  <si>
    <t>https://podminky.urs.cz/item/CS_URS_2025_02/634112113</t>
  </si>
  <si>
    <t>3,0*2+0,6*2+7,8*2</t>
  </si>
  <si>
    <t>43</t>
  </si>
  <si>
    <t>637111113</t>
  </si>
  <si>
    <t>Okapový chodník ze štěrkopísku tl 200 mm s udusáním</t>
  </si>
  <si>
    <t>-617672613</t>
  </si>
  <si>
    <t>https://podminky.urs.cz/item/CS_URS_2025_02/637111113</t>
  </si>
  <si>
    <t>4,65*1</t>
  </si>
  <si>
    <t>4,575*1*2</t>
  </si>
  <si>
    <t>44</t>
  </si>
  <si>
    <t>637121113</t>
  </si>
  <si>
    <t>Okapový chodník z kačírku tl 200 mm s udusáním</t>
  </si>
  <si>
    <t>-766821271</t>
  </si>
  <si>
    <t>https://podminky.urs.cz/item/CS_URS_2025_02/637121113</t>
  </si>
  <si>
    <t>45</t>
  </si>
  <si>
    <t>637311131</t>
  </si>
  <si>
    <t>Okapový chodník z betonových záhonových obrubníků lože beton</t>
  </si>
  <si>
    <t>-761774731</t>
  </si>
  <si>
    <t>https://podminky.urs.cz/item/CS_URS_2025_02/637311131</t>
  </si>
  <si>
    <t>4,65+4,5+4,575*2+0,5*2</t>
  </si>
  <si>
    <t>Ostatní konstrukce a práce, bourání</t>
  </si>
  <si>
    <t>46</t>
  </si>
  <si>
    <t>916991121</t>
  </si>
  <si>
    <t>Lože pod obrubníky, krajníky nebo obruby z dlažebních kostek z betonu prostého</t>
  </si>
  <si>
    <t>275675899</t>
  </si>
  <si>
    <t>https://podminky.urs.cz/item/CS_URS_2025_02/916991121</t>
  </si>
  <si>
    <t>19,3*0,3*0,3</t>
  </si>
  <si>
    <t>47</t>
  </si>
  <si>
    <t>949101111</t>
  </si>
  <si>
    <t>Lešení pomocné pro objekty pozemních staveb s lešeňovou podlahou v do 1,9 m zatížení do 150 kg/m2</t>
  </si>
  <si>
    <t>-1850111693</t>
  </si>
  <si>
    <t>https://podminky.urs.cz/item/CS_URS_2025_02/949101111</t>
  </si>
  <si>
    <t>48</t>
  </si>
  <si>
    <t>952901111</t>
  </si>
  <si>
    <t>Vyčištění budov bytové a občanské výstavby při výšce podlaží do 4 m</t>
  </si>
  <si>
    <t>1545765311</t>
  </si>
  <si>
    <t>https://podminky.urs.cz/item/CS_URS_2025_02/952901111</t>
  </si>
  <si>
    <t>49</t>
  </si>
  <si>
    <t>974029153</t>
  </si>
  <si>
    <t>Vysekání rýh ve zdivu kamenném hl do 100 mm š do 100 mm</t>
  </si>
  <si>
    <t>336294763</t>
  </si>
  <si>
    <t>https://podminky.urs.cz/item/CS_URS_2025_02/974029153</t>
  </si>
  <si>
    <t>" dle v.č. D.1.1.3 pozn. 9</t>
  </si>
  <si>
    <t>6,25</t>
  </si>
  <si>
    <t>50</t>
  </si>
  <si>
    <t>9740291-R</t>
  </si>
  <si>
    <t>Vybourání a úprava kamenné podezdívky pro osazení ocelového profilu dle v.č. D.1.1.3 - pozn. 10</t>
  </si>
  <si>
    <t>-726389400</t>
  </si>
  <si>
    <t>P</t>
  </si>
  <si>
    <t xml:space="preserve">Poznámka k položce:_x000d_
Kompletní provedení vč. přesunu hmot a stavebních přípomocí </t>
  </si>
  <si>
    <t>51</t>
  </si>
  <si>
    <t>978013191</t>
  </si>
  <si>
    <t>Otlučení (osekání) vnitřní vápenné nebo vápenocementové omítky stěn v rozsahu přes 50 do 100 %</t>
  </si>
  <si>
    <t>892367866</t>
  </si>
  <si>
    <t>https://podminky.urs.cz/item/CS_URS_2025_02/978013191</t>
  </si>
  <si>
    <t>52</t>
  </si>
  <si>
    <t>978059541</t>
  </si>
  <si>
    <t>Odsekání a odebrání obkladů stěn z vnitřních obkládaček plochy přes 1 m2</t>
  </si>
  <si>
    <t>1966037777</t>
  </si>
  <si>
    <t>https://podminky.urs.cz/item/CS_URS_2025_02/978059541</t>
  </si>
  <si>
    <t>(2,2*2+1,0)*2,1</t>
  </si>
  <si>
    <t>997</t>
  </si>
  <si>
    <t>Přesun sutě</t>
  </si>
  <si>
    <t>53</t>
  </si>
  <si>
    <t>997013151</t>
  </si>
  <si>
    <t>Vnitrostaveništní doprava suti a vybouraných hmot pro budovy v do 6 m s omezením mechanizace</t>
  </si>
  <si>
    <t>1959517229</t>
  </si>
  <si>
    <t>https://podminky.urs.cz/item/CS_URS_2025_02/997013151</t>
  </si>
  <si>
    <t>54</t>
  </si>
  <si>
    <t>997013501</t>
  </si>
  <si>
    <t>Odvoz suti a vybouraných hmot na skládku nebo meziskládku do 1 km se složením</t>
  </si>
  <si>
    <t>-2056920761</t>
  </si>
  <si>
    <t>https://podminky.urs.cz/item/CS_URS_2025_02/997013501</t>
  </si>
  <si>
    <t>55</t>
  </si>
  <si>
    <t>997013509</t>
  </si>
  <si>
    <t>Příplatek k odvozu suti a vybouraných hmot na skládku ZKD 1 km přes 1 km</t>
  </si>
  <si>
    <t>1935799904</t>
  </si>
  <si>
    <t>https://podminky.urs.cz/item/CS_URS_2025_02/997013509</t>
  </si>
  <si>
    <t>27,35*30 'Přepočtené koeficientem množství</t>
  </si>
  <si>
    <t>56</t>
  </si>
  <si>
    <t>997013871</t>
  </si>
  <si>
    <t>Poplatek za uložení stavebního odpadu na recyklační skládce (skládkovné) směsného stavebního a demoličního kód odpadu 17 09 04</t>
  </si>
  <si>
    <t>-1038038574</t>
  </si>
  <si>
    <t>https://podminky.urs.cz/item/CS_URS_2025_02/997013871</t>
  </si>
  <si>
    <t>Poznámka k položce:_x000d_
V případě, že se při realizaci zjistí jiný druh odpadu, bude po odsouhlasení účtováno dle skutečnosti</t>
  </si>
  <si>
    <t>998</t>
  </si>
  <si>
    <t>Přesun hmot</t>
  </si>
  <si>
    <t>57</t>
  </si>
  <si>
    <t>998011008</t>
  </si>
  <si>
    <t>Přesun hmot pro budovy zděné s omezením mechanizace pro budovy v do 6 m</t>
  </si>
  <si>
    <t>-840646781</t>
  </si>
  <si>
    <t>https://podminky.urs.cz/item/CS_URS_2025_02/998011008</t>
  </si>
  <si>
    <t>PSV</t>
  </si>
  <si>
    <t>Práce a dodávky PSV</t>
  </si>
  <si>
    <t>711</t>
  </si>
  <si>
    <t>Izolace proti vodě, vlhkosti a plynům</t>
  </si>
  <si>
    <t>58</t>
  </si>
  <si>
    <t>711111001</t>
  </si>
  <si>
    <t>Provedení izolace proti zemní vlhkosti vodorovné za studena nátěrem penetračním</t>
  </si>
  <si>
    <t>1263130429</t>
  </si>
  <si>
    <t>https://podminky.urs.cz/item/CS_URS_2025_02/711111001</t>
  </si>
  <si>
    <t>28,34</t>
  </si>
  <si>
    <t>59</t>
  </si>
  <si>
    <t>11163150</t>
  </si>
  <si>
    <t>lak penetrační asfaltový</t>
  </si>
  <si>
    <t>-2111232597</t>
  </si>
  <si>
    <t>28,34*0,4/1000</t>
  </si>
  <si>
    <t>60</t>
  </si>
  <si>
    <t>711112001</t>
  </si>
  <si>
    <t>Provedení izolace proti zemní vlhkosti svislé za studena nátěrem penetračním</t>
  </si>
  <si>
    <t>-969408025</t>
  </si>
  <si>
    <t>https://podminky.urs.cz/item/CS_URS_2025_02/711112001</t>
  </si>
  <si>
    <t xml:space="preserve">"svislé plochy </t>
  </si>
  <si>
    <t>(23,01-6,2)*(0,7+0,15+0,3)</t>
  </si>
  <si>
    <t>6,25*0,3</t>
  </si>
  <si>
    <t>61</t>
  </si>
  <si>
    <t>666762284</t>
  </si>
  <si>
    <t>21,207*0,4/1000</t>
  </si>
  <si>
    <t>62</t>
  </si>
  <si>
    <t>711141559</t>
  </si>
  <si>
    <t>Provedení izolace proti zemní vlhkosti pásy přitavením vodorovné NAIP</t>
  </si>
  <si>
    <t>1742132964</t>
  </si>
  <si>
    <t>https://podminky.urs.cz/item/CS_URS_2025_02/711141559</t>
  </si>
  <si>
    <t>"dle skladby S-03</t>
  </si>
  <si>
    <t>28,34*2</t>
  </si>
  <si>
    <t>63</t>
  </si>
  <si>
    <t>62855001</t>
  </si>
  <si>
    <t>pás asfaltový natavitelný modifikovaný SBS tl 4,0mm s vložkou z polyesterové rohože a spalitelnou PE fólií nebo jemnozrnným minerálním posypem na horním povrchu</t>
  </si>
  <si>
    <t>-1108676853</t>
  </si>
  <si>
    <t>28,34*1,25</t>
  </si>
  <si>
    <t>64</t>
  </si>
  <si>
    <t>62833158</t>
  </si>
  <si>
    <t>pás asfaltový natavitelný oxidovaný s vložkou ze skleněné tkaniny typu G200, s jemnozrnným minerálním posypem tl 4,0mm</t>
  </si>
  <si>
    <t>-594288124</t>
  </si>
  <si>
    <t>65</t>
  </si>
  <si>
    <t>711142559</t>
  </si>
  <si>
    <t>Provedení izolace proti zemní vlhkosti pásy přitavením svislé NAIP</t>
  </si>
  <si>
    <t>-546289615</t>
  </si>
  <si>
    <t>https://podminky.urs.cz/item/CS_URS_2025_02/711142559</t>
  </si>
  <si>
    <t>21,207*2</t>
  </si>
  <si>
    <t>66</t>
  </si>
  <si>
    <t>-2054993744</t>
  </si>
  <si>
    <t>21,205*1,25</t>
  </si>
  <si>
    <t>67</t>
  </si>
  <si>
    <t>-1267257147</t>
  </si>
  <si>
    <t>68</t>
  </si>
  <si>
    <t>711745567</t>
  </si>
  <si>
    <t>Izolace proti vodě provedení spojů přitavením pásu NAIP 500 mm</t>
  </si>
  <si>
    <t>180390147</t>
  </si>
  <si>
    <t>https://podminky.urs.cz/item/CS_URS_2025_02/711745567</t>
  </si>
  <si>
    <t>(23,01-6,2)*2</t>
  </si>
  <si>
    <t>6,25*2</t>
  </si>
  <si>
    <t>69</t>
  </si>
  <si>
    <t>7117455-R</t>
  </si>
  <si>
    <t xml:space="preserve">Oprava hydroizolace v místě provedení nové podlahy </t>
  </si>
  <si>
    <t>-1417898807</t>
  </si>
  <si>
    <t>1,1*2,2*1,2</t>
  </si>
  <si>
    <t>70</t>
  </si>
  <si>
    <t>998711121</t>
  </si>
  <si>
    <t>Přesun hmot tonážní pro izolace proti vodě, vlhkosti a plynům ruční v objektech v do 6 m</t>
  </si>
  <si>
    <t>30962140</t>
  </si>
  <si>
    <t>https://podminky.urs.cz/item/CS_URS_2025_02/998711121</t>
  </si>
  <si>
    <t>712</t>
  </si>
  <si>
    <t>Povlakové krytiny</t>
  </si>
  <si>
    <t>71</t>
  </si>
  <si>
    <t>712363352</t>
  </si>
  <si>
    <t>Povlakové krytiny střech do 10° z tvarovaných poplastovaných lišt délky 2 m koutová lišta vnitřní rš 100 mm</t>
  </si>
  <si>
    <t>-537224845</t>
  </si>
  <si>
    <t>https://podminky.urs.cz/item/CS_URS_2025_02/712363352</t>
  </si>
  <si>
    <t>7,42*2+3,7*2</t>
  </si>
  <si>
    <t>72</t>
  </si>
  <si>
    <t>712363353</t>
  </si>
  <si>
    <t>Povlakové krytiny střech do 10° z tvarovaných poplastovaných lišt délky 2 m koutová lišta vnější rš 100 mm</t>
  </si>
  <si>
    <t>-642715975</t>
  </si>
  <si>
    <t>https://podminky.urs.cz/item/CS_URS_2025_02/712363353</t>
  </si>
  <si>
    <t xml:space="preserve">" atiky </t>
  </si>
  <si>
    <t>3,8*2+8+0,75*2</t>
  </si>
  <si>
    <t>73</t>
  </si>
  <si>
    <t>712363357</t>
  </si>
  <si>
    <t>Povlakové krytiny střech do 10° z tvarovaných poplastovaných lišt délky 2 m okapnice široká rš 250 mm</t>
  </si>
  <si>
    <t>2016983406</t>
  </si>
  <si>
    <t>https://podminky.urs.cz/item/CS_URS_2025_02/712363357</t>
  </si>
  <si>
    <t>74</t>
  </si>
  <si>
    <t>712363362</t>
  </si>
  <si>
    <t>Povlakové krytiny střech do 10° z tvarovaných poplastovaných lišt délky 2 m tmelící lišta rš 100 mm</t>
  </si>
  <si>
    <t>496641518</t>
  </si>
  <si>
    <t>https://podminky.urs.cz/item/CS_URS_2025_02/712363362</t>
  </si>
  <si>
    <t>8,5</t>
  </si>
  <si>
    <t>75</t>
  </si>
  <si>
    <t>712363384</t>
  </si>
  <si>
    <t>Povlakové krytiny střech do 10° z tvarovaných poplastovaných lišt pro profily atypické výroby o větší rš</t>
  </si>
  <si>
    <t>-903214123</t>
  </si>
  <si>
    <t>https://podminky.urs.cz/item/CS_URS_2025_02/712363384</t>
  </si>
  <si>
    <t xml:space="preserve">8*0,5   " konstrukční detaily a další systémové prvky </t>
  </si>
  <si>
    <t>76</t>
  </si>
  <si>
    <t>712363605</t>
  </si>
  <si>
    <t>Provedení povlak krytiny mechanicky kotvenou do betonu TI tl přes 240 mm krajní pole, budova v do 18 m</t>
  </si>
  <si>
    <t>-1710050799</t>
  </si>
  <si>
    <t>https://podminky.urs.cz/item/CS_URS_2025_02/712363605</t>
  </si>
  <si>
    <t>"ze skaldby střechy S-04</t>
  </si>
  <si>
    <t>(7,52*2+2,92*2+0,62*2)*0,46</t>
  </si>
  <si>
    <t>(7,52*2+2,92*2+0,62*2)*0,3</t>
  </si>
  <si>
    <t>77</t>
  </si>
  <si>
    <t>28322012</t>
  </si>
  <si>
    <t>fólie hydroizolační střešní mPVC mechanicky kotvená šedá tl 1,5mm</t>
  </si>
  <si>
    <t>1954308656</t>
  </si>
  <si>
    <t xml:space="preserve">Poznámka k položce:_x000d_
_x000d_
</t>
  </si>
  <si>
    <t>43,811*1,2</t>
  </si>
  <si>
    <t>78</t>
  </si>
  <si>
    <t>712391172</t>
  </si>
  <si>
    <t>Provedení povlakové krytiny střech do 10° ochranné textilní vrstvy</t>
  </si>
  <si>
    <t>1224020100</t>
  </si>
  <si>
    <t>https://podminky.urs.cz/item/CS_URS_2025_02/712391172</t>
  </si>
  <si>
    <t>79</t>
  </si>
  <si>
    <t>26152-R</t>
  </si>
  <si>
    <t>Sklovláknitá netkaná textilie</t>
  </si>
  <si>
    <t>-678137544</t>
  </si>
  <si>
    <t>80</t>
  </si>
  <si>
    <t>998712121</t>
  </si>
  <si>
    <t>Přesun hmot tonážní pro krytiny povlakové ruční v objektech v do 6 m</t>
  </si>
  <si>
    <t>759253557</t>
  </si>
  <si>
    <t>https://podminky.urs.cz/item/CS_URS_2025_02/998712121</t>
  </si>
  <si>
    <t>713</t>
  </si>
  <si>
    <t>Izolace tepelné</t>
  </si>
  <si>
    <t>81</t>
  </si>
  <si>
    <t>713111131</t>
  </si>
  <si>
    <t>Montáž izolace tepelné spodem stropů žebrových s úpravou drátem rohoží, pásů, dílců, desek</t>
  </si>
  <si>
    <t>-227909490</t>
  </si>
  <si>
    <t>https://podminky.urs.cz/item/CS_URS_2025_02/713111131</t>
  </si>
  <si>
    <t>"ze skladvy S-04</t>
  </si>
  <si>
    <t>82</t>
  </si>
  <si>
    <t>63152136</t>
  </si>
  <si>
    <t>pás tepelně izolační univerzální λ=0,034-0,035 tl 160mm</t>
  </si>
  <si>
    <t>-313315748</t>
  </si>
  <si>
    <t>27*1,05 'Přepočtené koeficientem množství</t>
  </si>
  <si>
    <t>83</t>
  </si>
  <si>
    <t>713121111</t>
  </si>
  <si>
    <t>Montáž izolace tepelné podlah volně kladenými rohožemi, pásy, dílci, deskami 1 vrstva</t>
  </si>
  <si>
    <t>-1614526933</t>
  </si>
  <si>
    <t>https://podminky.urs.cz/item/CS_URS_2025_02/713121111</t>
  </si>
  <si>
    <t>" ze skaldby podlahy S-03</t>
  </si>
  <si>
    <t>84</t>
  </si>
  <si>
    <t>28375915</t>
  </si>
  <si>
    <t>deska EPS 150 pro konstrukce s vysokým zatížením λ=0,035 tl 120mm</t>
  </si>
  <si>
    <t>574554879</t>
  </si>
  <si>
    <t>24,5*1,1</t>
  </si>
  <si>
    <t>85</t>
  </si>
  <si>
    <t>713141136</t>
  </si>
  <si>
    <t>Montáž izolace tepelné střech plochých lepené za studena nízkoexpanzní (PUR) pěnou 1 vrstva rohoží, pásů, dílců, desek</t>
  </si>
  <si>
    <t>155653787</t>
  </si>
  <si>
    <t>https://podminky.urs.cz/item/CS_URS_2025_02/713141136</t>
  </si>
  <si>
    <t>86</t>
  </si>
  <si>
    <t>28372309</t>
  </si>
  <si>
    <t>deska EPS 100 pro konstrukce s běžným zatížením λ=0,037 tl 100mm</t>
  </si>
  <si>
    <t>746101817</t>
  </si>
  <si>
    <t>27*1,1 'Přepočtené koeficientem množství</t>
  </si>
  <si>
    <t>87</t>
  </si>
  <si>
    <t>713141232</t>
  </si>
  <si>
    <t>Přikotvení tepelné izolace šrouby do trapézového plechu nebo do dřeva pro izolaci tl přes 100 do 140 mm</t>
  </si>
  <si>
    <t>2007259753</t>
  </si>
  <si>
    <t>https://podminky.urs.cz/item/CS_URS_2025_02/713141232</t>
  </si>
  <si>
    <t>88</t>
  </si>
  <si>
    <t>713141311</t>
  </si>
  <si>
    <t>Montáž izolace tepelné střech plochých kladené volně, spádová vrstva</t>
  </si>
  <si>
    <t>-903371035</t>
  </si>
  <si>
    <t>https://podminky.urs.cz/item/CS_URS_2025_02/713141311</t>
  </si>
  <si>
    <t>89</t>
  </si>
  <si>
    <t>28376141</t>
  </si>
  <si>
    <t>klín izolační spád do 5% EPS 100</t>
  </si>
  <si>
    <t>2089158793</t>
  </si>
  <si>
    <t>27*0,06*1,15</t>
  </si>
  <si>
    <t>90</t>
  </si>
  <si>
    <t>71319-R10</t>
  </si>
  <si>
    <t xml:space="preserve">Dodávka a montáž spádových rozháněk </t>
  </si>
  <si>
    <t>914333506</t>
  </si>
  <si>
    <t>Poznámka k položce:_x000d_
kompletní provedení vč. přesunu hmot a stavebních přípomocí</t>
  </si>
  <si>
    <t xml:space="preserve">0,75 " bude upřesněno na stavbě </t>
  </si>
  <si>
    <t>91</t>
  </si>
  <si>
    <t>998713121</t>
  </si>
  <si>
    <t>Přesun hmot tonážní pro izolace tepelné ruční v objektech v do 6 m</t>
  </si>
  <si>
    <t>351227195</t>
  </si>
  <si>
    <t>https://podminky.urs.cz/item/CS_URS_2025_02/998713121</t>
  </si>
  <si>
    <t>721</t>
  </si>
  <si>
    <t>Zdravotechnika - kanalizace</t>
  </si>
  <si>
    <t>92</t>
  </si>
  <si>
    <t>721233214R</t>
  </si>
  <si>
    <t>Střešní vtok polypropylen PP pro pochůzné střechy odtok DN do 150 ozn A1</t>
  </si>
  <si>
    <t>-77837416</t>
  </si>
  <si>
    <t>762</t>
  </si>
  <si>
    <t>Konstrukce tesařské</t>
  </si>
  <si>
    <t>93</t>
  </si>
  <si>
    <t>762083122</t>
  </si>
  <si>
    <t>Impregnace řeziva proti dřevokaznému hmyzu, houbám a plísním máčením třída ohrožení 3 a 4</t>
  </si>
  <si>
    <t>1386359554</t>
  </si>
  <si>
    <t>https://podminky.urs.cz/item/CS_URS_2025_02/762083122</t>
  </si>
  <si>
    <t>94</t>
  </si>
  <si>
    <t>762332142</t>
  </si>
  <si>
    <t>Montáž vázaných kcí krovů pravidelných pomocí tesařských spojů a ocelových spojek z hraněného řeziva pl přes 120 do 224 cm2</t>
  </si>
  <si>
    <t>1892289542</t>
  </si>
  <si>
    <t>https://podminky.urs.cz/item/CS_URS_2025_02/762332142</t>
  </si>
  <si>
    <t>" dle v.č. D.1.2c.-01</t>
  </si>
  <si>
    <t>3,55*8</t>
  </si>
  <si>
    <t>3,1*2</t>
  </si>
  <si>
    <t>6,0*1</t>
  </si>
  <si>
    <t>95</t>
  </si>
  <si>
    <t>60512130</t>
  </si>
  <si>
    <t>hranol stavební řezivo průřezu do 224cm2 do dl 6m</t>
  </si>
  <si>
    <t>1363759045</t>
  </si>
  <si>
    <t>3,55*0,08*0,16*8</t>
  </si>
  <si>
    <t>31*0,08*0,16*2</t>
  </si>
  <si>
    <t>6,0*0,08*0,16</t>
  </si>
  <si>
    <t>1,235*1,25</t>
  </si>
  <si>
    <t>96</t>
  </si>
  <si>
    <t>6051-R</t>
  </si>
  <si>
    <t xml:space="preserve">Ocelové spojovací prostředky </t>
  </si>
  <si>
    <t>-1791593998</t>
  </si>
  <si>
    <t>97</t>
  </si>
  <si>
    <t>762341024</t>
  </si>
  <si>
    <t>Bednění střech rovných sklon do 60° z desek OSB tl 18 mm na pero a drážku šroubovaných na krokve</t>
  </si>
  <si>
    <t>594559214</t>
  </si>
  <si>
    <t>https://podminky.urs.cz/item/CS_URS_2025_02/762341024</t>
  </si>
  <si>
    <t>98</t>
  </si>
  <si>
    <t>7623410-R</t>
  </si>
  <si>
    <t xml:space="preserve">Příplatek za lepené spoje a přelepení páskou dle skladby </t>
  </si>
  <si>
    <t>790360137</t>
  </si>
  <si>
    <t>99</t>
  </si>
  <si>
    <t>762341210</t>
  </si>
  <si>
    <t>Montáž bednění střech rovných a šikmých sklonu do 60° z hrubých prken na sraz tl do 32 mm</t>
  </si>
  <si>
    <t>1480468926</t>
  </si>
  <si>
    <t>https://podminky.urs.cz/item/CS_URS_2025_02/762341210</t>
  </si>
  <si>
    <t>100</t>
  </si>
  <si>
    <t>60515111</t>
  </si>
  <si>
    <t>řezivo jehličnaté boční prkno 20-30mm</t>
  </si>
  <si>
    <t>670153754</t>
  </si>
  <si>
    <t>27*0,04 'Přepočtené koeficientem množství</t>
  </si>
  <si>
    <t>101</t>
  </si>
  <si>
    <t>762395000</t>
  </si>
  <si>
    <t>Spojovací prostředky krovů, bednění, laťování, nadstřešních konstrukcí</t>
  </si>
  <si>
    <t>1460563036</t>
  </si>
  <si>
    <t>https://podminky.urs.cz/item/CS_URS_2025_02/762395000</t>
  </si>
  <si>
    <t>102</t>
  </si>
  <si>
    <t>998762121</t>
  </si>
  <si>
    <t>Přesun hmot tonážní pro kce tesařské ruční v objektech v do 6 m</t>
  </si>
  <si>
    <t>-2054031710</t>
  </si>
  <si>
    <t>https://podminky.urs.cz/item/CS_URS_2025_02/998762121</t>
  </si>
  <si>
    <t>763</t>
  </si>
  <si>
    <t>Konstrukce suché výstavby</t>
  </si>
  <si>
    <t>103</t>
  </si>
  <si>
    <t>763111477</t>
  </si>
  <si>
    <t>SDK příčka tl 100 mm profil CW+UW 50 deska s vysokou mechanickou odolností 1xDFRIH2 12,5 a deska 1xA 12,5 s izolací EI 60 Rw do 57 dB</t>
  </si>
  <si>
    <t>-1115673751</t>
  </si>
  <si>
    <t>https://podminky.urs.cz/item/CS_URS_2025_02/763111477</t>
  </si>
  <si>
    <t>příčka ozn S-02</t>
  </si>
  <si>
    <t>2,2*2,85</t>
  </si>
  <si>
    <t>104</t>
  </si>
  <si>
    <t>763111711</t>
  </si>
  <si>
    <t>SDK příčka dilatace</t>
  </si>
  <si>
    <t>-84338887</t>
  </si>
  <si>
    <t>https://podminky.urs.cz/item/CS_URS_2025_02/763111711</t>
  </si>
  <si>
    <t>105</t>
  </si>
  <si>
    <t>763111717</t>
  </si>
  <si>
    <t>SDK příčka základní penetrační nátěr (oboustranně)</t>
  </si>
  <si>
    <t>-1755908305</t>
  </si>
  <si>
    <t>https://podminky.urs.cz/item/CS_URS_2025_02/763111717</t>
  </si>
  <si>
    <t>106</t>
  </si>
  <si>
    <t>763111718</t>
  </si>
  <si>
    <t>SDK příčka úprava styku příčky a podhledu separační páskou a akrylátem (oboustranně)</t>
  </si>
  <si>
    <t>-685268662</t>
  </si>
  <si>
    <t>https://podminky.urs.cz/item/CS_URS_2025_02/763111718</t>
  </si>
  <si>
    <t>107</t>
  </si>
  <si>
    <t>763111751</t>
  </si>
  <si>
    <t>Příplatek k SDK příčce za plochu do 6 m2 jednotlivě</t>
  </si>
  <si>
    <t>-2021284285</t>
  </si>
  <si>
    <t>https://podminky.urs.cz/item/CS_URS_2025_02/763111751</t>
  </si>
  <si>
    <t>108</t>
  </si>
  <si>
    <t>763111771</t>
  </si>
  <si>
    <t>Příplatek k SDK příčce za rovinnost kvality Q3</t>
  </si>
  <si>
    <t>-1075090340</t>
  </si>
  <si>
    <t>https://podminky.urs.cz/item/CS_URS_2025_02/763111771</t>
  </si>
  <si>
    <t>109</t>
  </si>
  <si>
    <t>763121590</t>
  </si>
  <si>
    <t>SDK stěna předsazená pro osazení závěsného WC tl 150 - 250 mm profil CW+UW 50 desky 2xH2 12,5 bez TI</t>
  </si>
  <si>
    <t>-664118574</t>
  </si>
  <si>
    <t>https://podminky.urs.cz/item/CS_URS_2025_02/763121590</t>
  </si>
  <si>
    <t>1,0*1,2</t>
  </si>
  <si>
    <t>110</t>
  </si>
  <si>
    <t>7639-R100</t>
  </si>
  <si>
    <t xml:space="preserve">Demontáž, přemístění, zpětná montáž, vyřezání otvoru a začištění v SDK stropu stáv. půdních schodů včetně všech komponentů dle PD ozn Pozn. 3 dle v.č. D.1.1.3 </t>
  </si>
  <si>
    <t>sada</t>
  </si>
  <si>
    <t>-1103531478</t>
  </si>
  <si>
    <t>Poznámka k položce:_x000d_
DEMONTÁŽ STÁVAJÍCÍCH PŮDNÍCH SCHŮDKŮ A VÝŘEZ DO STÁVAJÍCÍHO SÁDROKARTONOVÉHO_x000d_
PODHLEDU PRO PŘEMÍSTĚNÍ SCHŮDKŮ DLE NÁVRHU NOVÉHO STAVU OBJEKTU. ROZMĚR OTVORU_x000d_
BUDE OVĚŘEN PODLE ROZMĚRU STÁVAJÍCÍCH SCHŮDKŮ._x000d_
kompletní provedení vč. přesunu hmot a stavebních přípomocí</t>
  </si>
  <si>
    <t>111</t>
  </si>
  <si>
    <t>7639-R200</t>
  </si>
  <si>
    <t xml:space="preserve">Dodávka a montáž kompletní skladby stěny S-01 vč. veškerých detailů a systémových komponentů vč. dokončovacích lišt, těsnění a pod. a finální povrchové úpravy interiéru i exteriéru </t>
  </si>
  <si>
    <t>1743182398</t>
  </si>
  <si>
    <t>(0,6*2+0,75*2+3,8*2+7,9)*3,1</t>
  </si>
  <si>
    <t>112</t>
  </si>
  <si>
    <t>7639-R300</t>
  </si>
  <si>
    <t xml:space="preserve">Dodávka a montáž kompletní skladby podhledu ze skaldby S-04  ozn. ZP2 - akustický podhled </t>
  </si>
  <si>
    <t>-565250116</t>
  </si>
  <si>
    <t xml:space="preserve">Poznámka k položce:_x000d_
PA2 -  PAROZÁBRANA tl. 0,2 mm_x000d_
vícevrstvá polyolefinová parozábrana zpevněná perlinkovou_x000d_
mřížkou _x000d_
PI4 AKUSTICKÝ PODHLED tl. 35 mm_x000d_
Desky z dřevěných vláken, viditelný povrch s drcenými_x000d_
dřevěnými vlákny, se skrytým rastrem_x000d_
kompletní provedení vč. přesunu hmot a stavebních přípomocí</t>
  </si>
  <si>
    <t>113</t>
  </si>
  <si>
    <t>998763331</t>
  </si>
  <si>
    <t>Přesun hmot tonážní pro konstrukce montované z desek ruční v objektech v do 6 m</t>
  </si>
  <si>
    <t>1888257109</t>
  </si>
  <si>
    <t>https://podminky.urs.cz/item/CS_URS_2025_02/998763331</t>
  </si>
  <si>
    <t>764</t>
  </si>
  <si>
    <t>Konstrukce klempířské</t>
  </si>
  <si>
    <t>114</t>
  </si>
  <si>
    <t>764011613</t>
  </si>
  <si>
    <t>Podkladní plech z Pz s upraveným povrchem rš 250 mm</t>
  </si>
  <si>
    <t>521772796</t>
  </si>
  <si>
    <t>https://podminky.urs.cz/item/CS_URS_2025_02/764011613</t>
  </si>
  <si>
    <t>" dle tabulky klempířských prvků ozn K5</t>
  </si>
  <si>
    <t>14*0,6</t>
  </si>
  <si>
    <t>115</t>
  </si>
  <si>
    <t>764215604</t>
  </si>
  <si>
    <t>Oplechování horních ploch a atik bez rohů z Pz plechu s povrch úpravou celoplošně lepené rš 330 mm</t>
  </si>
  <si>
    <t>1293353297</t>
  </si>
  <si>
    <t>https://podminky.urs.cz/item/CS_URS_2025_02/764215604</t>
  </si>
  <si>
    <t>" dle tabulky klempířských prvků ozn K2</t>
  </si>
  <si>
    <t>116</t>
  </si>
  <si>
    <t>764215606</t>
  </si>
  <si>
    <t>Oplechování horních ploch a atik bez rohů z Pz plechu s povrch úpravou celoplošně lepené rš 500 mm</t>
  </si>
  <si>
    <t>1347061277</t>
  </si>
  <si>
    <t>https://podminky.urs.cz/item/CS_URS_2025_02/764215606</t>
  </si>
  <si>
    <t>" dle tabulky klempířských prvků ozn K3</t>
  </si>
  <si>
    <t>0,4*2</t>
  </si>
  <si>
    <t>117</t>
  </si>
  <si>
    <t>764216642</t>
  </si>
  <si>
    <t>Oplechování rovných parapetů celoplošně lepené z Pz s povrchovou úpravou rš 200 mm</t>
  </si>
  <si>
    <t>-112638764</t>
  </si>
  <si>
    <t>https://podminky.urs.cz/item/CS_URS_2025_02/764216642</t>
  </si>
  <si>
    <t>" dle tabulky klempířských prvků ozn K1</t>
  </si>
  <si>
    <t>0,7*14</t>
  </si>
  <si>
    <t>118</t>
  </si>
  <si>
    <t>764518622</t>
  </si>
  <si>
    <t>Svody kruhové včetně objímek, kolen, odskoků z Pz s povrchovou úpravou průměru 100 mm</t>
  </si>
  <si>
    <t>1121647869</t>
  </si>
  <si>
    <t>https://podminky.urs.cz/item/CS_URS_2025_02/764518622</t>
  </si>
  <si>
    <t>" dle tabulky klempířských prvků ozn K4</t>
  </si>
  <si>
    <t>3,5</t>
  </si>
  <si>
    <t>119</t>
  </si>
  <si>
    <t>764-R100</t>
  </si>
  <si>
    <t xml:space="preserve">Demontáž, úprava, a provizorní řešení svodného potrubí a zpětná montáž dle PD ozn Pozn. 8 dle v.č. D.1.1.3 </t>
  </si>
  <si>
    <t>-598420141</t>
  </si>
  <si>
    <t>Poznámka k položce:_x000d_
ODSTRANĚNI STAVAJICÍHO DEŠŤOVÉHO SVODU POUZE PO NEZBYTNĚ DLOUHOU DOBU ABY_x000d_
NEDOCHAZELO K ZAPLAVOVANI STAVENIŠTĚ DEŠŤOVOU VODOU. VODY BUDOU PROVIZORNĚ_x000d_
SVEDENY DÁL OD STAVENIŠTĚ A ZASAKOVÁNY PŘIROZENĚ NA POVRCH_x000d_
kompletní provedení vč. přesunu hmot a stavebních přípomocí</t>
  </si>
  <si>
    <t>120</t>
  </si>
  <si>
    <t>998764121</t>
  </si>
  <si>
    <t>Přesun hmot tonážní pro konstrukce klempířské ruční v objektech v do 6 m</t>
  </si>
  <si>
    <t>1670747321</t>
  </si>
  <si>
    <t>https://podminky.urs.cz/item/CS_URS_2025_02/998764121</t>
  </si>
  <si>
    <t>766</t>
  </si>
  <si>
    <t>Konstrukce truhlářské</t>
  </si>
  <si>
    <t>121</t>
  </si>
  <si>
    <t>7669-R100</t>
  </si>
  <si>
    <t xml:space="preserve">Demontáž, přemístění, zpětná montáž a zapojení stáv. kuchyňského koutu včetně všech komponentů dle PD ozn Pozn. 2 dle v.č. D.1.1.3 </t>
  </si>
  <si>
    <t>-1717193581</t>
  </si>
  <si>
    <t>Poznámka k položce:_x000d_
DEMONTÁŽ STÁVAJÍCÍHO KUCHYŇSKÉHO KOUTU VČETNĚ VEŠKERÝCH INSTALACÍ JAKO JE_x000d_
ELEKTRICKÝ PRŮTOKOVÝ OHŘÍVAČ TEPLÉ VODY, DŘEZ A VODOVODNÍ BATERIE. KUCHYŇSKÝ_x000d_
KOUT NEBUDE PŘI DEMONTÁŽI POŠKOZEN, BUDE PŘEMÍSTĚN DLE NÁVRHU NOVÉHO STAVU_x000d_
OBJEKTU_x000d_
kompletní provedení vč. přesunu hmot a stavebních přípomocí</t>
  </si>
  <si>
    <t>122</t>
  </si>
  <si>
    <t>7669-R200</t>
  </si>
  <si>
    <t>Dodávka a montáž okenice/slunolam otevíravý 1320/2250 ozn T3</t>
  </si>
  <si>
    <t>-1621569026</t>
  </si>
  <si>
    <t>123</t>
  </si>
  <si>
    <t>7669-R201</t>
  </si>
  <si>
    <t>Dodávka a montáž okenice/slunolam otevíravý 570/2250 ozn T2</t>
  </si>
  <si>
    <t>-1801981763</t>
  </si>
  <si>
    <t>124</t>
  </si>
  <si>
    <t>7669-R202</t>
  </si>
  <si>
    <t>Dodávka a montáž slunolam fixní 570/2250 ozn T1</t>
  </si>
  <si>
    <t>1105879996</t>
  </si>
  <si>
    <t>125</t>
  </si>
  <si>
    <t>7669-R300</t>
  </si>
  <si>
    <t>Dodávka a montáž oken ozn O1</t>
  </si>
  <si>
    <t>-1813985953</t>
  </si>
  <si>
    <t>126</t>
  </si>
  <si>
    <t>7669-R301</t>
  </si>
  <si>
    <t>Dodávka a montáž oken ozn O2</t>
  </si>
  <si>
    <t>1240765085</t>
  </si>
  <si>
    <t>127</t>
  </si>
  <si>
    <t>7669-R302</t>
  </si>
  <si>
    <t>Dodávka a montáž oken ozn O3</t>
  </si>
  <si>
    <t>-88004015</t>
  </si>
  <si>
    <t>128</t>
  </si>
  <si>
    <t>7669-R400</t>
  </si>
  <si>
    <t>Dodávka a montáž 3D nápis</t>
  </si>
  <si>
    <t>1350882452</t>
  </si>
  <si>
    <t>767</t>
  </si>
  <si>
    <t>Konstrukce zámečnické</t>
  </si>
  <si>
    <t>129</t>
  </si>
  <si>
    <t>767-R100</t>
  </si>
  <si>
    <t>Dodávka a montáž kompletní ocelové konstrukce vč. veškerého spojovacího materiálu, cementových lůžek, chemických kotev, pracovních postupů, finální povrchové úpravy a podružného, spojovacího a potřebného materiálu vše dle v.č. D.1.2c-01</t>
  </si>
  <si>
    <t>kg</t>
  </si>
  <si>
    <t>-197893847</t>
  </si>
  <si>
    <t>1299,56*1,2</t>
  </si>
  <si>
    <t>130</t>
  </si>
  <si>
    <t>767-R200</t>
  </si>
  <si>
    <t>Dodávka a montáž ocelové kotvy vč. kotvícího materiálu a povrchové úpravy ozn Z1</t>
  </si>
  <si>
    <t>1513618821</t>
  </si>
  <si>
    <t>131</t>
  </si>
  <si>
    <t>767-R201</t>
  </si>
  <si>
    <t>Dodávka a montáž ocelové kotvy vč. kotvícího materiálu a povrchové úpravy ozn Z2</t>
  </si>
  <si>
    <t>1469217212</t>
  </si>
  <si>
    <t>771</t>
  </si>
  <si>
    <t>Podlahy z dlaždic</t>
  </si>
  <si>
    <t>132</t>
  </si>
  <si>
    <t>771111011</t>
  </si>
  <si>
    <t>Vysátí podkladu před pokládkou dlažby</t>
  </si>
  <si>
    <t>-1811377601</t>
  </si>
  <si>
    <t>https://podminky.urs.cz/item/CS_URS_2025_02/771111011</t>
  </si>
  <si>
    <t>24,5+1,98</t>
  </si>
  <si>
    <t>133</t>
  </si>
  <si>
    <t>771121011</t>
  </si>
  <si>
    <t>Nátěr penetrační na podlahu</t>
  </si>
  <si>
    <t>455710981</t>
  </si>
  <si>
    <t>https://podminky.urs.cz/item/CS_URS_2025_02/771121011</t>
  </si>
  <si>
    <t>134</t>
  </si>
  <si>
    <t>771574413</t>
  </si>
  <si>
    <t>Montáž podlah keramických hladkých lepených cementovým flexibilním lepidlem přes 2 do 4 ks/m2</t>
  </si>
  <si>
    <t>-314421857</t>
  </si>
  <si>
    <t>https://podminky.urs.cz/item/CS_URS_2025_02/771574413</t>
  </si>
  <si>
    <t>135</t>
  </si>
  <si>
    <t>59761116</t>
  </si>
  <si>
    <t>dlažba keramická slinutá mrazuvzdorná R9 povrch hladký/matný tl do 10mm přes 2 do 4ks/m2</t>
  </si>
  <si>
    <t>1798940363</t>
  </si>
  <si>
    <t>Poznámka k položce:_x000d_
zvětšený prořez</t>
  </si>
  <si>
    <t>26,48*1,3</t>
  </si>
  <si>
    <t>136</t>
  </si>
  <si>
    <t>771577151</t>
  </si>
  <si>
    <t>Příplatek k montáži podlah keramických do malty za plochu do 5 m2</t>
  </si>
  <si>
    <t>-348265346</t>
  </si>
  <si>
    <t>https://podminky.urs.cz/item/CS_URS_2025_02/771577151</t>
  </si>
  <si>
    <t>1,98</t>
  </si>
  <si>
    <t>137</t>
  </si>
  <si>
    <t>771591112R</t>
  </si>
  <si>
    <t>Izolace pod dlažbu nátěrem nebo stěrkou ve dvou vrstvách vč. bandáže a vytažení na stěny</t>
  </si>
  <si>
    <t>-1461698115</t>
  </si>
  <si>
    <t>2,0</t>
  </si>
  <si>
    <t>138</t>
  </si>
  <si>
    <t>771591115</t>
  </si>
  <si>
    <t>Podlahy spárování silikonem</t>
  </si>
  <si>
    <t>-583023840</t>
  </si>
  <si>
    <t>https://podminky.urs.cz/item/CS_URS_2025_02/771591115</t>
  </si>
  <si>
    <t>2,2*2+1,0*2</t>
  </si>
  <si>
    <t>8*2+3,6*2</t>
  </si>
  <si>
    <t>139</t>
  </si>
  <si>
    <t>771591184</t>
  </si>
  <si>
    <t>Pracnější řezání podlah z dlaždic keramických rovné</t>
  </si>
  <si>
    <t>616514947</t>
  </si>
  <si>
    <t>https://podminky.urs.cz/item/CS_URS_2025_02/771591184</t>
  </si>
  <si>
    <t>140</t>
  </si>
  <si>
    <t>771121026</t>
  </si>
  <si>
    <t>Odstranění zbytků lepidla z podkladu před pokládkou dlažby broušením</t>
  </si>
  <si>
    <t>1042893565</t>
  </si>
  <si>
    <t>https://podminky.urs.cz/item/CS_URS_2025_02/771121026</t>
  </si>
  <si>
    <t>141</t>
  </si>
  <si>
    <t>771573810</t>
  </si>
  <si>
    <t>Demontáž podlah z dlaždic keramických lepených</t>
  </si>
  <si>
    <t>-1155320434</t>
  </si>
  <si>
    <t>https://podminky.urs.cz/item/CS_URS_2025_02/771573810</t>
  </si>
  <si>
    <t>" dle v.č. D.1.1.3 Pozn. 5</t>
  </si>
  <si>
    <t>1,1*2,2</t>
  </si>
  <si>
    <t>142</t>
  </si>
  <si>
    <t>998771121</t>
  </si>
  <si>
    <t>Přesun hmot tonážní pro podlahy z dlaždic ruční v objektech v do 6 m</t>
  </si>
  <si>
    <t>-1294916858</t>
  </si>
  <si>
    <t>https://podminky.urs.cz/item/CS_URS_2025_02/998771121</t>
  </si>
  <si>
    <t>781</t>
  </si>
  <si>
    <t>Dokončovací práce - obklady</t>
  </si>
  <si>
    <t>143</t>
  </si>
  <si>
    <t>781121011</t>
  </si>
  <si>
    <t>Nátěr penetrační na stěnu</t>
  </si>
  <si>
    <t>-481707145</t>
  </si>
  <si>
    <t>https://podminky.urs.cz/item/CS_URS_2025_02/781121011</t>
  </si>
  <si>
    <t>144</t>
  </si>
  <si>
    <t>781131112</t>
  </si>
  <si>
    <t>Izolace pod obklad nátěrem nebo stěrkou ve dvou vrstvách</t>
  </si>
  <si>
    <t>-1691881239</t>
  </si>
  <si>
    <t>https://podminky.urs.cz/item/CS_URS_2025_02/781131112</t>
  </si>
  <si>
    <t>145</t>
  </si>
  <si>
    <t>781131232</t>
  </si>
  <si>
    <t>Izolace pod obklad těsnícími pásy pro styčné nebo dilatační spáry</t>
  </si>
  <si>
    <t>1590744925</t>
  </si>
  <si>
    <t>https://podminky.urs.cz/item/CS_URS_2025_02/781131232</t>
  </si>
  <si>
    <t>2,1*3</t>
  </si>
  <si>
    <t>146</t>
  </si>
  <si>
    <t>781472213</t>
  </si>
  <si>
    <t>Montáž obkladů keramických hladkých lepených cementovým flexibilním lepidlem přes 2 do 4 ks/m2</t>
  </si>
  <si>
    <t>1397338595</t>
  </si>
  <si>
    <t>https://podminky.urs.cz/item/CS_URS_2025_02/781472213</t>
  </si>
  <si>
    <t>147</t>
  </si>
  <si>
    <t>781673112</t>
  </si>
  <si>
    <t>Montáž keramických obkladů parapetů š přes 100 do 150 mm lepených standardním lepidlem</t>
  </si>
  <si>
    <t>2143735500</t>
  </si>
  <si>
    <t>https://podminky.urs.cz/item/CS_URS_2025_02/781673112</t>
  </si>
  <si>
    <t>1,1</t>
  </si>
  <si>
    <t>148</t>
  </si>
  <si>
    <t>59761703</t>
  </si>
  <si>
    <t>obklad keramický nemrazuvzdorný povrch hladký/lesklý tl do 10mm přes 2 do 4ks/m2</t>
  </si>
  <si>
    <t>1524915911</t>
  </si>
  <si>
    <t>11,34*1,2</t>
  </si>
  <si>
    <t>1,1*0,2*1,2</t>
  </si>
  <si>
    <t>149</t>
  </si>
  <si>
    <t>781473810</t>
  </si>
  <si>
    <t>Demontáž obkladů z obkladaček keramických lepených</t>
  </si>
  <si>
    <t>344536116</t>
  </si>
  <si>
    <t>https://podminky.urs.cz/item/CS_URS_2025_02/781473810</t>
  </si>
  <si>
    <t>(1,2+2,2)*2,1</t>
  </si>
  <si>
    <t>150</t>
  </si>
  <si>
    <t>781495115</t>
  </si>
  <si>
    <t>Spárování vnitřních obkladů silikonem</t>
  </si>
  <si>
    <t>-268581616</t>
  </si>
  <si>
    <t>https://podminky.urs.cz/item/CS_URS_2025_02/781495115</t>
  </si>
  <si>
    <t>2,1*4</t>
  </si>
  <si>
    <t>151</t>
  </si>
  <si>
    <t>781495184</t>
  </si>
  <si>
    <t>Řezání pracnější rovné keramických obkladaček</t>
  </si>
  <si>
    <t>1962326814</t>
  </si>
  <si>
    <t>https://podminky.urs.cz/item/CS_URS_2025_02/781495184</t>
  </si>
  <si>
    <t>152</t>
  </si>
  <si>
    <t>998781121</t>
  </si>
  <si>
    <t>Přesun hmot tonážní pro obklady keramické ruční v objektech v do 6 m</t>
  </si>
  <si>
    <t>-2035158161</t>
  </si>
  <si>
    <t>https://podminky.urs.cz/item/CS_URS_2025_02/998781121</t>
  </si>
  <si>
    <t>784</t>
  </si>
  <si>
    <t>Dokončovací práce - malby a tapety</t>
  </si>
  <si>
    <t>153</t>
  </si>
  <si>
    <t>784111011</t>
  </si>
  <si>
    <t>Obroušení podkladu omítnutého v místnostech v do 3,80 m</t>
  </si>
  <si>
    <t>-1930629349</t>
  </si>
  <si>
    <t>https://podminky.urs.cz/item/CS_URS_2025_02/784111011</t>
  </si>
  <si>
    <t>154</t>
  </si>
  <si>
    <t>784181121</t>
  </si>
  <si>
    <t>Hloubková jednonásobná bezbarvá penetrace podkladu v místnostech v do 3,80 m</t>
  </si>
  <si>
    <t>-402679154</t>
  </si>
  <si>
    <t>https://podminky.urs.cz/item/CS_URS_2025_02/784181121</t>
  </si>
  <si>
    <t>155</t>
  </si>
  <si>
    <t>784211101</t>
  </si>
  <si>
    <t>Dvojnásobné bílé malby ze směsí za mokra výborně oděruvzdorných v místnostech v do 3,80 m</t>
  </si>
  <si>
    <t>1229002766</t>
  </si>
  <si>
    <t>https://podminky.urs.cz/item/CS_URS_2025_02/784211101</t>
  </si>
  <si>
    <t>02 - ZTI</t>
  </si>
  <si>
    <t>Soupis:</t>
  </si>
  <si>
    <t>02.1 - ZTI VNITRNI</t>
  </si>
  <si>
    <t>D2 - Práce a dodávky HSV</t>
  </si>
  <si>
    <t xml:space="preserve">    D3 - Bourací práce prostupy</t>
  </si>
  <si>
    <t>D4 - Práce a dodávky PSV</t>
  </si>
  <si>
    <t xml:space="preserve">    D5 - Trubní vedení - vnitřní ležatá kanalizace splašková</t>
  </si>
  <si>
    <t xml:space="preserve">    D6 - Trubní vedení - vnitřní připojovací a stoupací gravitační kanalizace</t>
  </si>
  <si>
    <t xml:space="preserve">    D7 - Trubní vedení - kanalizace tvarovky, armatury, výpustky</t>
  </si>
  <si>
    <t xml:space="preserve">    D8 - Zařizovací předměty a vybavení</t>
  </si>
  <si>
    <t xml:space="preserve">    D9 - Trubní vedení - vnitřní rozvod studené vody, teplé vody a cirkulace</t>
  </si>
  <si>
    <t xml:space="preserve">    D10 - Trubní vedení - vodovod armatury, zařízení</t>
  </si>
  <si>
    <t xml:space="preserve">    D11 - VRN + práce</t>
  </si>
  <si>
    <t>D2</t>
  </si>
  <si>
    <t>D3</t>
  </si>
  <si>
    <t>Bourací práce prostupy</t>
  </si>
  <si>
    <t>Pol1</t>
  </si>
  <si>
    <t>Bourací práce a zednické přípomoci zajistí stavba dle požadavku profese (jádrové vrtání d150 mm, L=do 500 mm)</t>
  </si>
  <si>
    <t>Pol2</t>
  </si>
  <si>
    <t>Demontáž a likvidace stávajícího rozvodu vody do DN25</t>
  </si>
  <si>
    <t>Pol3</t>
  </si>
  <si>
    <t>Demontáž a likvidace stávajícího rozvodu kanalizace do DN100</t>
  </si>
  <si>
    <t>Pol4</t>
  </si>
  <si>
    <t>Demontáž a likvidace zařizovacích předmětů</t>
  </si>
  <si>
    <t>D4</t>
  </si>
  <si>
    <t>D5</t>
  </si>
  <si>
    <t>Trubní vedení - vnitřní ležatá kanalizace splašková</t>
  </si>
  <si>
    <t>Pol5</t>
  </si>
  <si>
    <t>Potrubí kanalizační z PVC hrdlové ležaté DN 100 systém KG</t>
  </si>
  <si>
    <t>Pol6</t>
  </si>
  <si>
    <t>Napojení na stávající rozvod ležaté kanalizace</t>
  </si>
  <si>
    <t>Pol7</t>
  </si>
  <si>
    <t>Tlakové pročištění ležaté kanalizace</t>
  </si>
  <si>
    <t>Pol8</t>
  </si>
  <si>
    <t>Zkouška těsnosti potrubí kanalizace vodou</t>
  </si>
  <si>
    <t>Pol9</t>
  </si>
  <si>
    <t>Přesun hmot pro rozvody potrubí v objektech v do 12 m</t>
  </si>
  <si>
    <t>%</t>
  </si>
  <si>
    <t>D6</t>
  </si>
  <si>
    <t>Trubní vedení - vnitřní připojovací a stoupací gravitační kanalizace</t>
  </si>
  <si>
    <t>Pol10</t>
  </si>
  <si>
    <t>Potrubí kanalizační z PP hrdlové odpadní DN 50</t>
  </si>
  <si>
    <t>Pol11</t>
  </si>
  <si>
    <t>Potrubí kanalizační z PP hrdlové odpadní DN 75</t>
  </si>
  <si>
    <t>Pol12</t>
  </si>
  <si>
    <t>Potrubí kanalizační z PP hrdlové odpadní DN 100</t>
  </si>
  <si>
    <t>Pol13</t>
  </si>
  <si>
    <t>Potrubí kanalizační z PP hrdlové odpadní DN 100 v.izolace 10 mm dešťové</t>
  </si>
  <si>
    <t>Pol14</t>
  </si>
  <si>
    <t>Nosný systém potrubí, kotvení</t>
  </si>
  <si>
    <t>D7</t>
  </si>
  <si>
    <t>Trubní vedení - kanalizace tvarovky, armatury, výpustky</t>
  </si>
  <si>
    <t>Pol15</t>
  </si>
  <si>
    <t>Vyvedení a upevnění odpadních výpustek DN 50</t>
  </si>
  <si>
    <t>Pol16</t>
  </si>
  <si>
    <t>Vyvedení a upevnění odpadních výpustek DN 75</t>
  </si>
  <si>
    <t>Pol17</t>
  </si>
  <si>
    <t>Vyvedení a upevnění odpadních výpustek DN 100</t>
  </si>
  <si>
    <t>Pol18</t>
  </si>
  <si>
    <t>Čistící kus 75 + dvířka plastová zvukoizolační</t>
  </si>
  <si>
    <t>Pol19</t>
  </si>
  <si>
    <t>Čistící kus 110 + dvířka plastová zvukoizolační</t>
  </si>
  <si>
    <t>Pol20</t>
  </si>
  <si>
    <t>Zápachová uzávěrka - pro úkap pojistného ventilu HL21</t>
  </si>
  <si>
    <t>Pol21</t>
  </si>
  <si>
    <t>Střešní vtok DN100 pro folii dvojitá s el ohřevem a připojením na rozvod elektro</t>
  </si>
  <si>
    <t>D8</t>
  </si>
  <si>
    <t>Zařizovací předměty a vybavení</t>
  </si>
  <si>
    <t>Pol22</t>
  </si>
  <si>
    <t>D+M Výlevka keramická závěsná vč. mřížky, předstěnové instalace, zvukoizolační souprava, tlačítko</t>
  </si>
  <si>
    <t>Pol23</t>
  </si>
  <si>
    <t>D+M Baterie pro výlevku</t>
  </si>
  <si>
    <t>Pol24</t>
  </si>
  <si>
    <t>D+M Nerezový dřez</t>
  </si>
  <si>
    <t>Pol25</t>
  </si>
  <si>
    <t>D+M Baterie dřezová stojánková páková</t>
  </si>
  <si>
    <t>Pol26</t>
  </si>
  <si>
    <t>D+M Malý zásobníkový ohřívač vody 5litrů, 2kW vč. připojovacíhgo příslušenství</t>
  </si>
  <si>
    <t>Pol27</t>
  </si>
  <si>
    <t>Přesun hmot pro zařizovací předměty v objektech v do 12 m</t>
  </si>
  <si>
    <t>D9</t>
  </si>
  <si>
    <t>Trubní vedení - vnitřní rozvod studené vody, teplé vody a cirkulace</t>
  </si>
  <si>
    <t>Pol28</t>
  </si>
  <si>
    <t>Rozvody vody z plastů svařované polyfuzně do D 20 mm PN16</t>
  </si>
  <si>
    <t>Pol29</t>
  </si>
  <si>
    <t>Rozvody vody z plastů svařované polyfuzně do D 25 mm PN16</t>
  </si>
  <si>
    <t>Pol30</t>
  </si>
  <si>
    <t>Rozvody vody z plastů svařované polyfuzně do D 32 mm PN16</t>
  </si>
  <si>
    <t>Pol31</t>
  </si>
  <si>
    <t>Ochrana vodovodních trubek izolačními trubicemi</t>
  </si>
  <si>
    <t>Pol32</t>
  </si>
  <si>
    <t>Zkouška těsnosti vodovodního potrubí</t>
  </si>
  <si>
    <t>Pol33</t>
  </si>
  <si>
    <t>Proplach a dezinfekce vodovodního potrubí</t>
  </si>
  <si>
    <t>Pol34</t>
  </si>
  <si>
    <t>Napojení na stávající přívod vody PEd32</t>
  </si>
  <si>
    <t>Pol35</t>
  </si>
  <si>
    <t>Vypuštění rozvodu, napuštění rozvodu, odvzdušnění rozvodu</t>
  </si>
  <si>
    <t>Pol36</t>
  </si>
  <si>
    <t>D10</t>
  </si>
  <si>
    <t>Trubní vedení - vodovod armatury, zařízení</t>
  </si>
  <si>
    <t>Pol37</t>
  </si>
  <si>
    <t>D+M Kulový kohout KK15</t>
  </si>
  <si>
    <t>Pol38</t>
  </si>
  <si>
    <t>D+M Kulový kohout KK25</t>
  </si>
  <si>
    <t>Pol39</t>
  </si>
  <si>
    <t>D+M Zpětný ventil ZV15</t>
  </si>
  <si>
    <t>Pol40</t>
  </si>
  <si>
    <t>D+M Zpětný ventil ZV25</t>
  </si>
  <si>
    <t>Pol41</t>
  </si>
  <si>
    <t>D+M Filtr do potrubí F15</t>
  </si>
  <si>
    <t>Pol42</t>
  </si>
  <si>
    <t>D+M Filtr do potrubí F25</t>
  </si>
  <si>
    <t>Pol43</t>
  </si>
  <si>
    <t>D+M Kartušová filtrace vody DN25</t>
  </si>
  <si>
    <t>Pol44</t>
  </si>
  <si>
    <t>D+M Pojistný ventil PV25, 6bar</t>
  </si>
  <si>
    <t>Pol45</t>
  </si>
  <si>
    <t>D+M Automatický odvzdušňovací ventil AOV</t>
  </si>
  <si>
    <t>Pol46</t>
  </si>
  <si>
    <t>D+M Ventil rohový RV15 s hadičkou</t>
  </si>
  <si>
    <t>Pol47</t>
  </si>
  <si>
    <t>D+M Vypouštěcí kohout VK15</t>
  </si>
  <si>
    <t>Pol48</t>
  </si>
  <si>
    <t>Vyvední výpustku</t>
  </si>
  <si>
    <t>Pol49</t>
  </si>
  <si>
    <t>Nástěnka závitová K 247 pro baterii G 1/2 s jedním závitem</t>
  </si>
  <si>
    <t>pár</t>
  </si>
  <si>
    <t>Pol50</t>
  </si>
  <si>
    <t>Nástěnka závitová K 247 pro ventil G 1/2 s jedním závitem</t>
  </si>
  <si>
    <t>Pol51</t>
  </si>
  <si>
    <t>Přesun hmot pro armatury v objektech v do 12 m</t>
  </si>
  <si>
    <t>D11</t>
  </si>
  <si>
    <t>VRN + práce</t>
  </si>
  <si>
    <t>Pol52</t>
  </si>
  <si>
    <t>VRN (doprava, zařízení staveniště)</t>
  </si>
  <si>
    <t>Pol53</t>
  </si>
  <si>
    <t>Projektové práce dle skutečného provedení</t>
  </si>
  <si>
    <t>Pol534</t>
  </si>
  <si>
    <t xml:space="preserve">Koordinace s ostatními profesemi </t>
  </si>
  <si>
    <t>-915502965</t>
  </si>
  <si>
    <t>02.2 - ZTI VENKOVNI VODOVOD</t>
  </si>
  <si>
    <t>D1 - HSV</t>
  </si>
  <si>
    <t xml:space="preserve">    D2 - Zemní práce</t>
  </si>
  <si>
    <t xml:space="preserve">    D3 - Trubní vedení - vodovod</t>
  </si>
  <si>
    <t xml:space="preserve">    D4 - Staveništní přesun hmot</t>
  </si>
  <si>
    <t xml:space="preserve">    D5 - Zemní práce při montážích</t>
  </si>
  <si>
    <t xml:space="preserve">    D6 - VRN + práce</t>
  </si>
  <si>
    <t>D1</t>
  </si>
  <si>
    <t>Pol54</t>
  </si>
  <si>
    <t>Zřízení příložného pažení stěn výkopu hl do 2,5 m</t>
  </si>
  <si>
    <t>Pol55</t>
  </si>
  <si>
    <t>Odstranění příložného pažení stěn hl do 2,5 m</t>
  </si>
  <si>
    <t>Pol56</t>
  </si>
  <si>
    <t>Hloubení rýh šířky do 80 cm v hor.3 nad 100 m3</t>
  </si>
  <si>
    <t>Pol57</t>
  </si>
  <si>
    <t>Svislé přemístění výkopku z hor.3 do 2,5 m</t>
  </si>
  <si>
    <t>Pol58</t>
  </si>
  <si>
    <t>Vodorovné přemístění výkopku z hor.3 do 100 m</t>
  </si>
  <si>
    <t>Pol59</t>
  </si>
  <si>
    <t>Nakládka, odvoz výkopku, likvidace na skládce do 10 km včetně skládkovného</t>
  </si>
  <si>
    <t>Pol60</t>
  </si>
  <si>
    <t>Zásyp jam, rýh se zhutněním</t>
  </si>
  <si>
    <t>Pol61</t>
  </si>
  <si>
    <t>Obsyp potrubí bez prohození sypaniny</t>
  </si>
  <si>
    <t>Pol62</t>
  </si>
  <si>
    <t>štěrkopísek frakce 0-16 B</t>
  </si>
  <si>
    <t>T</t>
  </si>
  <si>
    <t>Trubní vedení - vodovod</t>
  </si>
  <si>
    <t>Pol63</t>
  </si>
  <si>
    <t>D+M Potrubí PEd32</t>
  </si>
  <si>
    <t>Pol64</t>
  </si>
  <si>
    <t>D+M Ochranná trubka HDPE d50</t>
  </si>
  <si>
    <t>Pol65</t>
  </si>
  <si>
    <t>D+M Signalizační drát CYY</t>
  </si>
  <si>
    <t>Pol66</t>
  </si>
  <si>
    <t>Napojení na stávající potrubí</t>
  </si>
  <si>
    <t>Pol67</t>
  </si>
  <si>
    <t>Proplach a desinfekce</t>
  </si>
  <si>
    <t>Pol68</t>
  </si>
  <si>
    <t>Tlaková zkouška</t>
  </si>
  <si>
    <t>Staveništní přesun hmot</t>
  </si>
  <si>
    <t>Pol69</t>
  </si>
  <si>
    <t>Přesun hmot, trubní vedení plastová, otevř. výkop</t>
  </si>
  <si>
    <t>Zemní práce při montážích</t>
  </si>
  <si>
    <t>Pol70</t>
  </si>
  <si>
    <t>Zakrytí výstražnou folií PVC, šířka 33 cm</t>
  </si>
  <si>
    <t>Pol71</t>
  </si>
  <si>
    <t>Pol72</t>
  </si>
  <si>
    <t>Geodetické zaměření</t>
  </si>
  <si>
    <t>Pol73</t>
  </si>
  <si>
    <t>pol74</t>
  </si>
  <si>
    <t>-932479999</t>
  </si>
  <si>
    <t>02.3 - ZTI VENKOVNI KANALIZACE</t>
  </si>
  <si>
    <t xml:space="preserve">    D3 - Trubní vedení - splašková kanalizace</t>
  </si>
  <si>
    <t xml:space="preserve">    D4 - Trubní vedení - dešťová kanalizace</t>
  </si>
  <si>
    <t xml:space="preserve">    D5 - Staveništní přesun hmot</t>
  </si>
  <si>
    <t>Pol74</t>
  </si>
  <si>
    <t>Příplatek za ztížené hloubení v blízkosti vedení</t>
  </si>
  <si>
    <t>Pol75</t>
  </si>
  <si>
    <t>Hloubení jam v zemině třídy 3</t>
  </si>
  <si>
    <t>Pol76</t>
  </si>
  <si>
    <t>Obetonování lomů a konců včetně vpustí</t>
  </si>
  <si>
    <t>Trubní vedení - splašková kanalizace</t>
  </si>
  <si>
    <t>Pol77</t>
  </si>
  <si>
    <t>D+M potrubí PVC KG SN8 DN 100</t>
  </si>
  <si>
    <t>Pol78</t>
  </si>
  <si>
    <t>Napojení na stávající vedení</t>
  </si>
  <si>
    <t>Pol79</t>
  </si>
  <si>
    <t>Trubní vedení - dešťová kanalizace</t>
  </si>
  <si>
    <t>Pol80</t>
  </si>
  <si>
    <t>D+M potrubí PVC KG SN8 DN 125</t>
  </si>
  <si>
    <t>Pol81</t>
  </si>
  <si>
    <t>D+M Vsakovací drén pro případ nefunkčnosti stávajícího systému DK</t>
  </si>
  <si>
    <t>Pol82</t>
  </si>
  <si>
    <t>D+M Lapač střešních splavenin</t>
  </si>
  <si>
    <t>Pol83</t>
  </si>
  <si>
    <t>Pol541</t>
  </si>
  <si>
    <t>639124506</t>
  </si>
  <si>
    <t xml:space="preserve">03 - UT </t>
  </si>
  <si>
    <t>03.1 - UT</t>
  </si>
  <si>
    <t>D1 - Práce a dodávky HSV</t>
  </si>
  <si>
    <t xml:space="preserve">    D2 - Bourací práce prostupy</t>
  </si>
  <si>
    <t>D3 - Práce a dodávky PSV</t>
  </si>
  <si>
    <t xml:space="preserve">    D4 - Trubní vedení - vytápění</t>
  </si>
  <si>
    <t xml:space="preserve">    D5 - Technická místnost</t>
  </si>
  <si>
    <t xml:space="preserve">    D6 - Armatury</t>
  </si>
  <si>
    <t xml:space="preserve">    D7 - Otopná tělesa</t>
  </si>
  <si>
    <t xml:space="preserve">    D8 - Měření a regulace MaR</t>
  </si>
  <si>
    <t xml:space="preserve">    D9 - VRN + práce</t>
  </si>
  <si>
    <t>Pol84</t>
  </si>
  <si>
    <t>Zajistí stavba dle požadavku profese - prostup jádrovým vrtáním d50 mm</t>
  </si>
  <si>
    <t>Poznámka k položce:_x000d_
Demontáž a likvidace stávajícího rozvodu vytápění:</t>
  </si>
  <si>
    <t>Pol85</t>
  </si>
  <si>
    <t>- otopná tělesa</t>
  </si>
  <si>
    <t>Pol86</t>
  </si>
  <si>
    <t>- zdroj (kotel) vš. odkouření</t>
  </si>
  <si>
    <t>Pol87</t>
  </si>
  <si>
    <t>- potrubí ocel do DN25 vč. izolace a konzol</t>
  </si>
  <si>
    <t>Trubní vedení - vytápění</t>
  </si>
  <si>
    <t>Pol88</t>
  </si>
  <si>
    <t>Potrubí měděné polotvrdé spojované pájením D 15x1</t>
  </si>
  <si>
    <t>Pol89</t>
  </si>
  <si>
    <t>Potrubí měděné polotvrdé spojované pájením D 18x1</t>
  </si>
  <si>
    <t>Pol90</t>
  </si>
  <si>
    <t>Potrubí měděné polotvrdé spojované pájením D 22x1</t>
  </si>
  <si>
    <t>Pol91</t>
  </si>
  <si>
    <t>Potrubí měděné polotvrdé spojované pájením D 28x1,5</t>
  </si>
  <si>
    <t>Pol92</t>
  </si>
  <si>
    <t>Ochrana trubek izolačními trubicemi</t>
  </si>
  <si>
    <t>Pol93</t>
  </si>
  <si>
    <t>Zkouška těsnosti potrubí</t>
  </si>
  <si>
    <t>Pol94</t>
  </si>
  <si>
    <t>Pol95</t>
  </si>
  <si>
    <t>Lešení pomocné</t>
  </si>
  <si>
    <t>hod</t>
  </si>
  <si>
    <t>Pol96</t>
  </si>
  <si>
    <t>Vypuštění rozvodu</t>
  </si>
  <si>
    <t>Pol97</t>
  </si>
  <si>
    <t>Naputštění rozvodu vč. odvzdušnění</t>
  </si>
  <si>
    <t>Pol98</t>
  </si>
  <si>
    <t>Nemrznoucí směs</t>
  </si>
  <si>
    <t>kpt</t>
  </si>
  <si>
    <t>Technická místnost</t>
  </si>
  <si>
    <t>Pol99</t>
  </si>
  <si>
    <t>Topná zkouška</t>
  </si>
  <si>
    <t>Pol100</t>
  </si>
  <si>
    <t>D+M Koaxiální odkouření 60/100 mm - 6m</t>
  </si>
  <si>
    <t>Pol101</t>
  </si>
  <si>
    <t>D+M Závěsný plynový kondenzační turbo kotel 12kW</t>
  </si>
  <si>
    <t>Pol102</t>
  </si>
  <si>
    <t>Připojovací armatury</t>
  </si>
  <si>
    <t>Pol103</t>
  </si>
  <si>
    <t>Montáž sestavy kotle a příslušenství, zaregulování, nastavení</t>
  </si>
  <si>
    <t>Pol104</t>
  </si>
  <si>
    <t>D+M Tlaková expanzní nádoba 10 litrů</t>
  </si>
  <si>
    <t>Pol105</t>
  </si>
  <si>
    <t>Přesun hmot pro technické místnosti v objektech v do 12 m</t>
  </si>
  <si>
    <t>Armatury</t>
  </si>
  <si>
    <t>Pol106</t>
  </si>
  <si>
    <t>Montáž armatury závitové s dvěma závity G 1/2</t>
  </si>
  <si>
    <t>Pol107</t>
  </si>
  <si>
    <t>Termostatická hlavice antivandal</t>
  </si>
  <si>
    <t>Pol108</t>
  </si>
  <si>
    <t>Svěrné šroubení</t>
  </si>
  <si>
    <t>Pol109</t>
  </si>
  <si>
    <t>Vekolux vč. krytky</t>
  </si>
  <si>
    <t>Pol110</t>
  </si>
  <si>
    <t>Pol111</t>
  </si>
  <si>
    <t>Pol112</t>
  </si>
  <si>
    <t>D+M Teploměr</t>
  </si>
  <si>
    <t>Pol113</t>
  </si>
  <si>
    <t>D+M Manometr</t>
  </si>
  <si>
    <t>Pol114</t>
  </si>
  <si>
    <t>D+M Vypouštěcí kohout VK10</t>
  </si>
  <si>
    <t>Pol115</t>
  </si>
  <si>
    <t>Otopná tělesa</t>
  </si>
  <si>
    <t>Pol116</t>
  </si>
  <si>
    <t>Montáž otopných těles panelových / žebříkových</t>
  </si>
  <si>
    <t>Pol117</t>
  </si>
  <si>
    <t>22-060040-60-VK</t>
  </si>
  <si>
    <t>Pol118</t>
  </si>
  <si>
    <t>22-060200-60-VK</t>
  </si>
  <si>
    <t>Pol119</t>
  </si>
  <si>
    <t>Přesun hmot pro otopná tělesa v objektech v do 12 m</t>
  </si>
  <si>
    <t>Měření a regulace MaR</t>
  </si>
  <si>
    <t>Pol120</t>
  </si>
  <si>
    <t>D+M Měření a regulace vytápění (autonomení řídící systém, rozvaděč, čidla, kabeláž, komplet)</t>
  </si>
  <si>
    <t>Pol121</t>
  </si>
  <si>
    <t>Pol1212</t>
  </si>
  <si>
    <t>-27475915</t>
  </si>
  <si>
    <t>03.2 - PLYN VNITRNI</t>
  </si>
  <si>
    <t>D1 - Práce a dodávky PSV</t>
  </si>
  <si>
    <t xml:space="preserve">    D2 - Trubní vedení - vnitřní domovní plynovod</t>
  </si>
  <si>
    <t xml:space="preserve">    D3 - VRN + práce</t>
  </si>
  <si>
    <t>Trubní vedení - vnitřní domovní plynovod</t>
  </si>
  <si>
    <t>Pol122</t>
  </si>
  <si>
    <t>D+M Potrubí ocel DN20</t>
  </si>
  <si>
    <t>Pol123</t>
  </si>
  <si>
    <t>Vypuštění rozvodu, napuštění rozvodu, odvzdušnění</t>
  </si>
  <si>
    <t>Pol124</t>
  </si>
  <si>
    <t>Nátěr potrubí (označení dle ČSN)</t>
  </si>
  <si>
    <t>Pol125</t>
  </si>
  <si>
    <t>D+M Kohout kulový přímý do G3/4" vč. klíče a hadice</t>
  </si>
  <si>
    <t>Pol126</t>
  </si>
  <si>
    <t>Napojení na stávající potrubí ocel</t>
  </si>
  <si>
    <t>Pol127</t>
  </si>
  <si>
    <t>Uvedení plynového spotřebiče do provozu</t>
  </si>
  <si>
    <t>Pol128</t>
  </si>
  <si>
    <t>Revize a tlaková zkouška</t>
  </si>
  <si>
    <t>Pol129</t>
  </si>
  <si>
    <t>ks</t>
  </si>
  <si>
    <t>Pol130</t>
  </si>
  <si>
    <t>04 - VZT</t>
  </si>
  <si>
    <t xml:space="preserve">    D4 - Trubní vedení - VZT</t>
  </si>
  <si>
    <t>Pol131</t>
  </si>
  <si>
    <t>Trubní vedení - VZT</t>
  </si>
  <si>
    <t>Pol132</t>
  </si>
  <si>
    <t>Potrubí spiro 125</t>
  </si>
  <si>
    <t>bm</t>
  </si>
  <si>
    <t>Pol133</t>
  </si>
  <si>
    <t>Mřížka protidešťová 150x150 nerez se síťkou proti hmyzu</t>
  </si>
  <si>
    <t>Pol134</t>
  </si>
  <si>
    <t>D+M Ventilátor nástěnný 100Pa, V=50m3/h, ložiska, doběh, zpětná klapka</t>
  </si>
  <si>
    <t>Pol135</t>
  </si>
  <si>
    <t>Pomocný montážní materiál</t>
  </si>
  <si>
    <t>Pol136</t>
  </si>
  <si>
    <t>Konzole - nosný systém</t>
  </si>
  <si>
    <t>Pol137</t>
  </si>
  <si>
    <t>Montáž VZT</t>
  </si>
  <si>
    <t>Pol138</t>
  </si>
  <si>
    <t>Seřízení a zprovoznění</t>
  </si>
  <si>
    <t>Pol139</t>
  </si>
  <si>
    <t>Dveřní mřížka 300x100</t>
  </si>
  <si>
    <t>Pol140</t>
  </si>
  <si>
    <t>Pol141</t>
  </si>
  <si>
    <t>1841399320</t>
  </si>
  <si>
    <t>05 - Elektroinstalace</t>
  </si>
  <si>
    <t xml:space="preserve">    741 - Elektroinstalace - silnoproud</t>
  </si>
  <si>
    <t>M - Práce a dodávky M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</si>
  <si>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</si>
  <si>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</si>
  <si>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</si>
  <si>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</si>
  <si>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>741</t>
  </si>
  <si>
    <t>Elektroinstalace - silnoproud</t>
  </si>
  <si>
    <t>741110023</t>
  </si>
  <si>
    <t>Montáž trubka plastová tuhá D přes 35 mm uložená pod omítku</t>
  </si>
  <si>
    <t>-2042704366</t>
  </si>
  <si>
    <t>https://podminky.urs.cz/item/CS_URS_2025_02/741110023</t>
  </si>
  <si>
    <t>34571075</t>
  </si>
  <si>
    <t>trubka elektroinstalační ohebná z PVC oranžová d 40mm</t>
  </si>
  <si>
    <t>118806287</t>
  </si>
  <si>
    <t>15*1,05 'Přepočtené koeficientem množství</t>
  </si>
  <si>
    <t>741112061</t>
  </si>
  <si>
    <t>Montáž krabice přístrojová zapuštěná plastová kruhová</t>
  </si>
  <si>
    <t>1284330787</t>
  </si>
  <si>
    <t>https://podminky.urs.cz/item/CS_URS_2025_02/741112061</t>
  </si>
  <si>
    <t>34571450</t>
  </si>
  <si>
    <t>krabice pod omítku PVC přístrojová kruhová D 70mm</t>
  </si>
  <si>
    <t>120693971</t>
  </si>
  <si>
    <t>34571451</t>
  </si>
  <si>
    <t>krabice pod omítku PVC přístrojová kruhová D 70mm hluboká</t>
  </si>
  <si>
    <t>-646921853</t>
  </si>
  <si>
    <t>34571551</t>
  </si>
  <si>
    <t>víčko krabic z PH, D 80mm</t>
  </si>
  <si>
    <t>21853657</t>
  </si>
  <si>
    <t>741112101</t>
  </si>
  <si>
    <t>Montáž rozvodka zapuštěná plastová kruhová</t>
  </si>
  <si>
    <t>715789632</t>
  </si>
  <si>
    <t>https://podminky.urs.cz/item/CS_URS_2025_02/741112101</t>
  </si>
  <si>
    <t>34571521</t>
  </si>
  <si>
    <t>krabice pod omítku PVC odbočná kruhová D 70mm s víčkem a svorkovnicí</t>
  </si>
  <si>
    <t>262935205</t>
  </si>
  <si>
    <t>741120001</t>
  </si>
  <si>
    <t>Montáž vodič Cu izolovaný plný a laněný žíla 0,35-6 mm2 pod omítku (např. CY)</t>
  </si>
  <si>
    <t>-283519217</t>
  </si>
  <si>
    <t>https://podminky.urs.cz/item/CS_URS_2025_02/741120001</t>
  </si>
  <si>
    <t>34141027</t>
  </si>
  <si>
    <t>vodič propojovací flexibilní jádro Cu lanované izolace PVC 450/750V (H07V-K) 1x6mm2</t>
  </si>
  <si>
    <t>-372091099</t>
  </si>
  <si>
    <t>10*1,15 'Přepočtené koeficientem množství</t>
  </si>
  <si>
    <t>741120003</t>
  </si>
  <si>
    <t>Montáž vodič Cu izolovaný plný a laněný žíla 10-16 mm2 pod omítku (např. CY)</t>
  </si>
  <si>
    <t>-2051388448</t>
  </si>
  <si>
    <t>https://podminky.urs.cz/item/CS_URS_2025_02/741120003</t>
  </si>
  <si>
    <t>34141029</t>
  </si>
  <si>
    <t>vodič propojovací flexibilní jádro Cu lanované izolace PVC 450/750V (H07V-K) 1x16mm2</t>
  </si>
  <si>
    <t>923833740</t>
  </si>
  <si>
    <t>5*1,15 'Přepočtené koeficientem množství</t>
  </si>
  <si>
    <t>741122015</t>
  </si>
  <si>
    <t>Montáž kabel Cu bez ukončení uložený pod omítku plný kulatý 3x1,5 mm2 (např. CYKY)</t>
  </si>
  <si>
    <t>-1345550091</t>
  </si>
  <si>
    <t>https://podminky.urs.cz/item/CS_URS_2025_02/741122015</t>
  </si>
  <si>
    <t>34111030</t>
  </si>
  <si>
    <t>kabel instalační jádro Cu plné izolace PVC plášť PVC 450/750V (CYKY) 3x1,5mm2</t>
  </si>
  <si>
    <t>-932455215</t>
  </si>
  <si>
    <t>30*1,15 'Přepočtené koeficientem množství</t>
  </si>
  <si>
    <t>741122016</t>
  </si>
  <si>
    <t>Montáž kabel Cu bez ukončení uložený pod omítku plný kulatý 3x2,5 až 6 mm2 (např. CYKY)</t>
  </si>
  <si>
    <t>1258875433</t>
  </si>
  <si>
    <t>https://podminky.urs.cz/item/CS_URS_2025_02/741122016</t>
  </si>
  <si>
    <t>34111036</t>
  </si>
  <si>
    <t>kabel instalační jádro Cu plné izolace PVC plášť PVC 450/750V (CYKY) 3x2,5mm2</t>
  </si>
  <si>
    <t>1329875337</t>
  </si>
  <si>
    <t>115*1,15 'Přepočtené koeficientem množství</t>
  </si>
  <si>
    <t>741122024</t>
  </si>
  <si>
    <t>Montáž kabel Cu bez ukončení uložený pod omítku plný kulatý 4x10 mm2 (např. CYKY)</t>
  </si>
  <si>
    <t>-346112735</t>
  </si>
  <si>
    <t>https://podminky.urs.cz/item/CS_URS_2025_02/741122024</t>
  </si>
  <si>
    <t>34111076</t>
  </si>
  <si>
    <t>kabel instalační jádro Cu plné izolace PVC plášť PVC 450/750V (CYKY) 4x10mm2</t>
  </si>
  <si>
    <t>-1293189923</t>
  </si>
  <si>
    <t>15*1,15 'Přepočtené koeficientem množství</t>
  </si>
  <si>
    <t>741122031</t>
  </si>
  <si>
    <t>Montáž kabel Cu bez ukončení uložený pod omítku plný kulatý 5x1,5 až 2,5 mm2 (např. CYKY)</t>
  </si>
  <si>
    <t>2052550747</t>
  </si>
  <si>
    <t>https://podminky.urs.cz/item/CS_URS_2025_02/741122031</t>
  </si>
  <si>
    <t>34111090</t>
  </si>
  <si>
    <t>kabel instalační jádro Cu plné izolace PVC plášť PVC 450/750V (CYKY) 5x1,5mm2</t>
  </si>
  <si>
    <t>-1121858322</t>
  </si>
  <si>
    <t>16*1,15 'Přepočtené koeficientem množství</t>
  </si>
  <si>
    <t>741122032</t>
  </si>
  <si>
    <t>Montáž kabel Cu bez ukončení uložený pod omítku plný kulatý 5x4 až 6 mm2 (např. CYKY)</t>
  </si>
  <si>
    <t>485447391</t>
  </si>
  <si>
    <t>https://podminky.urs.cz/item/CS_URS_2025_02/741122032</t>
  </si>
  <si>
    <t>34111100</t>
  </si>
  <si>
    <t>kabel instalační jádro Cu plné izolace PVC plášť PVC 450/750V (CYKY) 5x6mm2</t>
  </si>
  <si>
    <t>709674767</t>
  </si>
  <si>
    <t>8*1,15 'Přepočtené koeficientem množství</t>
  </si>
  <si>
    <t>741130001</t>
  </si>
  <si>
    <t>Ukončení vodič izolovaný do 2,5 mm2 v rozváděči nebo na přístroji</t>
  </si>
  <si>
    <t>615472572</t>
  </si>
  <si>
    <t>https://podminky.urs.cz/item/CS_URS_2025_02/741130001</t>
  </si>
  <si>
    <t>741130006</t>
  </si>
  <si>
    <t>Ukončení vodič izolovaný do 16 mm2 v rozváděči nebo na přístroji</t>
  </si>
  <si>
    <t>-1361077235</t>
  </si>
  <si>
    <t>https://podminky.urs.cz/item/CS_URS_2025_02/741130006</t>
  </si>
  <si>
    <t>741210001</t>
  </si>
  <si>
    <t>Montáž rozvodnice oceloplechová nebo plastová běžná do 20 kg</t>
  </si>
  <si>
    <t>1915916572</t>
  </si>
  <si>
    <t>https://podminky.urs.cz/item/CS_URS_2025_02/741210001</t>
  </si>
  <si>
    <t>RMAT0005</t>
  </si>
  <si>
    <t xml:space="preserve">Skříň zásuvková , zás. 1xCEE 32A 5p 400V, 1xCEE 16A  5p 400V, 2x 16A 230V, vč. jištění a proudového chrániče 0,03A, typ A</t>
  </si>
  <si>
    <t>798285152</t>
  </si>
  <si>
    <t>741210003</t>
  </si>
  <si>
    <t>Montáž rozvodnice oceloplechová nebo plastová běžná do 100 kg</t>
  </si>
  <si>
    <t>1880315961</t>
  </si>
  <si>
    <t>https://podminky.urs.cz/item/CS_URS_2025_02/741210003</t>
  </si>
  <si>
    <t>RMAT0001</t>
  </si>
  <si>
    <t>rozvodnice zapuštěná, s dveřmi, 72 modulů, IP40/20</t>
  </si>
  <si>
    <t>1655602533</t>
  </si>
  <si>
    <t>741310101</t>
  </si>
  <si>
    <t>Montáž spínač (polo)zapuštěný bezšroubové připojení 1-jednopólový se zapojením vodičů</t>
  </si>
  <si>
    <t>611870979</t>
  </si>
  <si>
    <t>https://podminky.urs.cz/item/CS_URS_2025_02/741310101</t>
  </si>
  <si>
    <t>34539011</t>
  </si>
  <si>
    <t>přístroj spínače dvojpólového, řazení 2, 2S bezšroubové svorky</t>
  </si>
  <si>
    <t>-30248641</t>
  </si>
  <si>
    <t>34539049</t>
  </si>
  <si>
    <t>kryt spínače jednoduchý</t>
  </si>
  <si>
    <t>997185350</t>
  </si>
  <si>
    <t>34539059</t>
  </si>
  <si>
    <t>rámeček jednonásobný</t>
  </si>
  <si>
    <t>-1031066583</t>
  </si>
  <si>
    <t>741311012</t>
  </si>
  <si>
    <t>Montáž spínač dvoukontaktní s dálkovým ovládáním se zapojením vodičů</t>
  </si>
  <si>
    <t>-950776413</t>
  </si>
  <si>
    <t>https://podminky.urs.cz/item/CS_URS_2025_02/741311012</t>
  </si>
  <si>
    <t>RMAT0002</t>
  </si>
  <si>
    <t>přístroj regulátoru pro systém DALI s otočným ovládáním a tlačítkovým spínáním (aktivní regulátor se zabudovaným napájecím zdrojem DALI)</t>
  </si>
  <si>
    <t>-820793851</t>
  </si>
  <si>
    <t>34539055</t>
  </si>
  <si>
    <t>kryt stmívače s otočným ovládáním, s upevňovací maticí</t>
  </si>
  <si>
    <t>-1929400567</t>
  </si>
  <si>
    <t>1785777003</t>
  </si>
  <si>
    <t>741313002</t>
  </si>
  <si>
    <t>Montáž zásuvka (polo)zapuštěná bezšroubové připojení 2P+PE dvojí zapojení - průběžná se zapojením vodičů</t>
  </si>
  <si>
    <t>-1308693903</t>
  </si>
  <si>
    <t>https://podminky.urs.cz/item/CS_URS_2025_02/741313002</t>
  </si>
  <si>
    <t>34555241</t>
  </si>
  <si>
    <t>přístroj zásuvky zapuštěné jednonásobné, krytka s clonkami, bezšroubové svorky</t>
  </si>
  <si>
    <t>-756508040</t>
  </si>
  <si>
    <t>34555244</t>
  </si>
  <si>
    <t>přístroj zásuvky zapuštěné jednonásobné s optickou přepěťovou ochranou, krytka s clonkami, bezšroubové svorky</t>
  </si>
  <si>
    <t>-241314892</t>
  </si>
  <si>
    <t>-1022127554</t>
  </si>
  <si>
    <t>34539060</t>
  </si>
  <si>
    <t>rámeček dvojnásobný</t>
  </si>
  <si>
    <t>216205550</t>
  </si>
  <si>
    <t>741320101</t>
  </si>
  <si>
    <t>Montáž jističů jednopólových nn do 25 A bez krytu se zapojením vodičů</t>
  </si>
  <si>
    <t>-175625873</t>
  </si>
  <si>
    <t>https://podminky.urs.cz/item/CS_URS_2025_02/741320101</t>
  </si>
  <si>
    <t>35822115</t>
  </si>
  <si>
    <t>jistič 1-pólový 10 A vypínací charakteristika B vypínací schopnost 6 kA</t>
  </si>
  <si>
    <t>-1883343206</t>
  </si>
  <si>
    <t>35822111</t>
  </si>
  <si>
    <t>jistič 1-pólový 16 A vypínací charakteristika B vypínací schopnost 10 kA</t>
  </si>
  <si>
    <t>-1790143401</t>
  </si>
  <si>
    <t>741320171</t>
  </si>
  <si>
    <t>Montáž jističů třípólových nn do 63 A bez krytu se zapojením vodičů</t>
  </si>
  <si>
    <t>1981514277</t>
  </si>
  <si>
    <t>https://podminky.urs.cz/item/CS_URS_2025_02/741320171</t>
  </si>
  <si>
    <t>35822178</t>
  </si>
  <si>
    <t>jistič 3-pólový 40 A vypínací charakteristika B vypínací schopnost 10 kA</t>
  </si>
  <si>
    <t>192618860</t>
  </si>
  <si>
    <t>35822404</t>
  </si>
  <si>
    <t>jistič 3-pólový 32 A vypínací charakteristika B vypínací schopnost 10 kA</t>
  </si>
  <si>
    <t>1341437442</t>
  </si>
  <si>
    <t>741321001</t>
  </si>
  <si>
    <t>Montáž proudových chráničů dvoupólových nn do 25 A bez krytu se zapojením vodičů</t>
  </si>
  <si>
    <t>2045313050</t>
  </si>
  <si>
    <t>https://podminky.urs.cz/item/CS_URS_2025_02/741321001</t>
  </si>
  <si>
    <t>8500140666</t>
  </si>
  <si>
    <t>Chránič proudový s jištěním OEZ LMF-10C-1N-030A</t>
  </si>
  <si>
    <t>388345718</t>
  </si>
  <si>
    <t>8500140662</t>
  </si>
  <si>
    <t>Chránič proudový s jištěním OEZ LMF-16B-1N-030A</t>
  </si>
  <si>
    <t>1849923635</t>
  </si>
  <si>
    <t>741322072</t>
  </si>
  <si>
    <t>Montáž svodiče přepětí nn typ 2 třípólových dvoudílných s vložením modulu se zapojením vodičů</t>
  </si>
  <si>
    <t>48554731</t>
  </si>
  <si>
    <t>https://podminky.urs.cz/item/CS_URS_2025_02/741322072</t>
  </si>
  <si>
    <t>RMAT0003</t>
  </si>
  <si>
    <t>svodič přepětí T1+T2V/3, 25kA</t>
  </si>
  <si>
    <t>1917406538</t>
  </si>
  <si>
    <t>741331032</t>
  </si>
  <si>
    <t>Montáž elektroměru třífázového se zapojením vodičů</t>
  </si>
  <si>
    <t>1560844766</t>
  </si>
  <si>
    <t>https://podminky.urs.cz/item/CS_URS_2025_02/741331032</t>
  </si>
  <si>
    <t>38982004</t>
  </si>
  <si>
    <t>elektroměr 3-fázový 60A digitální 1-tarifní</t>
  </si>
  <si>
    <t>-1096042787</t>
  </si>
  <si>
    <t>741372022</t>
  </si>
  <si>
    <t>Montáž svítidlo LED interiérové přisazené nástěnné hranaté nebo kruhové přes 0,09 do 0,36 m2 se zapojením vodičů</t>
  </si>
  <si>
    <t>402322267</t>
  </si>
  <si>
    <t>https://podminky.urs.cz/item/CS_URS_2025_02/741372022</t>
  </si>
  <si>
    <t>348RMA23232</t>
  </si>
  <si>
    <t xml:space="preserve">Svítidlo přisazené kruhové, d=338mm, opálový PMMA kryt, 24W, 2184lm, IP44 </t>
  </si>
  <si>
    <t>-640434131</t>
  </si>
  <si>
    <t>741372112</t>
  </si>
  <si>
    <t>Montáž svítidlo LED interiérové vestavné panelové hranaté nebo kruhové přes 0,09 do 0,36 m2 se zapojením vodičů</t>
  </si>
  <si>
    <t>282325879</t>
  </si>
  <si>
    <t>https://podminky.urs.cz/item/CS_URS_2025_02/741372112</t>
  </si>
  <si>
    <t>RMAT0004</t>
  </si>
  <si>
    <t>Svítidlo LED vestavné pro nepřímé osvětlení, 26W, 3200lm, Ra80, 4000K, DALI, 600x600mm, IP20</t>
  </si>
  <si>
    <t>1694642855</t>
  </si>
  <si>
    <t>741410021</t>
  </si>
  <si>
    <t>Montáž pásku uzemňovacího průřezu do 120 mm2 v městské zástavbě v zemi</t>
  </si>
  <si>
    <t>1289298400</t>
  </si>
  <si>
    <t>https://podminky.urs.cz/item/CS_URS_2025_02/741410021</t>
  </si>
  <si>
    <t>35442062</t>
  </si>
  <si>
    <t>pás zemnící 30x4mm FeZn</t>
  </si>
  <si>
    <t>-639169401</t>
  </si>
  <si>
    <t>15*1,1 'Přepočtené koeficientem množství</t>
  </si>
  <si>
    <t>741420001</t>
  </si>
  <si>
    <t>Montáž drát nebo lano hromosvodné svodové D do 10 mm s podpěrou</t>
  </si>
  <si>
    <t>1129718077</t>
  </si>
  <si>
    <t>https://podminky.urs.cz/item/CS_URS_2025_02/741420001</t>
  </si>
  <si>
    <t>35441073</t>
  </si>
  <si>
    <t>drát D 10mm FeZn</t>
  </si>
  <si>
    <t>-1825387111</t>
  </si>
  <si>
    <t>10*0,71 'Přepočtené koeficientem množství</t>
  </si>
  <si>
    <t>741420022</t>
  </si>
  <si>
    <t>Montáž svorka hromosvodná se 3 a více šrouby</t>
  </si>
  <si>
    <t>1620026095</t>
  </si>
  <si>
    <t>https://podminky.urs.cz/item/CS_URS_2025_02/741420022</t>
  </si>
  <si>
    <t>35441895</t>
  </si>
  <si>
    <t>svorka připojovací k připojení kovových částí</t>
  </si>
  <si>
    <t>1690068912</t>
  </si>
  <si>
    <t>35442040</t>
  </si>
  <si>
    <t>svorka uzemnění nerez pro zemnící pásku a drát</t>
  </si>
  <si>
    <t>-259005660</t>
  </si>
  <si>
    <t>35431040</t>
  </si>
  <si>
    <t>svorka uzemnění FeZn na vodovodní potrubí a okapové roury</t>
  </si>
  <si>
    <t>-652000690</t>
  </si>
  <si>
    <t>998741101</t>
  </si>
  <si>
    <t>Přesun hmot tonážní pro silnoproud v objektech v do 6 m</t>
  </si>
  <si>
    <t>-225899603</t>
  </si>
  <si>
    <t>https://podminky.urs.cz/item/CS_URS_2025_02/998741101</t>
  </si>
  <si>
    <t>Práce a dodávky M</t>
  </si>
  <si>
    <t>46-M</t>
  </si>
  <si>
    <t>Zemní práce při extr.mont.pracích</t>
  </si>
  <si>
    <t>4699721-R</t>
  </si>
  <si>
    <t>Odvoz suti a vybouraných hmot svislá doprava suti a vybouraných hmot za první podlaží</t>
  </si>
  <si>
    <t>295087158</t>
  </si>
  <si>
    <t>HZS</t>
  </si>
  <si>
    <t>Hodinové zúčtovací sazby</t>
  </si>
  <si>
    <t>HZS1292</t>
  </si>
  <si>
    <t>Hodinová zúčtovací sazba stavební dělník</t>
  </si>
  <si>
    <t>512</t>
  </si>
  <si>
    <t>-1743714305</t>
  </si>
  <si>
    <t>https://podminky.urs.cz/item/CS_URS_2025_02/HZS1292</t>
  </si>
  <si>
    <t xml:space="preserve">Poznámka k položce:_x000d_
Rýhy ve stěnách a jejich opětovná výplň a začištění, kapsy pro instalační krabice,  osazení a začištění nové rozvodnice, ...</t>
  </si>
  <si>
    <t>HZS2232</t>
  </si>
  <si>
    <t>Hodinová zúčtovací sazba elektrikář odborný</t>
  </si>
  <si>
    <t>1522673971</t>
  </si>
  <si>
    <t>https://podminky.urs.cz/item/CS_URS_2025_02/HZS2232</t>
  </si>
  <si>
    <t>Poznámka k položce:_x000d_
vyhledání tras stávajícího vedení, které bude zachováno, zapojení ventilátoru, odpojení a zavíčkování nepotřebné zásuvky, úprava vývodu 4, odpojení původního kabelu do RS1, napojení nového - úprava rozvaděče</t>
  </si>
  <si>
    <t>1003927414</t>
  </si>
  <si>
    <t xml:space="preserve">Poznámka k položce:_x000d_
demontáž stávajícího rozvaděče, odpojení stávajících funkčních vývodů  </t>
  </si>
  <si>
    <t>-592584049</t>
  </si>
  <si>
    <t>Poznámka k položce:_x000d_
oživení systému DALI</t>
  </si>
  <si>
    <t>HZS4211</t>
  </si>
  <si>
    <t>Hodinová zúčtovací sazba revizní technik</t>
  </si>
  <si>
    <t>-1626062535</t>
  </si>
  <si>
    <t>https://podminky.urs.cz/item/CS_URS_2025_02/HZS4211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</si>
  <si>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</si>
  <si>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</si>
  <si>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</si>
  <si>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</si>
  <si>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</si>
  <si>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1024</t>
  </si>
  <si>
    <t>1222222984</t>
  </si>
  <si>
    <t xml:space="preserve">06 - Slaboproud </t>
  </si>
  <si>
    <t>D1 - Položka</t>
  </si>
  <si>
    <t>D3 - Ostatní</t>
  </si>
  <si>
    <t>Položka</t>
  </si>
  <si>
    <t>Pol142</t>
  </si>
  <si>
    <t>Hloubení rýhy šíř. 35cm hl. 80cm, zem tř.3</t>
  </si>
  <si>
    <t>Pol143</t>
  </si>
  <si>
    <t>Hloubení rýhy šíř. 35cm hl. 120cm, zem tř.3</t>
  </si>
  <si>
    <t>Pol144</t>
  </si>
  <si>
    <t>Úprava terénu v přírodní zemině, tř.3</t>
  </si>
  <si>
    <t>Pol145</t>
  </si>
  <si>
    <t>Zatravnění</t>
  </si>
  <si>
    <t>Pol146</t>
  </si>
  <si>
    <t>Zához rýhy 35x80 cm zem.tř.3</t>
  </si>
  <si>
    <t>Pol147</t>
  </si>
  <si>
    <t>Zához rýhy 35x120 cm zem.tř.3</t>
  </si>
  <si>
    <t>Pol148</t>
  </si>
  <si>
    <t>Oprava asfaltového povrchu do tl. 7cm, vč. materiálu</t>
  </si>
  <si>
    <t>Pol173</t>
  </si>
  <si>
    <t>OHEBNÁ DVOUPLÁŠŤOVÁ KORUGOVANÁ CHRÁNIČKA 50 mm</t>
  </si>
  <si>
    <t>Pol174</t>
  </si>
  <si>
    <t>Trubka pevná HDPE 40 optického kabelu oranžová</t>
  </si>
  <si>
    <t>Pol175</t>
  </si>
  <si>
    <t>Instalační kabel venkovní CAT6A STP PE Fca 500m/cívka</t>
  </si>
  <si>
    <t>Pol176</t>
  </si>
  <si>
    <t>Venkovní DUCT optický kabel 12vl. 9/125</t>
  </si>
  <si>
    <t>Pol177</t>
  </si>
  <si>
    <t>Optická vana s výsuvnou policí uzavíratelná klapkami 1U</t>
  </si>
  <si>
    <t>Pol178</t>
  </si>
  <si>
    <t xml:space="preserve">Čelo optické vany 1U pro 12 SC simplex/LC duplex/E2000  s montážními otvory v2</t>
  </si>
  <si>
    <t>Pol155</t>
  </si>
  <si>
    <t>Vybavení optické vany (Adaptéry SC, opt. kazeta, ochrana sváru, pigtail, atd)</t>
  </si>
  <si>
    <t>kpl</t>
  </si>
  <si>
    <t>Pol156</t>
  </si>
  <si>
    <t>Měření a značení optického vlákna, měřící protokol metoda OTDR</t>
  </si>
  <si>
    <t>Pol179</t>
  </si>
  <si>
    <t>Modulární neosazený patch panel 24 portů 1U</t>
  </si>
  <si>
    <t>Pol180</t>
  </si>
  <si>
    <t>10G Keystone CAT6A STP černý</t>
  </si>
  <si>
    <t>Pol159</t>
  </si>
  <si>
    <t>Průchod do objektu (komplet)</t>
  </si>
  <si>
    <t>Pol160</t>
  </si>
  <si>
    <t>Přemístění stávajícího datového rozvaděče</t>
  </si>
  <si>
    <t>Pol181</t>
  </si>
  <si>
    <t>10" modulární neosazený patch panel 12 portů 1U</t>
  </si>
  <si>
    <t>Pol182</t>
  </si>
  <si>
    <t>10G patch kabel CAT6A SFTP LSOH 1m šedý non-snag-proof</t>
  </si>
  <si>
    <t>Pol183</t>
  </si>
  <si>
    <t>Vana optická 10"" 1U BK včetně čela SC 10 portů simplex</t>
  </si>
  <si>
    <t>Pol184</t>
  </si>
  <si>
    <t>Instlační lišta LHD 40x20_HD</t>
  </si>
  <si>
    <t>Pol185</t>
  </si>
  <si>
    <t>Krabice IP55 rozbočovací, s naklapávacím víčkem, 75x75x40mm</t>
  </si>
  <si>
    <t>Pol186</t>
  </si>
  <si>
    <t>Instalační kabel CAT6A STP LSOH 500m/špulka</t>
  </si>
  <si>
    <t>Pol167</t>
  </si>
  <si>
    <t>zapojení zásuvky 2xRJ45</t>
  </si>
  <si>
    <t>Ostatní</t>
  </si>
  <si>
    <t>Pol168</t>
  </si>
  <si>
    <t>Doprava</t>
  </si>
  <si>
    <t>Pol169</t>
  </si>
  <si>
    <t>Elektroinstalační materiál</t>
  </si>
  <si>
    <t>Pol170</t>
  </si>
  <si>
    <t>Dokumentace skutečného stavu</t>
  </si>
  <si>
    <t>Pol171</t>
  </si>
  <si>
    <t>Geodetické zaměření výkopu</t>
  </si>
  <si>
    <t>km</t>
  </si>
  <si>
    <t>Pol172</t>
  </si>
  <si>
    <t>Koordinace s ostatními profesemi</t>
  </si>
  <si>
    <t>1589804884</t>
  </si>
  <si>
    <t>VRN - VEDLEJŠÍ ROZPOČTOVÉ NÁKLADY</t>
  </si>
  <si>
    <t>010001000</t>
  </si>
  <si>
    <t>Kč</t>
  </si>
  <si>
    <t>198278721</t>
  </si>
  <si>
    <t>https://podminky.urs.cz/item/CS_URS_2025_02/010001000</t>
  </si>
  <si>
    <t>Poznámka k položce:_x000d_
Zaměření a vytýčení stávajících inženýrských sítí v místě stavby z hlediska jejich ochrany při provádění stavby a ochrana stávajících vedení a zařízení před poškozením</t>
  </si>
  <si>
    <t>-1121625449</t>
  </si>
  <si>
    <t>https://podminky.urs.cz/item/CS_URS_2025_02/013254000</t>
  </si>
  <si>
    <t>013203000</t>
  </si>
  <si>
    <t xml:space="preserve">Dokumentace stavby - dílenská - všechny potřebné dílenské dokumentace </t>
  </si>
  <si>
    <t>-1961324141</t>
  </si>
  <si>
    <t>https://podminky.urs.cz/item/CS_URS_2025_02/013203000</t>
  </si>
  <si>
    <t>020001000</t>
  </si>
  <si>
    <t>Příprava staveniště</t>
  </si>
  <si>
    <t>-63354598</t>
  </si>
  <si>
    <t>https://podminky.urs.cz/item/CS_URS_2025_02/020001000</t>
  </si>
  <si>
    <t xml:space="preserve">Poznámka k položce:_x000d_
Součástí předmětu plnění je mj. stanovení přechodné úpravy provozu, zajištění žádosti o zvláštní užívání komunikace, provedení přechodného dopravního značení po dobu stavby, zabezpečení staveniště např. _x000d_
zajištěním provizorních nájezdů a lávek v průběhu stavby, umístění výstražných tabulí a zábran, náklady na zařízení staveniště včetně odběru potřebných energií, likvidace odpadů, skládkovné, náklady na dopravu, vyhotovení geometrického plánu a geodetické dokumentace skutečného provedení včetně akceptačního protokolu, vyhotovení skutečného provedení stavby, vyhotovení dokladů potřebných pro předání díla např. revize, zkoušky (mj. hutnění), zaškolení a další práce, služby, dodávky a režijní náklady dle zadávací dokumentace._x000d_
</t>
  </si>
  <si>
    <t>030001000</t>
  </si>
  <si>
    <t>Zařízení staveniště</t>
  </si>
  <si>
    <t>-719110049</t>
  </si>
  <si>
    <t>https://podminky.urs.cz/item/CS_URS_2025_02/030001000</t>
  </si>
  <si>
    <t>Poznámka k položce:_x000d_
Náklady spojené s vybudováním, provozem zařízení staveniště</t>
  </si>
  <si>
    <t>031002000</t>
  </si>
  <si>
    <t>Související práce pro zařízení staveniště</t>
  </si>
  <si>
    <t>2066562132</t>
  </si>
  <si>
    <t>https://podminky.urs.cz/item/CS_URS_2025_02/031002000</t>
  </si>
  <si>
    <t>032002000</t>
  </si>
  <si>
    <t>Vybavení staveniště</t>
  </si>
  <si>
    <t>-1350805913</t>
  </si>
  <si>
    <t>https://podminky.urs.cz/item/CS_URS_2025_02/032002000</t>
  </si>
  <si>
    <t>Poznámka k položce:_x000d_
zdvihací a manipulační technika dle zvyklostí zhotovitele</t>
  </si>
  <si>
    <t>032103000</t>
  </si>
  <si>
    <t>Náklady na stavební buňky</t>
  </si>
  <si>
    <t>-81163435</t>
  </si>
  <si>
    <t>https://podminky.urs.cz/item/CS_URS_2025_02/032103000</t>
  </si>
  <si>
    <t>033002000</t>
  </si>
  <si>
    <t>Připojení staveniště na inženýrské sítě</t>
  </si>
  <si>
    <t>998338831</t>
  </si>
  <si>
    <t>https://podminky.urs.cz/item/CS_URS_2025_02/033002000</t>
  </si>
  <si>
    <t>034002000</t>
  </si>
  <si>
    <t>Zabezpečení staveniště</t>
  </si>
  <si>
    <t>2100144586</t>
  </si>
  <si>
    <t>https://podminky.urs.cz/item/CS_URS_2025_02/034002000</t>
  </si>
  <si>
    <t>034103000</t>
  </si>
  <si>
    <t>Oplocení staveniště</t>
  </si>
  <si>
    <t>1980579588</t>
  </si>
  <si>
    <t>https://podminky.urs.cz/item/CS_URS_2025_02/034103000</t>
  </si>
  <si>
    <t>034203000</t>
  </si>
  <si>
    <t>Opatření na ochranu pozemků sousedních se staveništěm</t>
  </si>
  <si>
    <t>-1977602867</t>
  </si>
  <si>
    <t>https://podminky.urs.cz/item/CS_URS_2025_02/034203000</t>
  </si>
  <si>
    <t>034503000</t>
  </si>
  <si>
    <t>Informační tabule na staveništi</t>
  </si>
  <si>
    <t>1577327708</t>
  </si>
  <si>
    <t>https://podminky.urs.cz/item/CS_URS_2025_02/034503000</t>
  </si>
  <si>
    <t>039002000</t>
  </si>
  <si>
    <t>Zrušení zařízení staveniště</t>
  </si>
  <si>
    <t>-78225934</t>
  </si>
  <si>
    <t>https://podminky.urs.cz/item/CS_URS_2025_02/039002000</t>
  </si>
  <si>
    <t>039203000</t>
  </si>
  <si>
    <t>Úprava terénu a ploch po zrušení zařízení staveniště</t>
  </si>
  <si>
    <t>-1756771915</t>
  </si>
  <si>
    <t>https://podminky.urs.cz/item/CS_URS_2025_02/039203000</t>
  </si>
  <si>
    <t>042503000</t>
  </si>
  <si>
    <t>Plán BOZP na staveništi</t>
  </si>
  <si>
    <t>868630824</t>
  </si>
  <si>
    <t>https://podminky.urs.cz/item/CS_URS_2025_02/042503000</t>
  </si>
  <si>
    <t>044002000</t>
  </si>
  <si>
    <t>Revize</t>
  </si>
  <si>
    <t>1620693582</t>
  </si>
  <si>
    <t>https://podminky.urs.cz/item/CS_URS_2025_02/044002000</t>
  </si>
  <si>
    <t>045002000</t>
  </si>
  <si>
    <t>Kompletační a koordinační činnost</t>
  </si>
  <si>
    <t>1824275170</t>
  </si>
  <si>
    <t>https://podminky.urs.cz/item/CS_URS_2025_02/045002000</t>
  </si>
  <si>
    <t>049002000</t>
  </si>
  <si>
    <t>Ostatní inženýrská činnost, zkoušky a ostatní měření</t>
  </si>
  <si>
    <t>1586205231</t>
  </si>
  <si>
    <t>https://podminky.urs.cz/item/CS_URS_2025_02/049002000</t>
  </si>
  <si>
    <t xml:space="preserve">Poznámka k položce:_x000d_
blower door test atd_x000d_
</t>
  </si>
  <si>
    <t>035002000</t>
  </si>
  <si>
    <t>Pronájmy ploch, objektů - zábor pozemků a komunikací</t>
  </si>
  <si>
    <t>-1200412717</t>
  </si>
  <si>
    <t>https://podminky.urs.cz/item/CS_URS_2025_02/035002000</t>
  </si>
  <si>
    <t>039902000</t>
  </si>
  <si>
    <t xml:space="preserve">Náklady na publicitu vč. nákladů s tím spojené </t>
  </si>
  <si>
    <t>-1422698799</t>
  </si>
  <si>
    <t xml:space="preserve">Poznámka k položce:_x000d_
pamětní deska/kámen  apod dle požadavku investora 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</si>
</sst>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9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0001000" TargetMode="External" /><Relationship Id="rId2" Type="http://schemas.openxmlformats.org/officeDocument/2006/relationships/hyperlink" Target="https://podminky.urs.cz/item/CS_URS_2025_02/013254000" TargetMode="External" /><Relationship Id="rId3" Type="http://schemas.openxmlformats.org/officeDocument/2006/relationships/hyperlink" Target="https://podminky.urs.cz/item/CS_URS_2025_02/013203000" TargetMode="External" /><Relationship Id="rId4" Type="http://schemas.openxmlformats.org/officeDocument/2006/relationships/hyperlink" Target="https://podminky.urs.cz/item/CS_URS_2025_02/020001000" TargetMode="External" /><Relationship Id="rId5" Type="http://schemas.openxmlformats.org/officeDocument/2006/relationships/hyperlink" Target="https://podminky.urs.cz/item/CS_URS_2025_02/030001000" TargetMode="External" /><Relationship Id="rId6" Type="http://schemas.openxmlformats.org/officeDocument/2006/relationships/hyperlink" Target="https://podminky.urs.cz/item/CS_URS_2025_02/031002000" TargetMode="External" /><Relationship Id="rId7" Type="http://schemas.openxmlformats.org/officeDocument/2006/relationships/hyperlink" Target="https://podminky.urs.cz/item/CS_URS_2025_02/032002000" TargetMode="External" /><Relationship Id="rId8" Type="http://schemas.openxmlformats.org/officeDocument/2006/relationships/hyperlink" Target="https://podminky.urs.cz/item/CS_URS_2025_02/032103000" TargetMode="External" /><Relationship Id="rId9" Type="http://schemas.openxmlformats.org/officeDocument/2006/relationships/hyperlink" Target="https://podminky.urs.cz/item/CS_URS_2025_02/033002000" TargetMode="External" /><Relationship Id="rId10" Type="http://schemas.openxmlformats.org/officeDocument/2006/relationships/hyperlink" Target="https://podminky.urs.cz/item/CS_URS_2025_02/034002000" TargetMode="External" /><Relationship Id="rId11" Type="http://schemas.openxmlformats.org/officeDocument/2006/relationships/hyperlink" Target="https://podminky.urs.cz/item/CS_URS_2025_02/034103000" TargetMode="External" /><Relationship Id="rId12" Type="http://schemas.openxmlformats.org/officeDocument/2006/relationships/hyperlink" Target="https://podminky.urs.cz/item/CS_URS_2025_02/034203000" TargetMode="External" /><Relationship Id="rId13" Type="http://schemas.openxmlformats.org/officeDocument/2006/relationships/hyperlink" Target="https://podminky.urs.cz/item/CS_URS_2025_02/034503000" TargetMode="External" /><Relationship Id="rId14" Type="http://schemas.openxmlformats.org/officeDocument/2006/relationships/hyperlink" Target="https://podminky.urs.cz/item/CS_URS_2025_02/039002000" TargetMode="External" /><Relationship Id="rId15" Type="http://schemas.openxmlformats.org/officeDocument/2006/relationships/hyperlink" Target="https://podminky.urs.cz/item/CS_URS_2025_02/039203000" TargetMode="External" /><Relationship Id="rId16" Type="http://schemas.openxmlformats.org/officeDocument/2006/relationships/hyperlink" Target="https://podminky.urs.cz/item/CS_URS_2025_02/042503000" TargetMode="External" /><Relationship Id="rId17" Type="http://schemas.openxmlformats.org/officeDocument/2006/relationships/hyperlink" Target="https://podminky.urs.cz/item/CS_URS_2025_02/044002000" TargetMode="External" /><Relationship Id="rId18" Type="http://schemas.openxmlformats.org/officeDocument/2006/relationships/hyperlink" Target="https://podminky.urs.cz/item/CS_URS_2025_02/045002000" TargetMode="External" /><Relationship Id="rId19" Type="http://schemas.openxmlformats.org/officeDocument/2006/relationships/hyperlink" Target="https://podminky.urs.cz/item/CS_URS_2025_02/049002000" TargetMode="External" /><Relationship Id="rId20" Type="http://schemas.openxmlformats.org/officeDocument/2006/relationships/hyperlink" Target="https://podminky.urs.cz/item/CS_URS_2025_02/035002000" TargetMode="External" /><Relationship Id="rId21" Type="http://schemas.openxmlformats.org/officeDocument/2006/relationships/drawing" Target="../drawings/drawing1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6171" TargetMode="External" /><Relationship Id="rId2" Type="http://schemas.openxmlformats.org/officeDocument/2006/relationships/hyperlink" Target="https://podminky.urs.cz/item/CS_URS_2025_02/113106187" TargetMode="External" /><Relationship Id="rId3" Type="http://schemas.openxmlformats.org/officeDocument/2006/relationships/hyperlink" Target="https://podminky.urs.cz/item/CS_URS_2025_02/113107312" TargetMode="External" /><Relationship Id="rId4" Type="http://schemas.openxmlformats.org/officeDocument/2006/relationships/hyperlink" Target="https://podminky.urs.cz/item/CS_URS_2025_02/131251100" TargetMode="External" /><Relationship Id="rId5" Type="http://schemas.openxmlformats.org/officeDocument/2006/relationships/hyperlink" Target="https://podminky.urs.cz/item/CS_URS_2025_02/132251101" TargetMode="External" /><Relationship Id="rId6" Type="http://schemas.openxmlformats.org/officeDocument/2006/relationships/hyperlink" Target="https://podminky.urs.cz/item/CS_URS_2025_02/162751117" TargetMode="External" /><Relationship Id="rId7" Type="http://schemas.openxmlformats.org/officeDocument/2006/relationships/hyperlink" Target="https://podminky.urs.cz/item/CS_URS_2025_02/162751119" TargetMode="External" /><Relationship Id="rId8" Type="http://schemas.openxmlformats.org/officeDocument/2006/relationships/hyperlink" Target="https://podminky.urs.cz/item/CS_URS_2025_02/171201231" TargetMode="External" /><Relationship Id="rId9" Type="http://schemas.openxmlformats.org/officeDocument/2006/relationships/hyperlink" Target="https://podminky.urs.cz/item/CS_URS_2025_02/171251201" TargetMode="External" /><Relationship Id="rId10" Type="http://schemas.openxmlformats.org/officeDocument/2006/relationships/hyperlink" Target="https://podminky.urs.cz/item/CS_URS_2025_02/174151101" TargetMode="External" /><Relationship Id="rId11" Type="http://schemas.openxmlformats.org/officeDocument/2006/relationships/hyperlink" Target="https://podminky.urs.cz/item/CS_URS_2025_02/219991112" TargetMode="External" /><Relationship Id="rId12" Type="http://schemas.openxmlformats.org/officeDocument/2006/relationships/hyperlink" Target="https://podminky.urs.cz/item/CS_URS_2025_02/270001112" TargetMode="External" /><Relationship Id="rId13" Type="http://schemas.openxmlformats.org/officeDocument/2006/relationships/hyperlink" Target="https://podminky.urs.cz/item/CS_URS_2025_02/271532212" TargetMode="External" /><Relationship Id="rId14" Type="http://schemas.openxmlformats.org/officeDocument/2006/relationships/hyperlink" Target="https://podminky.urs.cz/item/CS_URS_2025_02/273321411" TargetMode="External" /><Relationship Id="rId15" Type="http://schemas.openxmlformats.org/officeDocument/2006/relationships/hyperlink" Target="https://podminky.urs.cz/item/CS_URS_2025_02/273351121" TargetMode="External" /><Relationship Id="rId16" Type="http://schemas.openxmlformats.org/officeDocument/2006/relationships/hyperlink" Target="https://podminky.urs.cz/item/CS_URS_2025_02/273351122" TargetMode="External" /><Relationship Id="rId17" Type="http://schemas.openxmlformats.org/officeDocument/2006/relationships/hyperlink" Target="https://podminky.urs.cz/item/CS_URS_2025_02/273362021" TargetMode="External" /><Relationship Id="rId18" Type="http://schemas.openxmlformats.org/officeDocument/2006/relationships/hyperlink" Target="https://podminky.urs.cz/item/CS_URS_2025_02/274313511" TargetMode="External" /><Relationship Id="rId19" Type="http://schemas.openxmlformats.org/officeDocument/2006/relationships/hyperlink" Target="https://podminky.urs.cz/item/CS_URS_2025_02/279113143" TargetMode="External" /><Relationship Id="rId20" Type="http://schemas.openxmlformats.org/officeDocument/2006/relationships/hyperlink" Target="https://podminky.urs.cz/item/CS_URS_2025_02/279361821" TargetMode="External" /><Relationship Id="rId21" Type="http://schemas.openxmlformats.org/officeDocument/2006/relationships/hyperlink" Target="https://podminky.urs.cz/item/CS_URS_2025_02/564750001" TargetMode="External" /><Relationship Id="rId22" Type="http://schemas.openxmlformats.org/officeDocument/2006/relationships/hyperlink" Target="https://podminky.urs.cz/item/CS_URS_2025_02/596811120" TargetMode="External" /><Relationship Id="rId23" Type="http://schemas.openxmlformats.org/officeDocument/2006/relationships/hyperlink" Target="https://podminky.urs.cz/item/CS_URS_2025_02/611325223" TargetMode="External" /><Relationship Id="rId24" Type="http://schemas.openxmlformats.org/officeDocument/2006/relationships/hyperlink" Target="https://podminky.urs.cz/item/CS_URS_2025_02/612131101" TargetMode="External" /><Relationship Id="rId25" Type="http://schemas.openxmlformats.org/officeDocument/2006/relationships/hyperlink" Target="https://podminky.urs.cz/item/CS_URS_2025_02/612131111" TargetMode="External" /><Relationship Id="rId26" Type="http://schemas.openxmlformats.org/officeDocument/2006/relationships/hyperlink" Target="https://podminky.urs.cz/item/CS_URS_2025_02/612131121" TargetMode="External" /><Relationship Id="rId27" Type="http://schemas.openxmlformats.org/officeDocument/2006/relationships/hyperlink" Target="https://podminky.urs.cz/item/CS_URS_2025_02/612142001" TargetMode="External" /><Relationship Id="rId28" Type="http://schemas.openxmlformats.org/officeDocument/2006/relationships/hyperlink" Target="https://podminky.urs.cz/item/CS_URS_2025_02/612321111" TargetMode="External" /><Relationship Id="rId29" Type="http://schemas.openxmlformats.org/officeDocument/2006/relationships/hyperlink" Target="https://podminky.urs.cz/item/CS_URS_2025_02/612321141" TargetMode="External" /><Relationship Id="rId30" Type="http://schemas.openxmlformats.org/officeDocument/2006/relationships/hyperlink" Target="https://podminky.urs.cz/item/CS_URS_2025_02/612321191" TargetMode="External" /><Relationship Id="rId31" Type="http://schemas.openxmlformats.org/officeDocument/2006/relationships/hyperlink" Target="https://podminky.urs.cz/item/CS_URS_2025_02/612325223" TargetMode="External" /><Relationship Id="rId32" Type="http://schemas.openxmlformats.org/officeDocument/2006/relationships/hyperlink" Target="https://podminky.urs.cz/item/CS_URS_2025_02/631311131" TargetMode="External" /><Relationship Id="rId33" Type="http://schemas.openxmlformats.org/officeDocument/2006/relationships/hyperlink" Target="https://podminky.urs.cz/item/CS_URS_2025_02/631362021" TargetMode="External" /><Relationship Id="rId34" Type="http://schemas.openxmlformats.org/officeDocument/2006/relationships/hyperlink" Target="https://podminky.urs.cz/item/CS_URS_2025_02/632451254" TargetMode="External" /><Relationship Id="rId35" Type="http://schemas.openxmlformats.org/officeDocument/2006/relationships/hyperlink" Target="https://podminky.urs.cz/item/CS_URS_2025_02/632451491" TargetMode="External" /><Relationship Id="rId36" Type="http://schemas.openxmlformats.org/officeDocument/2006/relationships/hyperlink" Target="https://podminky.urs.cz/item/CS_URS_2025_02/632451494" TargetMode="External" /><Relationship Id="rId37" Type="http://schemas.openxmlformats.org/officeDocument/2006/relationships/hyperlink" Target="https://podminky.urs.cz/item/CS_URS_2025_02/632481213" TargetMode="External" /><Relationship Id="rId38" Type="http://schemas.openxmlformats.org/officeDocument/2006/relationships/hyperlink" Target="https://podminky.urs.cz/item/CS_URS_2025_02/634112113" TargetMode="External" /><Relationship Id="rId39" Type="http://schemas.openxmlformats.org/officeDocument/2006/relationships/hyperlink" Target="https://podminky.urs.cz/item/CS_URS_2025_02/637111113" TargetMode="External" /><Relationship Id="rId40" Type="http://schemas.openxmlformats.org/officeDocument/2006/relationships/hyperlink" Target="https://podminky.urs.cz/item/CS_URS_2025_02/637121113" TargetMode="External" /><Relationship Id="rId41" Type="http://schemas.openxmlformats.org/officeDocument/2006/relationships/hyperlink" Target="https://podminky.urs.cz/item/CS_URS_2025_02/637311131" TargetMode="External" /><Relationship Id="rId42" Type="http://schemas.openxmlformats.org/officeDocument/2006/relationships/hyperlink" Target="https://podminky.urs.cz/item/CS_URS_2025_02/916991121" TargetMode="External" /><Relationship Id="rId43" Type="http://schemas.openxmlformats.org/officeDocument/2006/relationships/hyperlink" Target="https://podminky.urs.cz/item/CS_URS_2025_02/949101111" TargetMode="External" /><Relationship Id="rId44" Type="http://schemas.openxmlformats.org/officeDocument/2006/relationships/hyperlink" Target="https://podminky.urs.cz/item/CS_URS_2025_02/952901111" TargetMode="External" /><Relationship Id="rId45" Type="http://schemas.openxmlformats.org/officeDocument/2006/relationships/hyperlink" Target="https://podminky.urs.cz/item/CS_URS_2025_02/974029153" TargetMode="External" /><Relationship Id="rId46" Type="http://schemas.openxmlformats.org/officeDocument/2006/relationships/hyperlink" Target="https://podminky.urs.cz/item/CS_URS_2025_02/978013191" TargetMode="External" /><Relationship Id="rId47" Type="http://schemas.openxmlformats.org/officeDocument/2006/relationships/hyperlink" Target="https://podminky.urs.cz/item/CS_URS_2025_02/978059541" TargetMode="External" /><Relationship Id="rId48" Type="http://schemas.openxmlformats.org/officeDocument/2006/relationships/hyperlink" Target="https://podminky.urs.cz/item/CS_URS_2025_02/997013151" TargetMode="External" /><Relationship Id="rId49" Type="http://schemas.openxmlformats.org/officeDocument/2006/relationships/hyperlink" Target="https://podminky.urs.cz/item/CS_URS_2025_02/997013501" TargetMode="External" /><Relationship Id="rId50" Type="http://schemas.openxmlformats.org/officeDocument/2006/relationships/hyperlink" Target="https://podminky.urs.cz/item/CS_URS_2025_02/997013509" TargetMode="External" /><Relationship Id="rId51" Type="http://schemas.openxmlformats.org/officeDocument/2006/relationships/hyperlink" Target="https://podminky.urs.cz/item/CS_URS_2025_02/997013871" TargetMode="External" /><Relationship Id="rId52" Type="http://schemas.openxmlformats.org/officeDocument/2006/relationships/hyperlink" Target="https://podminky.urs.cz/item/CS_URS_2025_02/998011008" TargetMode="External" /><Relationship Id="rId53" Type="http://schemas.openxmlformats.org/officeDocument/2006/relationships/hyperlink" Target="https://podminky.urs.cz/item/CS_URS_2025_02/711111001" TargetMode="External" /><Relationship Id="rId54" Type="http://schemas.openxmlformats.org/officeDocument/2006/relationships/hyperlink" Target="https://podminky.urs.cz/item/CS_URS_2025_02/711112001" TargetMode="External" /><Relationship Id="rId55" Type="http://schemas.openxmlformats.org/officeDocument/2006/relationships/hyperlink" Target="https://podminky.urs.cz/item/CS_URS_2025_02/711141559" TargetMode="External" /><Relationship Id="rId56" Type="http://schemas.openxmlformats.org/officeDocument/2006/relationships/hyperlink" Target="https://podminky.urs.cz/item/CS_URS_2025_02/711142559" TargetMode="External" /><Relationship Id="rId57" Type="http://schemas.openxmlformats.org/officeDocument/2006/relationships/hyperlink" Target="https://podminky.urs.cz/item/CS_URS_2025_02/711745567" TargetMode="External" /><Relationship Id="rId58" Type="http://schemas.openxmlformats.org/officeDocument/2006/relationships/hyperlink" Target="https://podminky.urs.cz/item/CS_URS_2025_02/998711121" TargetMode="External" /><Relationship Id="rId59" Type="http://schemas.openxmlformats.org/officeDocument/2006/relationships/hyperlink" Target="https://podminky.urs.cz/item/CS_URS_2025_02/712363352" TargetMode="External" /><Relationship Id="rId60" Type="http://schemas.openxmlformats.org/officeDocument/2006/relationships/hyperlink" Target="https://podminky.urs.cz/item/CS_URS_2025_02/712363353" TargetMode="External" /><Relationship Id="rId61" Type="http://schemas.openxmlformats.org/officeDocument/2006/relationships/hyperlink" Target="https://podminky.urs.cz/item/CS_URS_2025_02/712363357" TargetMode="External" /><Relationship Id="rId62" Type="http://schemas.openxmlformats.org/officeDocument/2006/relationships/hyperlink" Target="https://podminky.urs.cz/item/CS_URS_2025_02/712363362" TargetMode="External" /><Relationship Id="rId63" Type="http://schemas.openxmlformats.org/officeDocument/2006/relationships/hyperlink" Target="https://podminky.urs.cz/item/CS_URS_2025_02/712363384" TargetMode="External" /><Relationship Id="rId64" Type="http://schemas.openxmlformats.org/officeDocument/2006/relationships/hyperlink" Target="https://podminky.urs.cz/item/CS_URS_2025_02/712363605" TargetMode="External" /><Relationship Id="rId65" Type="http://schemas.openxmlformats.org/officeDocument/2006/relationships/hyperlink" Target="https://podminky.urs.cz/item/CS_URS_2025_02/712391172" TargetMode="External" /><Relationship Id="rId66" Type="http://schemas.openxmlformats.org/officeDocument/2006/relationships/hyperlink" Target="https://podminky.urs.cz/item/CS_URS_2025_02/998712121" TargetMode="External" /><Relationship Id="rId67" Type="http://schemas.openxmlformats.org/officeDocument/2006/relationships/hyperlink" Target="https://podminky.urs.cz/item/CS_URS_2025_02/713111131" TargetMode="External" /><Relationship Id="rId68" Type="http://schemas.openxmlformats.org/officeDocument/2006/relationships/hyperlink" Target="https://podminky.urs.cz/item/CS_URS_2025_02/713121111" TargetMode="External" /><Relationship Id="rId69" Type="http://schemas.openxmlformats.org/officeDocument/2006/relationships/hyperlink" Target="https://podminky.urs.cz/item/CS_URS_2025_02/713141136" TargetMode="External" /><Relationship Id="rId70" Type="http://schemas.openxmlformats.org/officeDocument/2006/relationships/hyperlink" Target="https://podminky.urs.cz/item/CS_URS_2025_02/713141232" TargetMode="External" /><Relationship Id="rId71" Type="http://schemas.openxmlformats.org/officeDocument/2006/relationships/hyperlink" Target="https://podminky.urs.cz/item/CS_URS_2025_02/713141311" TargetMode="External" /><Relationship Id="rId72" Type="http://schemas.openxmlformats.org/officeDocument/2006/relationships/hyperlink" Target="https://podminky.urs.cz/item/CS_URS_2025_02/998713121" TargetMode="External" /><Relationship Id="rId73" Type="http://schemas.openxmlformats.org/officeDocument/2006/relationships/hyperlink" Target="https://podminky.urs.cz/item/CS_URS_2025_02/762083122" TargetMode="External" /><Relationship Id="rId74" Type="http://schemas.openxmlformats.org/officeDocument/2006/relationships/hyperlink" Target="https://podminky.urs.cz/item/CS_URS_2025_02/762332142" TargetMode="External" /><Relationship Id="rId75" Type="http://schemas.openxmlformats.org/officeDocument/2006/relationships/hyperlink" Target="https://podminky.urs.cz/item/CS_URS_2025_02/762341024" TargetMode="External" /><Relationship Id="rId76" Type="http://schemas.openxmlformats.org/officeDocument/2006/relationships/hyperlink" Target="https://podminky.urs.cz/item/CS_URS_2025_02/762341210" TargetMode="External" /><Relationship Id="rId77" Type="http://schemas.openxmlformats.org/officeDocument/2006/relationships/hyperlink" Target="https://podminky.urs.cz/item/CS_URS_2025_02/762395000" TargetMode="External" /><Relationship Id="rId78" Type="http://schemas.openxmlformats.org/officeDocument/2006/relationships/hyperlink" Target="https://podminky.urs.cz/item/CS_URS_2025_02/998762121" TargetMode="External" /><Relationship Id="rId79" Type="http://schemas.openxmlformats.org/officeDocument/2006/relationships/hyperlink" Target="https://podminky.urs.cz/item/CS_URS_2025_02/763111477" TargetMode="External" /><Relationship Id="rId80" Type="http://schemas.openxmlformats.org/officeDocument/2006/relationships/hyperlink" Target="https://podminky.urs.cz/item/CS_URS_2025_02/763111711" TargetMode="External" /><Relationship Id="rId81" Type="http://schemas.openxmlformats.org/officeDocument/2006/relationships/hyperlink" Target="https://podminky.urs.cz/item/CS_URS_2025_02/763111717" TargetMode="External" /><Relationship Id="rId82" Type="http://schemas.openxmlformats.org/officeDocument/2006/relationships/hyperlink" Target="https://podminky.urs.cz/item/CS_URS_2025_02/763111718" TargetMode="External" /><Relationship Id="rId83" Type="http://schemas.openxmlformats.org/officeDocument/2006/relationships/hyperlink" Target="https://podminky.urs.cz/item/CS_URS_2025_02/763111751" TargetMode="External" /><Relationship Id="rId84" Type="http://schemas.openxmlformats.org/officeDocument/2006/relationships/hyperlink" Target="https://podminky.urs.cz/item/CS_URS_2025_02/763111771" TargetMode="External" /><Relationship Id="rId85" Type="http://schemas.openxmlformats.org/officeDocument/2006/relationships/hyperlink" Target="https://podminky.urs.cz/item/CS_URS_2025_02/763121590" TargetMode="External" /><Relationship Id="rId86" Type="http://schemas.openxmlformats.org/officeDocument/2006/relationships/hyperlink" Target="https://podminky.urs.cz/item/CS_URS_2025_02/998763331" TargetMode="External" /><Relationship Id="rId87" Type="http://schemas.openxmlformats.org/officeDocument/2006/relationships/hyperlink" Target="https://podminky.urs.cz/item/CS_URS_2025_02/764011613" TargetMode="External" /><Relationship Id="rId88" Type="http://schemas.openxmlformats.org/officeDocument/2006/relationships/hyperlink" Target="https://podminky.urs.cz/item/CS_URS_2025_02/764215604" TargetMode="External" /><Relationship Id="rId89" Type="http://schemas.openxmlformats.org/officeDocument/2006/relationships/hyperlink" Target="https://podminky.urs.cz/item/CS_URS_2025_02/764215606" TargetMode="External" /><Relationship Id="rId90" Type="http://schemas.openxmlformats.org/officeDocument/2006/relationships/hyperlink" Target="https://podminky.urs.cz/item/CS_URS_2025_02/764216642" TargetMode="External" /><Relationship Id="rId91" Type="http://schemas.openxmlformats.org/officeDocument/2006/relationships/hyperlink" Target="https://podminky.urs.cz/item/CS_URS_2025_02/764518622" TargetMode="External" /><Relationship Id="rId92" Type="http://schemas.openxmlformats.org/officeDocument/2006/relationships/hyperlink" Target="https://podminky.urs.cz/item/CS_URS_2025_02/998764121" TargetMode="External" /><Relationship Id="rId93" Type="http://schemas.openxmlformats.org/officeDocument/2006/relationships/hyperlink" Target="https://podminky.urs.cz/item/CS_URS_2025_02/771111011" TargetMode="External" /><Relationship Id="rId94" Type="http://schemas.openxmlformats.org/officeDocument/2006/relationships/hyperlink" Target="https://podminky.urs.cz/item/CS_URS_2025_02/771121011" TargetMode="External" /><Relationship Id="rId95" Type="http://schemas.openxmlformats.org/officeDocument/2006/relationships/hyperlink" Target="https://podminky.urs.cz/item/CS_URS_2025_02/771574413" TargetMode="External" /><Relationship Id="rId96" Type="http://schemas.openxmlformats.org/officeDocument/2006/relationships/hyperlink" Target="https://podminky.urs.cz/item/CS_URS_2025_02/771577151" TargetMode="External" /><Relationship Id="rId97" Type="http://schemas.openxmlformats.org/officeDocument/2006/relationships/hyperlink" Target="https://podminky.urs.cz/item/CS_URS_2025_02/771591115" TargetMode="External" /><Relationship Id="rId98" Type="http://schemas.openxmlformats.org/officeDocument/2006/relationships/hyperlink" Target="https://podminky.urs.cz/item/CS_URS_2025_02/771591184" TargetMode="External" /><Relationship Id="rId99" Type="http://schemas.openxmlformats.org/officeDocument/2006/relationships/hyperlink" Target="https://podminky.urs.cz/item/CS_URS_2025_02/771121026" TargetMode="External" /><Relationship Id="rId100" Type="http://schemas.openxmlformats.org/officeDocument/2006/relationships/hyperlink" Target="https://podminky.urs.cz/item/CS_URS_2025_02/771573810" TargetMode="External" /><Relationship Id="rId101" Type="http://schemas.openxmlformats.org/officeDocument/2006/relationships/hyperlink" Target="https://podminky.urs.cz/item/CS_URS_2025_02/998771121" TargetMode="External" /><Relationship Id="rId102" Type="http://schemas.openxmlformats.org/officeDocument/2006/relationships/hyperlink" Target="https://podminky.urs.cz/item/CS_URS_2025_02/781121011" TargetMode="External" /><Relationship Id="rId103" Type="http://schemas.openxmlformats.org/officeDocument/2006/relationships/hyperlink" Target="https://podminky.urs.cz/item/CS_URS_2025_02/781131112" TargetMode="External" /><Relationship Id="rId104" Type="http://schemas.openxmlformats.org/officeDocument/2006/relationships/hyperlink" Target="https://podminky.urs.cz/item/CS_URS_2025_02/781131232" TargetMode="External" /><Relationship Id="rId105" Type="http://schemas.openxmlformats.org/officeDocument/2006/relationships/hyperlink" Target="https://podminky.urs.cz/item/CS_URS_2025_02/781472213" TargetMode="External" /><Relationship Id="rId106" Type="http://schemas.openxmlformats.org/officeDocument/2006/relationships/hyperlink" Target="https://podminky.urs.cz/item/CS_URS_2025_02/781673112" TargetMode="External" /><Relationship Id="rId107" Type="http://schemas.openxmlformats.org/officeDocument/2006/relationships/hyperlink" Target="https://podminky.urs.cz/item/CS_URS_2025_02/781473810" TargetMode="External" /><Relationship Id="rId108" Type="http://schemas.openxmlformats.org/officeDocument/2006/relationships/hyperlink" Target="https://podminky.urs.cz/item/CS_URS_2025_02/781495115" TargetMode="External" /><Relationship Id="rId109" Type="http://schemas.openxmlformats.org/officeDocument/2006/relationships/hyperlink" Target="https://podminky.urs.cz/item/CS_URS_2025_02/781495184" TargetMode="External" /><Relationship Id="rId110" Type="http://schemas.openxmlformats.org/officeDocument/2006/relationships/hyperlink" Target="https://podminky.urs.cz/item/CS_URS_2025_02/998781121" TargetMode="External" /><Relationship Id="rId111" Type="http://schemas.openxmlformats.org/officeDocument/2006/relationships/hyperlink" Target="https://podminky.urs.cz/item/CS_URS_2025_02/784111011" TargetMode="External" /><Relationship Id="rId112" Type="http://schemas.openxmlformats.org/officeDocument/2006/relationships/hyperlink" Target="https://podminky.urs.cz/item/CS_URS_2025_02/784181121" TargetMode="External" /><Relationship Id="rId113" Type="http://schemas.openxmlformats.org/officeDocument/2006/relationships/hyperlink" Target="https://podminky.urs.cz/item/CS_URS_2025_02/784211101" TargetMode="External" /><Relationship Id="rId11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41110023" TargetMode="External" /><Relationship Id="rId2" Type="http://schemas.openxmlformats.org/officeDocument/2006/relationships/hyperlink" Target="https://podminky.urs.cz/item/CS_URS_2025_02/741112061" TargetMode="External" /><Relationship Id="rId3" Type="http://schemas.openxmlformats.org/officeDocument/2006/relationships/hyperlink" Target="https://podminky.urs.cz/item/CS_URS_2025_02/741112101" TargetMode="External" /><Relationship Id="rId4" Type="http://schemas.openxmlformats.org/officeDocument/2006/relationships/hyperlink" Target="https://podminky.urs.cz/item/CS_URS_2025_02/741120001" TargetMode="External" /><Relationship Id="rId5" Type="http://schemas.openxmlformats.org/officeDocument/2006/relationships/hyperlink" Target="https://podminky.urs.cz/item/CS_URS_2025_02/741120003" TargetMode="External" /><Relationship Id="rId6" Type="http://schemas.openxmlformats.org/officeDocument/2006/relationships/hyperlink" Target="https://podminky.urs.cz/item/CS_URS_2025_02/741122015" TargetMode="External" /><Relationship Id="rId7" Type="http://schemas.openxmlformats.org/officeDocument/2006/relationships/hyperlink" Target="https://podminky.urs.cz/item/CS_URS_2025_02/741122016" TargetMode="External" /><Relationship Id="rId8" Type="http://schemas.openxmlformats.org/officeDocument/2006/relationships/hyperlink" Target="https://podminky.urs.cz/item/CS_URS_2025_02/741122024" TargetMode="External" /><Relationship Id="rId9" Type="http://schemas.openxmlformats.org/officeDocument/2006/relationships/hyperlink" Target="https://podminky.urs.cz/item/CS_URS_2025_02/741122031" TargetMode="External" /><Relationship Id="rId10" Type="http://schemas.openxmlformats.org/officeDocument/2006/relationships/hyperlink" Target="https://podminky.urs.cz/item/CS_URS_2025_02/741122032" TargetMode="External" /><Relationship Id="rId11" Type="http://schemas.openxmlformats.org/officeDocument/2006/relationships/hyperlink" Target="https://podminky.urs.cz/item/CS_URS_2025_02/741130001" TargetMode="External" /><Relationship Id="rId12" Type="http://schemas.openxmlformats.org/officeDocument/2006/relationships/hyperlink" Target="https://podminky.urs.cz/item/CS_URS_2025_02/741130006" TargetMode="External" /><Relationship Id="rId13" Type="http://schemas.openxmlformats.org/officeDocument/2006/relationships/hyperlink" Target="https://podminky.urs.cz/item/CS_URS_2025_02/741210001" TargetMode="External" /><Relationship Id="rId14" Type="http://schemas.openxmlformats.org/officeDocument/2006/relationships/hyperlink" Target="https://podminky.urs.cz/item/CS_URS_2025_02/741210003" TargetMode="External" /><Relationship Id="rId15" Type="http://schemas.openxmlformats.org/officeDocument/2006/relationships/hyperlink" Target="https://podminky.urs.cz/item/CS_URS_2025_02/741310101" TargetMode="External" /><Relationship Id="rId16" Type="http://schemas.openxmlformats.org/officeDocument/2006/relationships/hyperlink" Target="https://podminky.urs.cz/item/CS_URS_2025_02/741311012" TargetMode="External" /><Relationship Id="rId17" Type="http://schemas.openxmlformats.org/officeDocument/2006/relationships/hyperlink" Target="https://podminky.urs.cz/item/CS_URS_2025_02/741313002" TargetMode="External" /><Relationship Id="rId18" Type="http://schemas.openxmlformats.org/officeDocument/2006/relationships/hyperlink" Target="https://podminky.urs.cz/item/CS_URS_2025_02/741320101" TargetMode="External" /><Relationship Id="rId19" Type="http://schemas.openxmlformats.org/officeDocument/2006/relationships/hyperlink" Target="https://podminky.urs.cz/item/CS_URS_2025_02/741320171" TargetMode="External" /><Relationship Id="rId20" Type="http://schemas.openxmlformats.org/officeDocument/2006/relationships/hyperlink" Target="https://podminky.urs.cz/item/CS_URS_2025_02/741321001" TargetMode="External" /><Relationship Id="rId21" Type="http://schemas.openxmlformats.org/officeDocument/2006/relationships/hyperlink" Target="https://podminky.urs.cz/item/CS_URS_2025_02/741322072" TargetMode="External" /><Relationship Id="rId22" Type="http://schemas.openxmlformats.org/officeDocument/2006/relationships/hyperlink" Target="https://podminky.urs.cz/item/CS_URS_2025_02/741331032" TargetMode="External" /><Relationship Id="rId23" Type="http://schemas.openxmlformats.org/officeDocument/2006/relationships/hyperlink" Target="https://podminky.urs.cz/item/CS_URS_2025_02/741372022" TargetMode="External" /><Relationship Id="rId24" Type="http://schemas.openxmlformats.org/officeDocument/2006/relationships/hyperlink" Target="https://podminky.urs.cz/item/CS_URS_2025_02/741372112" TargetMode="External" /><Relationship Id="rId25" Type="http://schemas.openxmlformats.org/officeDocument/2006/relationships/hyperlink" Target="https://podminky.urs.cz/item/CS_URS_2025_02/741410021" TargetMode="External" /><Relationship Id="rId26" Type="http://schemas.openxmlformats.org/officeDocument/2006/relationships/hyperlink" Target="https://podminky.urs.cz/item/CS_URS_2025_02/741420001" TargetMode="External" /><Relationship Id="rId27" Type="http://schemas.openxmlformats.org/officeDocument/2006/relationships/hyperlink" Target="https://podminky.urs.cz/item/CS_URS_2025_02/741420022" TargetMode="External" /><Relationship Id="rId28" Type="http://schemas.openxmlformats.org/officeDocument/2006/relationships/hyperlink" Target="https://podminky.urs.cz/item/CS_URS_2025_02/998741101" TargetMode="External" /><Relationship Id="rId29" Type="http://schemas.openxmlformats.org/officeDocument/2006/relationships/hyperlink" Target="https://podminky.urs.cz/item/CS_URS_2025_02/HZS1292" TargetMode="External" /><Relationship Id="rId30" Type="http://schemas.openxmlformats.org/officeDocument/2006/relationships/hyperlink" Target="https://podminky.urs.cz/item/CS_URS_2025_02/HZS2232" TargetMode="External" /><Relationship Id="rId31" Type="http://schemas.openxmlformats.org/officeDocument/2006/relationships/hyperlink" Target="https://podminky.urs.cz/item/CS_URS_2025_02/HZS2232" TargetMode="External" /><Relationship Id="rId32" Type="http://schemas.openxmlformats.org/officeDocument/2006/relationships/hyperlink" Target="https://podminky.urs.cz/item/CS_URS_2025_02/HZS2232" TargetMode="External" /><Relationship Id="rId33" Type="http://schemas.openxmlformats.org/officeDocument/2006/relationships/hyperlink" Target="https://podminky.urs.cz/item/CS_URS_2025_02/HZS4211" TargetMode="External" /><Relationship Id="rId34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26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31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274.5" customHeight="1">
      <c r="B23" s="21"/>
      <c r="C23" s="22"/>
      <c r="D23" s="22"/>
      <c r="E23" s="36" t="s">
        <v>34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32" t="s">
        <v>40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41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44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49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50</v>
      </c>
      <c r="AI60" s="42"/>
      <c r="AJ60" s="42"/>
      <c r="AK60" s="42"/>
      <c r="AL60" s="42"/>
      <c r="AM60" s="64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53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50</v>
      </c>
      <c r="AI75" s="42"/>
      <c r="AJ75" s="42"/>
      <c r="AK75" s="42"/>
      <c r="AL75" s="42"/>
      <c r="AM75" s="64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20250729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Přístavba a úprava Infocentra u Muzea války 1866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k.ú. Lípa u Hradce Králové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14. 8. 2025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55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56</v>
      </c>
      <c r="D92" s="94"/>
      <c r="E92" s="94"/>
      <c r="F92" s="94"/>
      <c r="G92" s="94"/>
      <c r="H92" s="95"/>
      <c r="I92" s="96" t="s">
        <v>57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58</v>
      </c>
      <c r="AH92" s="94"/>
      <c r="AI92" s="94"/>
      <c r="AJ92" s="94"/>
      <c r="AK92" s="94"/>
      <c r="AL92" s="94"/>
      <c r="AM92" s="94"/>
      <c r="AN92" s="96" t="s">
        <v>59</v>
      </c>
      <c r="AO92" s="94"/>
      <c r="AP92" s="98"/>
      <c r="AQ92" s="99" t="s">
        <v>60</v>
      </c>
      <c r="AR92" s="44"/>
      <c r="AS92" s="100" t="s">
        <v>61</v>
      </c>
      <c r="AT92" s="101" t="s">
        <v>62</v>
      </c>
      <c r="AU92" s="101" t="s">
        <v>63</v>
      </c>
      <c r="AV92" s="101" t="s">
        <v>64</v>
      </c>
      <c r="AW92" s="101" t="s">
        <v>65</v>
      </c>
      <c r="AX92" s="101" t="s">
        <v>66</v>
      </c>
      <c r="AY92" s="101" t="s">
        <v>67</v>
      </c>
      <c r="AZ92" s="101" t="s">
        <v>68</v>
      </c>
      <c r="BA92" s="101" t="s">
        <v>69</v>
      </c>
      <c r="BB92" s="101" t="s">
        <v>70</v>
      </c>
      <c r="BC92" s="101" t="s">
        <v>71</v>
      </c>
      <c r="BD92" s="102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73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ROUND(AG95+AG96+AG100+SUM(AG103:AG106),2)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ROUND(AS95+AS96+AS100+SUM(AS103:AS106),2)</f>
        <v>0</v>
      </c>
      <c r="AT94" s="114">
        <f>ROUND(SUM(AV94:AW94),2)</f>
        <v>0</v>
      </c>
      <c r="AU94" s="115">
        <f>ROUND(AU95+AU96+AU100+SUM(AU103:AU106),5)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ROUND(AZ95+AZ96+AZ100+SUM(AZ103:AZ106),2)</f>
        <v>0</v>
      </c>
      <c r="BA94" s="114">
        <f>ROUND(BA95+BA96+BA100+SUM(BA103:BA106),2)</f>
        <v>0</v>
      </c>
      <c r="BB94" s="114">
        <f>ROUND(BB95+BB96+BB100+SUM(BB103:BB106),2)</f>
        <v>0</v>
      </c>
      <c r="BC94" s="114">
        <f>ROUND(BC95+BC96+BC100+SUM(BC103:BC106),2)</f>
        <v>0</v>
      </c>
      <c r="BD94" s="116">
        <f>ROUND(BD95+BD96+BD100+SUM(BD103:BD106),2)</f>
        <v>0</v>
      </c>
      <c r="BE94" s="6"/>
      <c r="BS94" s="117" t="s">
        <v>74</v>
      </c>
      <c r="BT94" s="117" t="s">
        <v>75</v>
      </c>
      <c r="BU94" s="118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16.5" customHeight="1">
      <c r="A95" s="119" t="s">
        <v>79</v>
      </c>
      <c r="B95" s="120"/>
      <c r="C95" s="121"/>
      <c r="D95" s="122" t="s">
        <v>80</v>
      </c>
      <c r="E95" s="122"/>
      <c r="F95" s="122"/>
      <c r="G95" s="122"/>
      <c r="H95" s="122"/>
      <c r="I95" s="123"/>
      <c r="J95" s="122" t="s">
        <v>81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Stavební úpravy'!J30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82</v>
      </c>
      <c r="AR95" s="126"/>
      <c r="AS95" s="127">
        <v>0</v>
      </c>
      <c r="AT95" s="128">
        <f>ROUND(SUM(AV95:AW95),2)</f>
        <v>0</v>
      </c>
      <c r="AU95" s="129">
        <f>'01 - Stavební úpravy'!P137</f>
        <v>0</v>
      </c>
      <c r="AV95" s="128">
        <f>'01 - Stavební úpravy'!J33</f>
        <v>0</v>
      </c>
      <c r="AW95" s="128">
        <f>'01 - Stavební úpravy'!J34</f>
        <v>0</v>
      </c>
      <c r="AX95" s="128">
        <f>'01 - Stavební úpravy'!J35</f>
        <v>0</v>
      </c>
      <c r="AY95" s="128">
        <f>'01 - Stavební úpravy'!J36</f>
        <v>0</v>
      </c>
      <c r="AZ95" s="128">
        <f>'01 - Stavební úpravy'!F33</f>
        <v>0</v>
      </c>
      <c r="BA95" s="128">
        <f>'01 - Stavební úpravy'!F34</f>
        <v>0</v>
      </c>
      <c r="BB95" s="128">
        <f>'01 - Stavební úpravy'!F35</f>
        <v>0</v>
      </c>
      <c r="BC95" s="128">
        <f>'01 - Stavební úpravy'!F36</f>
        <v>0</v>
      </c>
      <c r="BD95" s="130">
        <f>'01 - Stavební úpravy'!F37</f>
        <v>0</v>
      </c>
      <c r="BE95" s="7"/>
      <c r="BT95" s="131" t="s">
        <v>83</v>
      </c>
      <c r="BV95" s="131" t="s">
        <v>77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7" customFormat="1" ht="16.5" customHeight="1">
      <c r="A96" s="7"/>
      <c r="B96" s="120"/>
      <c r="C96" s="121"/>
      <c r="D96" s="122" t="s">
        <v>86</v>
      </c>
      <c r="E96" s="122"/>
      <c r="F96" s="122"/>
      <c r="G96" s="122"/>
      <c r="H96" s="122"/>
      <c r="I96" s="123"/>
      <c r="J96" s="122" t="s">
        <v>87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32">
        <f>ROUND(SUM(AG97:AG99),2)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82</v>
      </c>
      <c r="AR96" s="126"/>
      <c r="AS96" s="127">
        <f>ROUND(SUM(AS97:AS99),2)</f>
        <v>0</v>
      </c>
      <c r="AT96" s="128">
        <f>ROUND(SUM(AV96:AW96),2)</f>
        <v>0</v>
      </c>
      <c r="AU96" s="129">
        <f>ROUND(SUM(AU97:AU99),5)</f>
        <v>0</v>
      </c>
      <c r="AV96" s="128">
        <f>ROUND(AZ96*L29,2)</f>
        <v>0</v>
      </c>
      <c r="AW96" s="128">
        <f>ROUND(BA96*L30,2)</f>
        <v>0</v>
      </c>
      <c r="AX96" s="128">
        <f>ROUND(BB96*L29,2)</f>
        <v>0</v>
      </c>
      <c r="AY96" s="128">
        <f>ROUND(BC96*L30,2)</f>
        <v>0</v>
      </c>
      <c r="AZ96" s="128">
        <f>ROUND(SUM(AZ97:AZ99),2)</f>
        <v>0</v>
      </c>
      <c r="BA96" s="128">
        <f>ROUND(SUM(BA97:BA99),2)</f>
        <v>0</v>
      </c>
      <c r="BB96" s="128">
        <f>ROUND(SUM(BB97:BB99),2)</f>
        <v>0</v>
      </c>
      <c r="BC96" s="128">
        <f>ROUND(SUM(BC97:BC99),2)</f>
        <v>0</v>
      </c>
      <c r="BD96" s="130">
        <f>ROUND(SUM(BD97:BD99),2)</f>
        <v>0</v>
      </c>
      <c r="BE96" s="7"/>
      <c r="BS96" s="131" t="s">
        <v>74</v>
      </c>
      <c r="BT96" s="131" t="s">
        <v>83</v>
      </c>
      <c r="BU96" s="131" t="s">
        <v>76</v>
      </c>
      <c r="BV96" s="131" t="s">
        <v>77</v>
      </c>
      <c r="BW96" s="131" t="s">
        <v>88</v>
      </c>
      <c r="BX96" s="131" t="s">
        <v>5</v>
      </c>
      <c r="CL96" s="131" t="s">
        <v>1</v>
      </c>
      <c r="CM96" s="131" t="s">
        <v>85</v>
      </c>
    </row>
    <row r="97" s="4" customFormat="1" ht="16.5" customHeight="1">
      <c r="A97" s="119" t="s">
        <v>79</v>
      </c>
      <c r="B97" s="70"/>
      <c r="C97" s="133"/>
      <c r="D97" s="133"/>
      <c r="E97" s="134" t="s">
        <v>89</v>
      </c>
      <c r="F97" s="134"/>
      <c r="G97" s="134"/>
      <c r="H97" s="134"/>
      <c r="I97" s="134"/>
      <c r="J97" s="133"/>
      <c r="K97" s="134" t="s">
        <v>90</v>
      </c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5">
        <f>'02.1 - ZTI VNITRNI'!J32</f>
        <v>0</v>
      </c>
      <c r="AH97" s="133"/>
      <c r="AI97" s="133"/>
      <c r="AJ97" s="133"/>
      <c r="AK97" s="133"/>
      <c r="AL97" s="133"/>
      <c r="AM97" s="133"/>
      <c r="AN97" s="135">
        <f>SUM(AG97,AT97)</f>
        <v>0</v>
      </c>
      <c r="AO97" s="133"/>
      <c r="AP97" s="133"/>
      <c r="AQ97" s="136" t="s">
        <v>91</v>
      </c>
      <c r="AR97" s="72"/>
      <c r="AS97" s="137">
        <v>0</v>
      </c>
      <c r="AT97" s="138">
        <f>ROUND(SUM(AV97:AW97),2)</f>
        <v>0</v>
      </c>
      <c r="AU97" s="139">
        <f>'02.1 - ZTI VNITRNI'!P130</f>
        <v>0</v>
      </c>
      <c r="AV97" s="138">
        <f>'02.1 - ZTI VNITRNI'!J35</f>
        <v>0</v>
      </c>
      <c r="AW97" s="138">
        <f>'02.1 - ZTI VNITRNI'!J36</f>
        <v>0</v>
      </c>
      <c r="AX97" s="138">
        <f>'02.1 - ZTI VNITRNI'!J37</f>
        <v>0</v>
      </c>
      <c r="AY97" s="138">
        <f>'02.1 - ZTI VNITRNI'!J38</f>
        <v>0</v>
      </c>
      <c r="AZ97" s="138">
        <f>'02.1 - ZTI VNITRNI'!F35</f>
        <v>0</v>
      </c>
      <c r="BA97" s="138">
        <f>'02.1 - ZTI VNITRNI'!F36</f>
        <v>0</v>
      </c>
      <c r="BB97" s="138">
        <f>'02.1 - ZTI VNITRNI'!F37</f>
        <v>0</v>
      </c>
      <c r="BC97" s="138">
        <f>'02.1 - ZTI VNITRNI'!F38</f>
        <v>0</v>
      </c>
      <c r="BD97" s="140">
        <f>'02.1 - ZTI VNITRNI'!F39</f>
        <v>0</v>
      </c>
      <c r="BE97" s="4"/>
      <c r="BT97" s="141" t="s">
        <v>85</v>
      </c>
      <c r="BV97" s="141" t="s">
        <v>77</v>
      </c>
      <c r="BW97" s="141" t="s">
        <v>92</v>
      </c>
      <c r="BX97" s="141" t="s">
        <v>88</v>
      </c>
      <c r="CL97" s="141" t="s">
        <v>1</v>
      </c>
    </row>
    <row r="98" s="4" customFormat="1" ht="16.5" customHeight="1">
      <c r="A98" s="119" t="s">
        <v>79</v>
      </c>
      <c r="B98" s="70"/>
      <c r="C98" s="133"/>
      <c r="D98" s="133"/>
      <c r="E98" s="134" t="s">
        <v>93</v>
      </c>
      <c r="F98" s="134"/>
      <c r="G98" s="134"/>
      <c r="H98" s="134"/>
      <c r="I98" s="134"/>
      <c r="J98" s="133"/>
      <c r="K98" s="134" t="s">
        <v>94</v>
      </c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5">
        <f>'02.2 - ZTI VENKOVNI VODOVOD'!J32</f>
        <v>0</v>
      </c>
      <c r="AH98" s="133"/>
      <c r="AI98" s="133"/>
      <c r="AJ98" s="133"/>
      <c r="AK98" s="133"/>
      <c r="AL98" s="133"/>
      <c r="AM98" s="133"/>
      <c r="AN98" s="135">
        <f>SUM(AG98,AT98)</f>
        <v>0</v>
      </c>
      <c r="AO98" s="133"/>
      <c r="AP98" s="133"/>
      <c r="AQ98" s="136" t="s">
        <v>91</v>
      </c>
      <c r="AR98" s="72"/>
      <c r="AS98" s="137">
        <v>0</v>
      </c>
      <c r="AT98" s="138">
        <f>ROUND(SUM(AV98:AW98),2)</f>
        <v>0</v>
      </c>
      <c r="AU98" s="139">
        <f>'02.2 - ZTI VENKOVNI VODOVOD'!P126</f>
        <v>0</v>
      </c>
      <c r="AV98" s="138">
        <f>'02.2 - ZTI VENKOVNI VODOVOD'!J35</f>
        <v>0</v>
      </c>
      <c r="AW98" s="138">
        <f>'02.2 - ZTI VENKOVNI VODOVOD'!J36</f>
        <v>0</v>
      </c>
      <c r="AX98" s="138">
        <f>'02.2 - ZTI VENKOVNI VODOVOD'!J37</f>
        <v>0</v>
      </c>
      <c r="AY98" s="138">
        <f>'02.2 - ZTI VENKOVNI VODOVOD'!J38</f>
        <v>0</v>
      </c>
      <c r="AZ98" s="138">
        <f>'02.2 - ZTI VENKOVNI VODOVOD'!F35</f>
        <v>0</v>
      </c>
      <c r="BA98" s="138">
        <f>'02.2 - ZTI VENKOVNI VODOVOD'!F36</f>
        <v>0</v>
      </c>
      <c r="BB98" s="138">
        <f>'02.2 - ZTI VENKOVNI VODOVOD'!F37</f>
        <v>0</v>
      </c>
      <c r="BC98" s="138">
        <f>'02.2 - ZTI VENKOVNI VODOVOD'!F38</f>
        <v>0</v>
      </c>
      <c r="BD98" s="140">
        <f>'02.2 - ZTI VENKOVNI VODOVOD'!F39</f>
        <v>0</v>
      </c>
      <c r="BE98" s="4"/>
      <c r="BT98" s="141" t="s">
        <v>85</v>
      </c>
      <c r="BV98" s="141" t="s">
        <v>77</v>
      </c>
      <c r="BW98" s="141" t="s">
        <v>95</v>
      </c>
      <c r="BX98" s="141" t="s">
        <v>88</v>
      </c>
      <c r="CL98" s="141" t="s">
        <v>1</v>
      </c>
    </row>
    <row r="99" s="4" customFormat="1" ht="16.5" customHeight="1">
      <c r="A99" s="119" t="s">
        <v>79</v>
      </c>
      <c r="B99" s="70"/>
      <c r="C99" s="133"/>
      <c r="D99" s="133"/>
      <c r="E99" s="134" t="s">
        <v>96</v>
      </c>
      <c r="F99" s="134"/>
      <c r="G99" s="134"/>
      <c r="H99" s="134"/>
      <c r="I99" s="134"/>
      <c r="J99" s="133"/>
      <c r="K99" s="134" t="s">
        <v>97</v>
      </c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5">
        <f>'02.3 - ZTI VENKOVNI KANAL...'!J32</f>
        <v>0</v>
      </c>
      <c r="AH99" s="133"/>
      <c r="AI99" s="133"/>
      <c r="AJ99" s="133"/>
      <c r="AK99" s="133"/>
      <c r="AL99" s="133"/>
      <c r="AM99" s="133"/>
      <c r="AN99" s="135">
        <f>SUM(AG99,AT99)</f>
        <v>0</v>
      </c>
      <c r="AO99" s="133"/>
      <c r="AP99" s="133"/>
      <c r="AQ99" s="136" t="s">
        <v>91</v>
      </c>
      <c r="AR99" s="72"/>
      <c r="AS99" s="137">
        <v>0</v>
      </c>
      <c r="AT99" s="138">
        <f>ROUND(SUM(AV99:AW99),2)</f>
        <v>0</v>
      </c>
      <c r="AU99" s="139">
        <f>'02.3 - ZTI VENKOVNI KANAL...'!P126</f>
        <v>0</v>
      </c>
      <c r="AV99" s="138">
        <f>'02.3 - ZTI VENKOVNI KANAL...'!J35</f>
        <v>0</v>
      </c>
      <c r="AW99" s="138">
        <f>'02.3 - ZTI VENKOVNI KANAL...'!J36</f>
        <v>0</v>
      </c>
      <c r="AX99" s="138">
        <f>'02.3 - ZTI VENKOVNI KANAL...'!J37</f>
        <v>0</v>
      </c>
      <c r="AY99" s="138">
        <f>'02.3 - ZTI VENKOVNI KANAL...'!J38</f>
        <v>0</v>
      </c>
      <c r="AZ99" s="138">
        <f>'02.3 - ZTI VENKOVNI KANAL...'!F35</f>
        <v>0</v>
      </c>
      <c r="BA99" s="138">
        <f>'02.3 - ZTI VENKOVNI KANAL...'!F36</f>
        <v>0</v>
      </c>
      <c r="BB99" s="138">
        <f>'02.3 - ZTI VENKOVNI KANAL...'!F37</f>
        <v>0</v>
      </c>
      <c r="BC99" s="138">
        <f>'02.3 - ZTI VENKOVNI KANAL...'!F38</f>
        <v>0</v>
      </c>
      <c r="BD99" s="140">
        <f>'02.3 - ZTI VENKOVNI KANAL...'!F39</f>
        <v>0</v>
      </c>
      <c r="BE99" s="4"/>
      <c r="BT99" s="141" t="s">
        <v>85</v>
      </c>
      <c r="BV99" s="141" t="s">
        <v>77</v>
      </c>
      <c r="BW99" s="141" t="s">
        <v>98</v>
      </c>
      <c r="BX99" s="141" t="s">
        <v>88</v>
      </c>
      <c r="CL99" s="141" t="s">
        <v>1</v>
      </c>
    </row>
    <row r="100" s="7" customFormat="1" ht="16.5" customHeight="1">
      <c r="A100" s="7"/>
      <c r="B100" s="120"/>
      <c r="C100" s="121"/>
      <c r="D100" s="122" t="s">
        <v>99</v>
      </c>
      <c r="E100" s="122"/>
      <c r="F100" s="122"/>
      <c r="G100" s="122"/>
      <c r="H100" s="122"/>
      <c r="I100" s="123"/>
      <c r="J100" s="122" t="s">
        <v>100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32">
        <f>ROUND(SUM(AG101:AG102),2)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82</v>
      </c>
      <c r="AR100" s="126"/>
      <c r="AS100" s="127">
        <f>ROUND(SUM(AS101:AS102),2)</f>
        <v>0</v>
      </c>
      <c r="AT100" s="128">
        <f>ROUND(SUM(AV100:AW100),2)</f>
        <v>0</v>
      </c>
      <c r="AU100" s="129">
        <f>ROUND(SUM(AU101:AU102),5)</f>
        <v>0</v>
      </c>
      <c r="AV100" s="128">
        <f>ROUND(AZ100*L29,2)</f>
        <v>0</v>
      </c>
      <c r="AW100" s="128">
        <f>ROUND(BA100*L30,2)</f>
        <v>0</v>
      </c>
      <c r="AX100" s="128">
        <f>ROUND(BB100*L29,2)</f>
        <v>0</v>
      </c>
      <c r="AY100" s="128">
        <f>ROUND(BC100*L30,2)</f>
        <v>0</v>
      </c>
      <c r="AZ100" s="128">
        <f>ROUND(SUM(AZ101:AZ102),2)</f>
        <v>0</v>
      </c>
      <c r="BA100" s="128">
        <f>ROUND(SUM(BA101:BA102),2)</f>
        <v>0</v>
      </c>
      <c r="BB100" s="128">
        <f>ROUND(SUM(BB101:BB102),2)</f>
        <v>0</v>
      </c>
      <c r="BC100" s="128">
        <f>ROUND(SUM(BC101:BC102),2)</f>
        <v>0</v>
      </c>
      <c r="BD100" s="130">
        <f>ROUND(SUM(BD101:BD102),2)</f>
        <v>0</v>
      </c>
      <c r="BE100" s="7"/>
      <c r="BS100" s="131" t="s">
        <v>74</v>
      </c>
      <c r="BT100" s="131" t="s">
        <v>83</v>
      </c>
      <c r="BU100" s="131" t="s">
        <v>76</v>
      </c>
      <c r="BV100" s="131" t="s">
        <v>77</v>
      </c>
      <c r="BW100" s="131" t="s">
        <v>101</v>
      </c>
      <c r="BX100" s="131" t="s">
        <v>5</v>
      </c>
      <c r="CL100" s="131" t="s">
        <v>1</v>
      </c>
      <c r="CM100" s="131" t="s">
        <v>85</v>
      </c>
    </row>
    <row r="101" s="4" customFormat="1" ht="16.5" customHeight="1">
      <c r="A101" s="119" t="s">
        <v>79</v>
      </c>
      <c r="B101" s="70"/>
      <c r="C101" s="133"/>
      <c r="D101" s="133"/>
      <c r="E101" s="134" t="s">
        <v>102</v>
      </c>
      <c r="F101" s="134"/>
      <c r="G101" s="134"/>
      <c r="H101" s="134"/>
      <c r="I101" s="134"/>
      <c r="J101" s="133"/>
      <c r="K101" s="134" t="s">
        <v>103</v>
      </c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5">
        <f>'03.1 - UT'!J32</f>
        <v>0</v>
      </c>
      <c r="AH101" s="133"/>
      <c r="AI101" s="133"/>
      <c r="AJ101" s="133"/>
      <c r="AK101" s="133"/>
      <c r="AL101" s="133"/>
      <c r="AM101" s="133"/>
      <c r="AN101" s="135">
        <f>SUM(AG101,AT101)</f>
        <v>0</v>
      </c>
      <c r="AO101" s="133"/>
      <c r="AP101" s="133"/>
      <c r="AQ101" s="136" t="s">
        <v>91</v>
      </c>
      <c r="AR101" s="72"/>
      <c r="AS101" s="137">
        <v>0</v>
      </c>
      <c r="AT101" s="138">
        <f>ROUND(SUM(AV101:AW101),2)</f>
        <v>0</v>
      </c>
      <c r="AU101" s="139">
        <f>'03.1 - UT'!P129</f>
        <v>0</v>
      </c>
      <c r="AV101" s="138">
        <f>'03.1 - UT'!J35</f>
        <v>0</v>
      </c>
      <c r="AW101" s="138">
        <f>'03.1 - UT'!J36</f>
        <v>0</v>
      </c>
      <c r="AX101" s="138">
        <f>'03.1 - UT'!J37</f>
        <v>0</v>
      </c>
      <c r="AY101" s="138">
        <f>'03.1 - UT'!J38</f>
        <v>0</v>
      </c>
      <c r="AZ101" s="138">
        <f>'03.1 - UT'!F35</f>
        <v>0</v>
      </c>
      <c r="BA101" s="138">
        <f>'03.1 - UT'!F36</f>
        <v>0</v>
      </c>
      <c r="BB101" s="138">
        <f>'03.1 - UT'!F37</f>
        <v>0</v>
      </c>
      <c r="BC101" s="138">
        <f>'03.1 - UT'!F38</f>
        <v>0</v>
      </c>
      <c r="BD101" s="140">
        <f>'03.1 - UT'!F39</f>
        <v>0</v>
      </c>
      <c r="BE101" s="4"/>
      <c r="BT101" s="141" t="s">
        <v>85</v>
      </c>
      <c r="BV101" s="141" t="s">
        <v>77</v>
      </c>
      <c r="BW101" s="141" t="s">
        <v>104</v>
      </c>
      <c r="BX101" s="141" t="s">
        <v>101</v>
      </c>
      <c r="CL101" s="141" t="s">
        <v>1</v>
      </c>
    </row>
    <row r="102" s="4" customFormat="1" ht="16.5" customHeight="1">
      <c r="A102" s="119" t="s">
        <v>79</v>
      </c>
      <c r="B102" s="70"/>
      <c r="C102" s="133"/>
      <c r="D102" s="133"/>
      <c r="E102" s="134" t="s">
        <v>105</v>
      </c>
      <c r="F102" s="134"/>
      <c r="G102" s="134"/>
      <c r="H102" s="134"/>
      <c r="I102" s="134"/>
      <c r="J102" s="133"/>
      <c r="K102" s="134" t="s">
        <v>106</v>
      </c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5">
        <f>'03.2 - PLYN VNITRNI'!J32</f>
        <v>0</v>
      </c>
      <c r="AH102" s="133"/>
      <c r="AI102" s="133"/>
      <c r="AJ102" s="133"/>
      <c r="AK102" s="133"/>
      <c r="AL102" s="133"/>
      <c r="AM102" s="133"/>
      <c r="AN102" s="135">
        <f>SUM(AG102,AT102)</f>
        <v>0</v>
      </c>
      <c r="AO102" s="133"/>
      <c r="AP102" s="133"/>
      <c r="AQ102" s="136" t="s">
        <v>91</v>
      </c>
      <c r="AR102" s="72"/>
      <c r="AS102" s="137">
        <v>0</v>
      </c>
      <c r="AT102" s="138">
        <f>ROUND(SUM(AV102:AW102),2)</f>
        <v>0</v>
      </c>
      <c r="AU102" s="139">
        <f>'03.2 - PLYN VNITRNI'!P123</f>
        <v>0</v>
      </c>
      <c r="AV102" s="138">
        <f>'03.2 - PLYN VNITRNI'!J35</f>
        <v>0</v>
      </c>
      <c r="AW102" s="138">
        <f>'03.2 - PLYN VNITRNI'!J36</f>
        <v>0</v>
      </c>
      <c r="AX102" s="138">
        <f>'03.2 - PLYN VNITRNI'!J37</f>
        <v>0</v>
      </c>
      <c r="AY102" s="138">
        <f>'03.2 - PLYN VNITRNI'!J38</f>
        <v>0</v>
      </c>
      <c r="AZ102" s="138">
        <f>'03.2 - PLYN VNITRNI'!F35</f>
        <v>0</v>
      </c>
      <c r="BA102" s="138">
        <f>'03.2 - PLYN VNITRNI'!F36</f>
        <v>0</v>
      </c>
      <c r="BB102" s="138">
        <f>'03.2 - PLYN VNITRNI'!F37</f>
        <v>0</v>
      </c>
      <c r="BC102" s="138">
        <f>'03.2 - PLYN VNITRNI'!F38</f>
        <v>0</v>
      </c>
      <c r="BD102" s="140">
        <f>'03.2 - PLYN VNITRNI'!F39</f>
        <v>0</v>
      </c>
      <c r="BE102" s="4"/>
      <c r="BT102" s="141" t="s">
        <v>85</v>
      </c>
      <c r="BV102" s="141" t="s">
        <v>77</v>
      </c>
      <c r="BW102" s="141" t="s">
        <v>107</v>
      </c>
      <c r="BX102" s="141" t="s">
        <v>101</v>
      </c>
      <c r="CL102" s="141" t="s">
        <v>1</v>
      </c>
    </row>
    <row r="103" s="7" customFormat="1" ht="16.5" customHeight="1">
      <c r="A103" s="119" t="s">
        <v>79</v>
      </c>
      <c r="B103" s="120"/>
      <c r="C103" s="121"/>
      <c r="D103" s="122" t="s">
        <v>108</v>
      </c>
      <c r="E103" s="122"/>
      <c r="F103" s="122"/>
      <c r="G103" s="122"/>
      <c r="H103" s="122"/>
      <c r="I103" s="123"/>
      <c r="J103" s="122" t="s">
        <v>109</v>
      </c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4">
        <f>'04 - VZT'!J30</f>
        <v>0</v>
      </c>
      <c r="AH103" s="123"/>
      <c r="AI103" s="123"/>
      <c r="AJ103" s="123"/>
      <c r="AK103" s="123"/>
      <c r="AL103" s="123"/>
      <c r="AM103" s="123"/>
      <c r="AN103" s="124">
        <f>SUM(AG103,AT103)</f>
        <v>0</v>
      </c>
      <c r="AO103" s="123"/>
      <c r="AP103" s="123"/>
      <c r="AQ103" s="125" t="s">
        <v>82</v>
      </c>
      <c r="AR103" s="126"/>
      <c r="AS103" s="127">
        <v>0</v>
      </c>
      <c r="AT103" s="128">
        <f>ROUND(SUM(AV103:AW103),2)</f>
        <v>0</v>
      </c>
      <c r="AU103" s="129">
        <f>'04 - VZT'!P120</f>
        <v>0</v>
      </c>
      <c r="AV103" s="128">
        <f>'04 - VZT'!J33</f>
        <v>0</v>
      </c>
      <c r="AW103" s="128">
        <f>'04 - VZT'!J34</f>
        <v>0</v>
      </c>
      <c r="AX103" s="128">
        <f>'04 - VZT'!J35</f>
        <v>0</v>
      </c>
      <c r="AY103" s="128">
        <f>'04 - VZT'!J36</f>
        <v>0</v>
      </c>
      <c r="AZ103" s="128">
        <f>'04 - VZT'!F33</f>
        <v>0</v>
      </c>
      <c r="BA103" s="128">
        <f>'04 - VZT'!F34</f>
        <v>0</v>
      </c>
      <c r="BB103" s="128">
        <f>'04 - VZT'!F35</f>
        <v>0</v>
      </c>
      <c r="BC103" s="128">
        <f>'04 - VZT'!F36</f>
        <v>0</v>
      </c>
      <c r="BD103" s="130">
        <f>'04 - VZT'!F37</f>
        <v>0</v>
      </c>
      <c r="BE103" s="7"/>
      <c r="BT103" s="131" t="s">
        <v>83</v>
      </c>
      <c r="BV103" s="131" t="s">
        <v>77</v>
      </c>
      <c r="BW103" s="131" t="s">
        <v>110</v>
      </c>
      <c r="BX103" s="131" t="s">
        <v>5</v>
      </c>
      <c r="CL103" s="131" t="s">
        <v>1</v>
      </c>
      <c r="CM103" s="131" t="s">
        <v>85</v>
      </c>
    </row>
    <row r="104" s="7" customFormat="1" ht="16.5" customHeight="1">
      <c r="A104" s="119" t="s">
        <v>79</v>
      </c>
      <c r="B104" s="120"/>
      <c r="C104" s="121"/>
      <c r="D104" s="122" t="s">
        <v>111</v>
      </c>
      <c r="E104" s="122"/>
      <c r="F104" s="122"/>
      <c r="G104" s="122"/>
      <c r="H104" s="122"/>
      <c r="I104" s="123"/>
      <c r="J104" s="122" t="s">
        <v>112</v>
      </c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4">
        <f>'05 - Elektroinstalace'!J30</f>
        <v>0</v>
      </c>
      <c r="AH104" s="123"/>
      <c r="AI104" s="123"/>
      <c r="AJ104" s="123"/>
      <c r="AK104" s="123"/>
      <c r="AL104" s="123"/>
      <c r="AM104" s="123"/>
      <c r="AN104" s="124">
        <f>SUM(AG104,AT104)</f>
        <v>0</v>
      </c>
      <c r="AO104" s="123"/>
      <c r="AP104" s="123"/>
      <c r="AQ104" s="125" t="s">
        <v>82</v>
      </c>
      <c r="AR104" s="126"/>
      <c r="AS104" s="127">
        <v>0</v>
      </c>
      <c r="AT104" s="128">
        <f>ROUND(SUM(AV104:AW104),2)</f>
        <v>0</v>
      </c>
      <c r="AU104" s="129">
        <f>'05 - Elektroinstalace'!P123</f>
        <v>0</v>
      </c>
      <c r="AV104" s="128">
        <f>'05 - Elektroinstalace'!J33</f>
        <v>0</v>
      </c>
      <c r="AW104" s="128">
        <f>'05 - Elektroinstalace'!J34</f>
        <v>0</v>
      </c>
      <c r="AX104" s="128">
        <f>'05 - Elektroinstalace'!J35</f>
        <v>0</v>
      </c>
      <c r="AY104" s="128">
        <f>'05 - Elektroinstalace'!J36</f>
        <v>0</v>
      </c>
      <c r="AZ104" s="128">
        <f>'05 - Elektroinstalace'!F33</f>
        <v>0</v>
      </c>
      <c r="BA104" s="128">
        <f>'05 - Elektroinstalace'!F34</f>
        <v>0</v>
      </c>
      <c r="BB104" s="128">
        <f>'05 - Elektroinstalace'!F35</f>
        <v>0</v>
      </c>
      <c r="BC104" s="128">
        <f>'05 - Elektroinstalace'!F36</f>
        <v>0</v>
      </c>
      <c r="BD104" s="130">
        <f>'05 - Elektroinstalace'!F37</f>
        <v>0</v>
      </c>
      <c r="BE104" s="7"/>
      <c r="BT104" s="131" t="s">
        <v>83</v>
      </c>
      <c r="BV104" s="131" t="s">
        <v>77</v>
      </c>
      <c r="BW104" s="131" t="s">
        <v>113</v>
      </c>
      <c r="BX104" s="131" t="s">
        <v>5</v>
      </c>
      <c r="CL104" s="131" t="s">
        <v>1</v>
      </c>
      <c r="CM104" s="131" t="s">
        <v>85</v>
      </c>
    </row>
    <row r="105" s="7" customFormat="1" ht="16.5" customHeight="1">
      <c r="A105" s="119" t="s">
        <v>79</v>
      </c>
      <c r="B105" s="120"/>
      <c r="C105" s="121"/>
      <c r="D105" s="122" t="s">
        <v>114</v>
      </c>
      <c r="E105" s="122"/>
      <c r="F105" s="122"/>
      <c r="G105" s="122"/>
      <c r="H105" s="122"/>
      <c r="I105" s="123"/>
      <c r="J105" s="122" t="s">
        <v>115</v>
      </c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  <c r="AG105" s="124">
        <f>'06 - Slaboproud '!J30</f>
        <v>0</v>
      </c>
      <c r="AH105" s="123"/>
      <c r="AI105" s="123"/>
      <c r="AJ105" s="123"/>
      <c r="AK105" s="123"/>
      <c r="AL105" s="123"/>
      <c r="AM105" s="123"/>
      <c r="AN105" s="124">
        <f>SUM(AG105,AT105)</f>
        <v>0</v>
      </c>
      <c r="AO105" s="123"/>
      <c r="AP105" s="123"/>
      <c r="AQ105" s="125" t="s">
        <v>82</v>
      </c>
      <c r="AR105" s="126"/>
      <c r="AS105" s="127">
        <v>0</v>
      </c>
      <c r="AT105" s="128">
        <f>ROUND(SUM(AV105:AW105),2)</f>
        <v>0</v>
      </c>
      <c r="AU105" s="129">
        <f>'06 - Slaboproud '!P118</f>
        <v>0</v>
      </c>
      <c r="AV105" s="128">
        <f>'06 - Slaboproud '!J33</f>
        <v>0</v>
      </c>
      <c r="AW105" s="128">
        <f>'06 - Slaboproud '!J34</f>
        <v>0</v>
      </c>
      <c r="AX105" s="128">
        <f>'06 - Slaboproud '!J35</f>
        <v>0</v>
      </c>
      <c r="AY105" s="128">
        <f>'06 - Slaboproud '!J36</f>
        <v>0</v>
      </c>
      <c r="AZ105" s="128">
        <f>'06 - Slaboproud '!F33</f>
        <v>0</v>
      </c>
      <c r="BA105" s="128">
        <f>'06 - Slaboproud '!F34</f>
        <v>0</v>
      </c>
      <c r="BB105" s="128">
        <f>'06 - Slaboproud '!F35</f>
        <v>0</v>
      </c>
      <c r="BC105" s="128">
        <f>'06 - Slaboproud '!F36</f>
        <v>0</v>
      </c>
      <c r="BD105" s="130">
        <f>'06 - Slaboproud '!F37</f>
        <v>0</v>
      </c>
      <c r="BE105" s="7"/>
      <c r="BT105" s="131" t="s">
        <v>83</v>
      </c>
      <c r="BV105" s="131" t="s">
        <v>77</v>
      </c>
      <c r="BW105" s="131" t="s">
        <v>116</v>
      </c>
      <c r="BX105" s="131" t="s">
        <v>5</v>
      </c>
      <c r="CL105" s="131" t="s">
        <v>1</v>
      </c>
      <c r="CM105" s="131" t="s">
        <v>85</v>
      </c>
    </row>
    <row r="106" s="7" customFormat="1" ht="16.5" customHeight="1">
      <c r="A106" s="119" t="s">
        <v>79</v>
      </c>
      <c r="B106" s="120"/>
      <c r="C106" s="121"/>
      <c r="D106" s="122" t="s">
        <v>117</v>
      </c>
      <c r="E106" s="122"/>
      <c r="F106" s="122"/>
      <c r="G106" s="122"/>
      <c r="H106" s="122"/>
      <c r="I106" s="123"/>
      <c r="J106" s="122" t="s">
        <v>118</v>
      </c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4">
        <f>'VRN - VEDLEJŠÍ ROZPOČTOVÉ...'!J30</f>
        <v>0</v>
      </c>
      <c r="AH106" s="123"/>
      <c r="AI106" s="123"/>
      <c r="AJ106" s="123"/>
      <c r="AK106" s="123"/>
      <c r="AL106" s="123"/>
      <c r="AM106" s="123"/>
      <c r="AN106" s="124">
        <f>SUM(AG106,AT106)</f>
        <v>0</v>
      </c>
      <c r="AO106" s="123"/>
      <c r="AP106" s="123"/>
      <c r="AQ106" s="125" t="s">
        <v>82</v>
      </c>
      <c r="AR106" s="126"/>
      <c r="AS106" s="142">
        <v>0</v>
      </c>
      <c r="AT106" s="143">
        <f>ROUND(SUM(AV106:AW106),2)</f>
        <v>0</v>
      </c>
      <c r="AU106" s="144">
        <f>'VRN - VEDLEJŠÍ ROZPOČTOVÉ...'!P117</f>
        <v>0</v>
      </c>
      <c r="AV106" s="143">
        <f>'VRN - VEDLEJŠÍ ROZPOČTOVÉ...'!J33</f>
        <v>0</v>
      </c>
      <c r="AW106" s="143">
        <f>'VRN - VEDLEJŠÍ ROZPOČTOVÉ...'!J34</f>
        <v>0</v>
      </c>
      <c r="AX106" s="143">
        <f>'VRN - VEDLEJŠÍ ROZPOČTOVÉ...'!J35</f>
        <v>0</v>
      </c>
      <c r="AY106" s="143">
        <f>'VRN - VEDLEJŠÍ ROZPOČTOVÉ...'!J36</f>
        <v>0</v>
      </c>
      <c r="AZ106" s="143">
        <f>'VRN - VEDLEJŠÍ ROZPOČTOVÉ...'!F33</f>
        <v>0</v>
      </c>
      <c r="BA106" s="143">
        <f>'VRN - VEDLEJŠÍ ROZPOČTOVÉ...'!F34</f>
        <v>0</v>
      </c>
      <c r="BB106" s="143">
        <f>'VRN - VEDLEJŠÍ ROZPOČTOVÉ...'!F35</f>
        <v>0</v>
      </c>
      <c r="BC106" s="143">
        <f>'VRN - VEDLEJŠÍ ROZPOČTOVÉ...'!F36</f>
        <v>0</v>
      </c>
      <c r="BD106" s="145">
        <f>'VRN - VEDLEJŠÍ ROZPOČTOVÉ...'!F37</f>
        <v>0</v>
      </c>
      <c r="BE106" s="7"/>
      <c r="BT106" s="131" t="s">
        <v>83</v>
      </c>
      <c r="BV106" s="131" t="s">
        <v>77</v>
      </c>
      <c r="BW106" s="131" t="s">
        <v>119</v>
      </c>
      <c r="BX106" s="131" t="s">
        <v>5</v>
      </c>
      <c r="CL106" s="131" t="s">
        <v>1</v>
      </c>
      <c r="CM106" s="131" t="s">
        <v>85</v>
      </c>
    </row>
    <row r="107" s="2" customFormat="1" ht="30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4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44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</sheetData>
  <sheetProtection sheet="1" formatColumns="0" formatRows="0" objects="1" scenarios="1" spinCount="100000" saltValue="a8NUy7XKtkiKMbuJnOM19Pmua4aUcdnBJb1LYNaRMBR4l3Ju+jggJOgBCaVzJCF3lT5XNGJjMicNfNKtM1vK2Q==" hashValue="wtM9kUIj/qf5H95o5Ju87LPiTU7Ov6811Oa9onMRag4Ml8GnpH8NgIp6NKh89QYINAYUF5hjffm8E9Dd1ncLXA==" algorithmName="SHA-512" password="CC35"/>
  <mergeCells count="86">
    <mergeCell ref="C92:G92"/>
    <mergeCell ref="D100:H100"/>
    <mergeCell ref="D95:H95"/>
    <mergeCell ref="D96:H96"/>
    <mergeCell ref="D104:H104"/>
    <mergeCell ref="D103:H103"/>
    <mergeCell ref="E102:I102"/>
    <mergeCell ref="E99:I99"/>
    <mergeCell ref="E101:I101"/>
    <mergeCell ref="E97:I97"/>
    <mergeCell ref="E98:I98"/>
    <mergeCell ref="I92:AF92"/>
    <mergeCell ref="J103:AF103"/>
    <mergeCell ref="J104:AF104"/>
    <mergeCell ref="J100:AF100"/>
    <mergeCell ref="J95:AF95"/>
    <mergeCell ref="J96:AF96"/>
    <mergeCell ref="K97:AF97"/>
    <mergeCell ref="K101:AF101"/>
    <mergeCell ref="K102:AF102"/>
    <mergeCell ref="K99:AF99"/>
    <mergeCell ref="K98:AF98"/>
    <mergeCell ref="L85:AO85"/>
    <mergeCell ref="D105:H105"/>
    <mergeCell ref="J105:AF105"/>
    <mergeCell ref="D106:H106"/>
    <mergeCell ref="J106:AF106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100:AM100"/>
    <mergeCell ref="AG97:AM97"/>
    <mergeCell ref="AG101:AM101"/>
    <mergeCell ref="AG95:AM95"/>
    <mergeCell ref="AG103:AM103"/>
    <mergeCell ref="AG102:AM102"/>
    <mergeCell ref="AG92:AM92"/>
    <mergeCell ref="AG96:AM96"/>
    <mergeCell ref="AG99:AM99"/>
    <mergeCell ref="AG98:AM98"/>
    <mergeCell ref="AG104:AM104"/>
    <mergeCell ref="AM89:AP89"/>
    <mergeCell ref="AM90:AP90"/>
    <mergeCell ref="AM87:AN87"/>
    <mergeCell ref="AN102:AP102"/>
    <mergeCell ref="AN103:AP103"/>
    <mergeCell ref="AN98:AP98"/>
    <mergeCell ref="AN101:AP101"/>
    <mergeCell ref="AN100:AP100"/>
    <mergeCell ref="AN95:AP95"/>
    <mergeCell ref="AN96:AP96"/>
    <mergeCell ref="AN99:AP99"/>
    <mergeCell ref="AN97:AP97"/>
    <mergeCell ref="AN92:AP92"/>
    <mergeCell ref="AN104:AP104"/>
    <mergeCell ref="AS89:AT91"/>
    <mergeCell ref="AN105:AP105"/>
    <mergeCell ref="AG105:AM105"/>
    <mergeCell ref="AN106:AP106"/>
    <mergeCell ref="AG106:AM106"/>
    <mergeCell ref="AN94:AP94"/>
  </mergeCells>
  <hyperlinks>
    <hyperlink ref="A95" location="'01 - Stavební úpravy'!C2" display="/"/>
    <hyperlink ref="A97" location="'02.1 - ZTI VNITRNI'!C2" display="/"/>
    <hyperlink ref="A98" location="'02.2 - ZTI VENKOVNI VODOVOD'!C2" display="/"/>
    <hyperlink ref="A99" location="'02.3 - ZTI VENKOVNI KANAL...'!C2" display="/"/>
    <hyperlink ref="A101" location="'03.1 - UT'!C2" display="/"/>
    <hyperlink ref="A102" location="'03.2 - PLYN VNITRNI'!C2" display="/"/>
    <hyperlink ref="A103" location="'04 - VZT'!C2" display="/"/>
    <hyperlink ref="A104" location="'05 - Elektroinstalace'!C2" display="/"/>
    <hyperlink ref="A105" location="'06 - Slaboproud '!C2" display="/"/>
    <hyperlink ref="A106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116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Přístavba a úprava Infocentra u Muzea války 1866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121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1698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14. 8. 2025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0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28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30</v>
      </c>
      <c r="E20" s="38"/>
      <c r="F20" s="38"/>
      <c r="G20" s="38"/>
      <c r="H20" s="38"/>
      <c r="I20" s="150" t="s">
        <v>25</v>
      </c>
      <c r="J20" s="141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tr">
        <f>IF('Rekapitulace stavby'!E17="","",'Rekapitulace stavby'!E17)</f>
        <v xml:space="preserve"> </v>
      </c>
      <c r="F21" s="38"/>
      <c r="G21" s="38"/>
      <c r="H21" s="38"/>
      <c r="I21" s="150" t="s">
        <v>27</v>
      </c>
      <c r="J21" s="141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32</v>
      </c>
      <c r="E23" s="38"/>
      <c r="F23" s="38"/>
      <c r="G23" s="38"/>
      <c r="H23" s="38"/>
      <c r="I23" s="150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50" t="s">
        <v>27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35</v>
      </c>
      <c r="E30" s="38"/>
      <c r="F30" s="38"/>
      <c r="G30" s="38"/>
      <c r="H30" s="38"/>
      <c r="I30" s="38"/>
      <c r="J30" s="160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37</v>
      </c>
      <c r="G32" s="38"/>
      <c r="H32" s="38"/>
      <c r="I32" s="161" t="s">
        <v>36</v>
      </c>
      <c r="J32" s="161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39</v>
      </c>
      <c r="E33" s="150" t="s">
        <v>40</v>
      </c>
      <c r="F33" s="163">
        <f>ROUND((SUM(BE118:BE153)),  2)</f>
        <v>0</v>
      </c>
      <c r="G33" s="38"/>
      <c r="H33" s="38"/>
      <c r="I33" s="164">
        <v>0.20999999999999999</v>
      </c>
      <c r="J33" s="163">
        <f>ROUND(((SUM(BE118:BE153))*I33),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41</v>
      </c>
      <c r="F34" s="163">
        <f>ROUND((SUM(BF118:BF153)),  2)</f>
        <v>0</v>
      </c>
      <c r="G34" s="38"/>
      <c r="H34" s="38"/>
      <c r="I34" s="164">
        <v>0.12</v>
      </c>
      <c r="J34" s="163">
        <f>ROUND(((SUM(BF118:BF153))*I34),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42</v>
      </c>
      <c r="F35" s="163">
        <f>ROUND((SUM(BG118:BG153)),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43</v>
      </c>
      <c r="F36" s="163">
        <f>ROUND((SUM(BH118:BH153)),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44</v>
      </c>
      <c r="F37" s="163">
        <f>ROUND((SUM(BI118:BI153)),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45</v>
      </c>
      <c r="E39" s="167"/>
      <c r="F39" s="167"/>
      <c r="G39" s="168" t="s">
        <v>46</v>
      </c>
      <c r="H39" s="169" t="s">
        <v>47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48</v>
      </c>
      <c r="E50" s="173"/>
      <c r="F50" s="173"/>
      <c r="G50" s="172" t="s">
        <v>49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50</v>
      </c>
      <c r="E61" s="175"/>
      <c r="F61" s="176" t="s">
        <v>51</v>
      </c>
      <c r="G61" s="174" t="s">
        <v>50</v>
      </c>
      <c r="H61" s="175"/>
      <c r="I61" s="175"/>
      <c r="J61" s="177" t="s">
        <v>51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52</v>
      </c>
      <c r="E65" s="178"/>
      <c r="F65" s="178"/>
      <c r="G65" s="172" t="s">
        <v>53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50</v>
      </c>
      <c r="E76" s="175"/>
      <c r="F76" s="176" t="s">
        <v>51</v>
      </c>
      <c r="G76" s="174" t="s">
        <v>50</v>
      </c>
      <c r="H76" s="175"/>
      <c r="I76" s="175"/>
      <c r="J76" s="177" t="s">
        <v>51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Přístavba a úprava Infocentra u Muzea války 1866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121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 xml:space="preserve">06 - Slaboproud 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Lípa u Hradce Králové</v>
      </c>
      <c r="G89" s="40"/>
      <c r="H89" s="40"/>
      <c r="I89" s="32" t="s">
        <v>22</v>
      </c>
      <c r="J89" s="79" t="str">
        <f>IF(J12="","",J12)</f>
        <v>14. 8. 2025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124</v>
      </c>
      <c r="D94" s="185"/>
      <c r="E94" s="185"/>
      <c r="F94" s="185"/>
      <c r="G94" s="185"/>
      <c r="H94" s="185"/>
      <c r="I94" s="185"/>
      <c r="J94" s="186" t="s">
        <v>125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126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127</v>
      </c>
    </row>
    <row r="97" s="9" customFormat="1" ht="24.96" customHeight="1">
      <c r="A97" s="9"/>
      <c r="B97" s="188"/>
      <c r="C97" s="189"/>
      <c r="D97" s="190" t="s">
        <v>1699</v>
      </c>
      <c r="E97" s="191"/>
      <c r="F97" s="191"/>
      <c r="G97" s="191"/>
      <c r="H97" s="191"/>
      <c r="I97" s="191"/>
      <c r="J97" s="192">
        <f>J119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8"/>
      <c r="C98" s="189"/>
      <c r="D98" s="190" t="s">
        <v>1700</v>
      </c>
      <c r="E98" s="191"/>
      <c r="F98" s="191"/>
      <c r="G98" s="191"/>
      <c r="H98" s="191"/>
      <c r="I98" s="191"/>
      <c r="J98" s="192">
        <f>J148</f>
        <v>0</v>
      </c>
      <c r="K98" s="189"/>
      <c r="L98" s="19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149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83" t="str">
        <f>E7</f>
        <v>Přístavba a úprava Infocentra u Muzea války 1866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121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 xml:space="preserve">06 - Slaboproud 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>k.ú. Lípa u Hradce Králové</v>
      </c>
      <c r="G112" s="40"/>
      <c r="H112" s="40"/>
      <c r="I112" s="32" t="s">
        <v>22</v>
      </c>
      <c r="J112" s="79" t="str">
        <f>IF(J12="","",J12)</f>
        <v>14. 8. 2025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 xml:space="preserve"> </v>
      </c>
      <c r="G114" s="40"/>
      <c r="H114" s="40"/>
      <c r="I114" s="32" t="s">
        <v>30</v>
      </c>
      <c r="J114" s="36" t="str">
        <f>E21</f>
        <v xml:space="preserve"> 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28</v>
      </c>
      <c r="D115" s="40"/>
      <c r="E115" s="40"/>
      <c r="F115" s="27" t="str">
        <f>IF(E18="","",E18)</f>
        <v>Vyplň údaj</v>
      </c>
      <c r="G115" s="40"/>
      <c r="H115" s="40"/>
      <c r="I115" s="32" t="s">
        <v>32</v>
      </c>
      <c r="J115" s="36" t="str">
        <f>E24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9"/>
      <c r="B117" s="200"/>
      <c r="C117" s="201" t="s">
        <v>150</v>
      </c>
      <c r="D117" s="202" t="s">
        <v>60</v>
      </c>
      <c r="E117" s="202" t="s">
        <v>56</v>
      </c>
      <c r="F117" s="202" t="s">
        <v>57</v>
      </c>
      <c r="G117" s="202" t="s">
        <v>151</v>
      </c>
      <c r="H117" s="202" t="s">
        <v>152</v>
      </c>
      <c r="I117" s="202" t="s">
        <v>153</v>
      </c>
      <c r="J117" s="202" t="s">
        <v>125</v>
      </c>
      <c r="K117" s="203" t="s">
        <v>154</v>
      </c>
      <c r="L117" s="204"/>
      <c r="M117" s="100" t="s">
        <v>1</v>
      </c>
      <c r="N117" s="101" t="s">
        <v>39</v>
      </c>
      <c r="O117" s="101" t="s">
        <v>155</v>
      </c>
      <c r="P117" s="101" t="s">
        <v>156</v>
      </c>
      <c r="Q117" s="101" t="s">
        <v>157</v>
      </c>
      <c r="R117" s="101" t="s">
        <v>158</v>
      </c>
      <c r="S117" s="101" t="s">
        <v>159</v>
      </c>
      <c r="T117" s="102" t="s">
        <v>160</v>
      </c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</row>
    <row r="118" s="2" customFormat="1" ht="22.8" customHeight="1">
      <c r="A118" s="38"/>
      <c r="B118" s="39"/>
      <c r="C118" s="107" t="s">
        <v>161</v>
      </c>
      <c r="D118" s="40"/>
      <c r="E118" s="40"/>
      <c r="F118" s="40"/>
      <c r="G118" s="40"/>
      <c r="H118" s="40"/>
      <c r="I118" s="40"/>
      <c r="J118" s="205">
        <f>BK118</f>
        <v>0</v>
      </c>
      <c r="K118" s="40"/>
      <c r="L118" s="44"/>
      <c r="M118" s="103"/>
      <c r="N118" s="206"/>
      <c r="O118" s="104"/>
      <c r="P118" s="207">
        <f>P119+P148</f>
        <v>0</v>
      </c>
      <c r="Q118" s="104"/>
      <c r="R118" s="207">
        <f>R119+R148</f>
        <v>0</v>
      </c>
      <c r="S118" s="104"/>
      <c r="T118" s="208">
        <f>T119+T148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74</v>
      </c>
      <c r="AU118" s="17" t="s">
        <v>127</v>
      </c>
      <c r="BK118" s="209">
        <f>BK119+BK148</f>
        <v>0</v>
      </c>
    </row>
    <row r="119" s="12" customFormat="1" ht="25.92" customHeight="1">
      <c r="A119" s="12"/>
      <c r="B119" s="210"/>
      <c r="C119" s="211"/>
      <c r="D119" s="212" t="s">
        <v>74</v>
      </c>
      <c r="E119" s="213" t="s">
        <v>1211</v>
      </c>
      <c r="F119" s="213" t="s">
        <v>1701</v>
      </c>
      <c r="G119" s="211"/>
      <c r="H119" s="211"/>
      <c r="I119" s="214"/>
      <c r="J119" s="215">
        <f>BK119</f>
        <v>0</v>
      </c>
      <c r="K119" s="211"/>
      <c r="L119" s="216"/>
      <c r="M119" s="217"/>
      <c r="N119" s="218"/>
      <c r="O119" s="218"/>
      <c r="P119" s="219">
        <f>SUM(P120:P147)</f>
        <v>0</v>
      </c>
      <c r="Q119" s="218"/>
      <c r="R119" s="219">
        <f>SUM(R120:R147)</f>
        <v>0</v>
      </c>
      <c r="S119" s="218"/>
      <c r="T119" s="220">
        <f>SUM(T120:T147)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21" t="s">
        <v>83</v>
      </c>
      <c r="AT119" s="222" t="s">
        <v>74</v>
      </c>
      <c r="AU119" s="222" t="s">
        <v>75</v>
      </c>
      <c r="AY119" s="221" t="s">
        <v>164</v>
      </c>
      <c r="BK119" s="223">
        <f>SUM(BK120:BK147)</f>
        <v>0</v>
      </c>
    </row>
    <row r="120" s="2" customFormat="1" ht="16.5" customHeight="1">
      <c r="A120" s="38"/>
      <c r="B120" s="39"/>
      <c r="C120" s="226" t="s">
        <v>83</v>
      </c>
      <c r="D120" s="226" t="s">
        <v>166</v>
      </c>
      <c r="E120" s="227" t="s">
        <v>1702</v>
      </c>
      <c r="F120" s="228" t="s">
        <v>1703</v>
      </c>
      <c r="G120" s="229" t="s">
        <v>242</v>
      </c>
      <c r="H120" s="230">
        <v>65</v>
      </c>
      <c r="I120" s="231"/>
      <c r="J120" s="232">
        <f>ROUND(I120*H120,2)</f>
        <v>0</v>
      </c>
      <c r="K120" s="228" t="s">
        <v>1</v>
      </c>
      <c r="L120" s="44"/>
      <c r="M120" s="233" t="s">
        <v>1</v>
      </c>
      <c r="N120" s="234" t="s">
        <v>40</v>
      </c>
      <c r="O120" s="91"/>
      <c r="P120" s="235">
        <f>O120*H120</f>
        <v>0</v>
      </c>
      <c r="Q120" s="235">
        <v>0</v>
      </c>
      <c r="R120" s="235">
        <f>Q120*H120</f>
        <v>0</v>
      </c>
      <c r="S120" s="235">
        <v>0</v>
      </c>
      <c r="T120" s="236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37" t="s">
        <v>171</v>
      </c>
      <c r="AT120" s="237" t="s">
        <v>166</v>
      </c>
      <c r="AU120" s="237" t="s">
        <v>83</v>
      </c>
      <c r="AY120" s="17" t="s">
        <v>164</v>
      </c>
      <c r="BE120" s="238">
        <f>IF(N120="základní",J120,0)</f>
        <v>0</v>
      </c>
      <c r="BF120" s="238">
        <f>IF(N120="snížená",J120,0)</f>
        <v>0</v>
      </c>
      <c r="BG120" s="238">
        <f>IF(N120="zákl. přenesená",J120,0)</f>
        <v>0</v>
      </c>
      <c r="BH120" s="238">
        <f>IF(N120="sníž. přenesená",J120,0)</f>
        <v>0</v>
      </c>
      <c r="BI120" s="238">
        <f>IF(N120="nulová",J120,0)</f>
        <v>0</v>
      </c>
      <c r="BJ120" s="17" t="s">
        <v>83</v>
      </c>
      <c r="BK120" s="238">
        <f>ROUND(I120*H120,2)</f>
        <v>0</v>
      </c>
      <c r="BL120" s="17" t="s">
        <v>171</v>
      </c>
      <c r="BM120" s="237" t="s">
        <v>85</v>
      </c>
    </row>
    <row r="121" s="2" customFormat="1" ht="16.5" customHeight="1">
      <c r="A121" s="38"/>
      <c r="B121" s="39"/>
      <c r="C121" s="226" t="s">
        <v>85</v>
      </c>
      <c r="D121" s="226" t="s">
        <v>166</v>
      </c>
      <c r="E121" s="227" t="s">
        <v>1704</v>
      </c>
      <c r="F121" s="228" t="s">
        <v>1705</v>
      </c>
      <c r="G121" s="229" t="s">
        <v>242</v>
      </c>
      <c r="H121" s="230">
        <v>5</v>
      </c>
      <c r="I121" s="231"/>
      <c r="J121" s="232">
        <f>ROUND(I121*H121,2)</f>
        <v>0</v>
      </c>
      <c r="K121" s="228" t="s">
        <v>1</v>
      </c>
      <c r="L121" s="44"/>
      <c r="M121" s="233" t="s">
        <v>1</v>
      </c>
      <c r="N121" s="234" t="s">
        <v>40</v>
      </c>
      <c r="O121" s="91"/>
      <c r="P121" s="235">
        <f>O121*H121</f>
        <v>0</v>
      </c>
      <c r="Q121" s="235">
        <v>0</v>
      </c>
      <c r="R121" s="235">
        <f>Q121*H121</f>
        <v>0</v>
      </c>
      <c r="S121" s="235">
        <v>0</v>
      </c>
      <c r="T121" s="236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7" t="s">
        <v>171</v>
      </c>
      <c r="AT121" s="237" t="s">
        <v>166</v>
      </c>
      <c r="AU121" s="237" t="s">
        <v>83</v>
      </c>
      <c r="AY121" s="17" t="s">
        <v>164</v>
      </c>
      <c r="BE121" s="238">
        <f>IF(N121="základní",J121,0)</f>
        <v>0</v>
      </c>
      <c r="BF121" s="238">
        <f>IF(N121="snížená",J121,0)</f>
        <v>0</v>
      </c>
      <c r="BG121" s="238">
        <f>IF(N121="zákl. přenesená",J121,0)</f>
        <v>0</v>
      </c>
      <c r="BH121" s="238">
        <f>IF(N121="sníž. přenesená",J121,0)</f>
        <v>0</v>
      </c>
      <c r="BI121" s="238">
        <f>IF(N121="nulová",J121,0)</f>
        <v>0</v>
      </c>
      <c r="BJ121" s="17" t="s">
        <v>83</v>
      </c>
      <c r="BK121" s="238">
        <f>ROUND(I121*H121,2)</f>
        <v>0</v>
      </c>
      <c r="BL121" s="17" t="s">
        <v>171</v>
      </c>
      <c r="BM121" s="237" t="s">
        <v>171</v>
      </c>
    </row>
    <row r="122" s="2" customFormat="1" ht="16.5" customHeight="1">
      <c r="A122" s="38"/>
      <c r="B122" s="39"/>
      <c r="C122" s="226" t="s">
        <v>183</v>
      </c>
      <c r="D122" s="226" t="s">
        <v>166</v>
      </c>
      <c r="E122" s="227" t="s">
        <v>1706</v>
      </c>
      <c r="F122" s="228" t="s">
        <v>1707</v>
      </c>
      <c r="G122" s="229" t="s">
        <v>242</v>
      </c>
      <c r="H122" s="230">
        <v>65</v>
      </c>
      <c r="I122" s="231"/>
      <c r="J122" s="232">
        <f>ROUND(I122*H122,2)</f>
        <v>0</v>
      </c>
      <c r="K122" s="228" t="s">
        <v>1</v>
      </c>
      <c r="L122" s="44"/>
      <c r="M122" s="233" t="s">
        <v>1</v>
      </c>
      <c r="N122" s="234" t="s">
        <v>40</v>
      </c>
      <c r="O122" s="91"/>
      <c r="P122" s="235">
        <f>O122*H122</f>
        <v>0</v>
      </c>
      <c r="Q122" s="235">
        <v>0</v>
      </c>
      <c r="R122" s="235">
        <f>Q122*H122</f>
        <v>0</v>
      </c>
      <c r="S122" s="235">
        <v>0</v>
      </c>
      <c r="T122" s="23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7" t="s">
        <v>171</v>
      </c>
      <c r="AT122" s="237" t="s">
        <v>166</v>
      </c>
      <c r="AU122" s="237" t="s">
        <v>83</v>
      </c>
      <c r="AY122" s="17" t="s">
        <v>164</v>
      </c>
      <c r="BE122" s="238">
        <f>IF(N122="základní",J122,0)</f>
        <v>0</v>
      </c>
      <c r="BF122" s="238">
        <f>IF(N122="snížená",J122,0)</f>
        <v>0</v>
      </c>
      <c r="BG122" s="238">
        <f>IF(N122="zákl. přenesená",J122,0)</f>
        <v>0</v>
      </c>
      <c r="BH122" s="238">
        <f>IF(N122="sníž. přenesená",J122,0)</f>
        <v>0</v>
      </c>
      <c r="BI122" s="238">
        <f>IF(N122="nulová",J122,0)</f>
        <v>0</v>
      </c>
      <c r="BJ122" s="17" t="s">
        <v>83</v>
      </c>
      <c r="BK122" s="238">
        <f>ROUND(I122*H122,2)</f>
        <v>0</v>
      </c>
      <c r="BL122" s="17" t="s">
        <v>171</v>
      </c>
      <c r="BM122" s="237" t="s">
        <v>205</v>
      </c>
    </row>
    <row r="123" s="2" customFormat="1" ht="16.5" customHeight="1">
      <c r="A123" s="38"/>
      <c r="B123" s="39"/>
      <c r="C123" s="226" t="s">
        <v>171</v>
      </c>
      <c r="D123" s="226" t="s">
        <v>166</v>
      </c>
      <c r="E123" s="227" t="s">
        <v>1708</v>
      </c>
      <c r="F123" s="228" t="s">
        <v>1709</v>
      </c>
      <c r="G123" s="229" t="s">
        <v>242</v>
      </c>
      <c r="H123" s="230">
        <v>65</v>
      </c>
      <c r="I123" s="231"/>
      <c r="J123" s="232">
        <f>ROUND(I123*H123,2)</f>
        <v>0</v>
      </c>
      <c r="K123" s="228" t="s">
        <v>1</v>
      </c>
      <c r="L123" s="44"/>
      <c r="M123" s="233" t="s">
        <v>1</v>
      </c>
      <c r="N123" s="234" t="s">
        <v>40</v>
      </c>
      <c r="O123" s="91"/>
      <c r="P123" s="235">
        <f>O123*H123</f>
        <v>0</v>
      </c>
      <c r="Q123" s="235">
        <v>0</v>
      </c>
      <c r="R123" s="235">
        <f>Q123*H123</f>
        <v>0</v>
      </c>
      <c r="S123" s="235">
        <v>0</v>
      </c>
      <c r="T123" s="236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7" t="s">
        <v>171</v>
      </c>
      <c r="AT123" s="237" t="s">
        <v>166</v>
      </c>
      <c r="AU123" s="237" t="s">
        <v>83</v>
      </c>
      <c r="AY123" s="17" t="s">
        <v>164</v>
      </c>
      <c r="BE123" s="238">
        <f>IF(N123="základní",J123,0)</f>
        <v>0</v>
      </c>
      <c r="BF123" s="238">
        <f>IF(N123="snížená",J123,0)</f>
        <v>0</v>
      </c>
      <c r="BG123" s="238">
        <f>IF(N123="zákl. přenesená",J123,0)</f>
        <v>0</v>
      </c>
      <c r="BH123" s="238">
        <f>IF(N123="sníž. přenesená",J123,0)</f>
        <v>0</v>
      </c>
      <c r="BI123" s="238">
        <f>IF(N123="nulová",J123,0)</f>
        <v>0</v>
      </c>
      <c r="BJ123" s="17" t="s">
        <v>83</v>
      </c>
      <c r="BK123" s="238">
        <f>ROUND(I123*H123,2)</f>
        <v>0</v>
      </c>
      <c r="BL123" s="17" t="s">
        <v>171</v>
      </c>
      <c r="BM123" s="237" t="s">
        <v>220</v>
      </c>
    </row>
    <row r="124" s="2" customFormat="1" ht="16.5" customHeight="1">
      <c r="A124" s="38"/>
      <c r="B124" s="39"/>
      <c r="C124" s="226" t="s">
        <v>198</v>
      </c>
      <c r="D124" s="226" t="s">
        <v>166</v>
      </c>
      <c r="E124" s="227" t="s">
        <v>1710</v>
      </c>
      <c r="F124" s="228" t="s">
        <v>1711</v>
      </c>
      <c r="G124" s="229" t="s">
        <v>242</v>
      </c>
      <c r="H124" s="230">
        <v>65</v>
      </c>
      <c r="I124" s="231"/>
      <c r="J124" s="232">
        <f>ROUND(I124*H124,2)</f>
        <v>0</v>
      </c>
      <c r="K124" s="228" t="s">
        <v>1</v>
      </c>
      <c r="L124" s="44"/>
      <c r="M124" s="233" t="s">
        <v>1</v>
      </c>
      <c r="N124" s="234" t="s">
        <v>40</v>
      </c>
      <c r="O124" s="91"/>
      <c r="P124" s="235">
        <f>O124*H124</f>
        <v>0</v>
      </c>
      <c r="Q124" s="235">
        <v>0</v>
      </c>
      <c r="R124" s="235">
        <f>Q124*H124</f>
        <v>0</v>
      </c>
      <c r="S124" s="235">
        <v>0</v>
      </c>
      <c r="T124" s="236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7" t="s">
        <v>171</v>
      </c>
      <c r="AT124" s="237" t="s">
        <v>166</v>
      </c>
      <c r="AU124" s="237" t="s">
        <v>83</v>
      </c>
      <c r="AY124" s="17" t="s">
        <v>164</v>
      </c>
      <c r="BE124" s="238">
        <f>IF(N124="základní",J124,0)</f>
        <v>0</v>
      </c>
      <c r="BF124" s="238">
        <f>IF(N124="snížená",J124,0)</f>
        <v>0</v>
      </c>
      <c r="BG124" s="238">
        <f>IF(N124="zákl. přenesená",J124,0)</f>
        <v>0</v>
      </c>
      <c r="BH124" s="238">
        <f>IF(N124="sníž. přenesená",J124,0)</f>
        <v>0</v>
      </c>
      <c r="BI124" s="238">
        <f>IF(N124="nulová",J124,0)</f>
        <v>0</v>
      </c>
      <c r="BJ124" s="17" t="s">
        <v>83</v>
      </c>
      <c r="BK124" s="238">
        <f>ROUND(I124*H124,2)</f>
        <v>0</v>
      </c>
      <c r="BL124" s="17" t="s">
        <v>171</v>
      </c>
      <c r="BM124" s="237" t="s">
        <v>232</v>
      </c>
    </row>
    <row r="125" s="2" customFormat="1" ht="16.5" customHeight="1">
      <c r="A125" s="38"/>
      <c r="B125" s="39"/>
      <c r="C125" s="226" t="s">
        <v>205</v>
      </c>
      <c r="D125" s="226" t="s">
        <v>166</v>
      </c>
      <c r="E125" s="227" t="s">
        <v>1712</v>
      </c>
      <c r="F125" s="228" t="s">
        <v>1713</v>
      </c>
      <c r="G125" s="229" t="s">
        <v>242</v>
      </c>
      <c r="H125" s="230">
        <v>5</v>
      </c>
      <c r="I125" s="231"/>
      <c r="J125" s="232">
        <f>ROUND(I125*H125,2)</f>
        <v>0</v>
      </c>
      <c r="K125" s="228" t="s">
        <v>1</v>
      </c>
      <c r="L125" s="44"/>
      <c r="M125" s="233" t="s">
        <v>1</v>
      </c>
      <c r="N125" s="234" t="s">
        <v>40</v>
      </c>
      <c r="O125" s="91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7" t="s">
        <v>171</v>
      </c>
      <c r="AT125" s="237" t="s">
        <v>166</v>
      </c>
      <c r="AU125" s="237" t="s">
        <v>83</v>
      </c>
      <c r="AY125" s="17" t="s">
        <v>164</v>
      </c>
      <c r="BE125" s="238">
        <f>IF(N125="základní",J125,0)</f>
        <v>0</v>
      </c>
      <c r="BF125" s="238">
        <f>IF(N125="snížená",J125,0)</f>
        <v>0</v>
      </c>
      <c r="BG125" s="238">
        <f>IF(N125="zákl. přenesená",J125,0)</f>
        <v>0</v>
      </c>
      <c r="BH125" s="238">
        <f>IF(N125="sníž. přenesená",J125,0)</f>
        <v>0</v>
      </c>
      <c r="BI125" s="238">
        <f>IF(N125="nulová",J125,0)</f>
        <v>0</v>
      </c>
      <c r="BJ125" s="17" t="s">
        <v>83</v>
      </c>
      <c r="BK125" s="238">
        <f>ROUND(I125*H125,2)</f>
        <v>0</v>
      </c>
      <c r="BL125" s="17" t="s">
        <v>171</v>
      </c>
      <c r="BM125" s="237" t="s">
        <v>8</v>
      </c>
    </row>
    <row r="126" s="2" customFormat="1" ht="21.75" customHeight="1">
      <c r="A126" s="38"/>
      <c r="B126" s="39"/>
      <c r="C126" s="226" t="s">
        <v>213</v>
      </c>
      <c r="D126" s="226" t="s">
        <v>166</v>
      </c>
      <c r="E126" s="227" t="s">
        <v>1714</v>
      </c>
      <c r="F126" s="228" t="s">
        <v>1715</v>
      </c>
      <c r="G126" s="229" t="s">
        <v>242</v>
      </c>
      <c r="H126" s="230">
        <v>5</v>
      </c>
      <c r="I126" s="231"/>
      <c r="J126" s="232">
        <f>ROUND(I126*H126,2)</f>
        <v>0</v>
      </c>
      <c r="K126" s="228" t="s">
        <v>1</v>
      </c>
      <c r="L126" s="44"/>
      <c r="M126" s="233" t="s">
        <v>1</v>
      </c>
      <c r="N126" s="234" t="s">
        <v>40</v>
      </c>
      <c r="O126" s="91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7" t="s">
        <v>171</v>
      </c>
      <c r="AT126" s="237" t="s">
        <v>166</v>
      </c>
      <c r="AU126" s="237" t="s">
        <v>83</v>
      </c>
      <c r="AY126" s="17" t="s">
        <v>164</v>
      </c>
      <c r="BE126" s="238">
        <f>IF(N126="základní",J126,0)</f>
        <v>0</v>
      </c>
      <c r="BF126" s="238">
        <f>IF(N126="snížená",J126,0)</f>
        <v>0</v>
      </c>
      <c r="BG126" s="238">
        <f>IF(N126="zákl. přenesená",J126,0)</f>
        <v>0</v>
      </c>
      <c r="BH126" s="238">
        <f>IF(N126="sníž. přenesená",J126,0)</f>
        <v>0</v>
      </c>
      <c r="BI126" s="238">
        <f>IF(N126="nulová",J126,0)</f>
        <v>0</v>
      </c>
      <c r="BJ126" s="17" t="s">
        <v>83</v>
      </c>
      <c r="BK126" s="238">
        <f>ROUND(I126*H126,2)</f>
        <v>0</v>
      </c>
      <c r="BL126" s="17" t="s">
        <v>171</v>
      </c>
      <c r="BM126" s="237" t="s">
        <v>256</v>
      </c>
    </row>
    <row r="127" s="2" customFormat="1" ht="24.15" customHeight="1">
      <c r="A127" s="38"/>
      <c r="B127" s="39"/>
      <c r="C127" s="226" t="s">
        <v>220</v>
      </c>
      <c r="D127" s="226" t="s">
        <v>166</v>
      </c>
      <c r="E127" s="227" t="s">
        <v>1716</v>
      </c>
      <c r="F127" s="228" t="s">
        <v>1717</v>
      </c>
      <c r="G127" s="229" t="s">
        <v>242</v>
      </c>
      <c r="H127" s="230">
        <v>140</v>
      </c>
      <c r="I127" s="231"/>
      <c r="J127" s="232">
        <f>ROUND(I127*H127,2)</f>
        <v>0</v>
      </c>
      <c r="K127" s="228" t="s">
        <v>1</v>
      </c>
      <c r="L127" s="44"/>
      <c r="M127" s="233" t="s">
        <v>1</v>
      </c>
      <c r="N127" s="234" t="s">
        <v>40</v>
      </c>
      <c r="O127" s="91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7" t="s">
        <v>171</v>
      </c>
      <c r="AT127" s="237" t="s">
        <v>166</v>
      </c>
      <c r="AU127" s="237" t="s">
        <v>83</v>
      </c>
      <c r="AY127" s="17" t="s">
        <v>164</v>
      </c>
      <c r="BE127" s="238">
        <f>IF(N127="základní",J127,0)</f>
        <v>0</v>
      </c>
      <c r="BF127" s="238">
        <f>IF(N127="snížená",J127,0)</f>
        <v>0</v>
      </c>
      <c r="BG127" s="238">
        <f>IF(N127="zákl. přenesená",J127,0)</f>
        <v>0</v>
      </c>
      <c r="BH127" s="238">
        <f>IF(N127="sníž. přenesená",J127,0)</f>
        <v>0</v>
      </c>
      <c r="BI127" s="238">
        <f>IF(N127="nulová",J127,0)</f>
        <v>0</v>
      </c>
      <c r="BJ127" s="17" t="s">
        <v>83</v>
      </c>
      <c r="BK127" s="238">
        <f>ROUND(I127*H127,2)</f>
        <v>0</v>
      </c>
      <c r="BL127" s="17" t="s">
        <v>171</v>
      </c>
      <c r="BM127" s="237" t="s">
        <v>266</v>
      </c>
    </row>
    <row r="128" s="2" customFormat="1" ht="21.75" customHeight="1">
      <c r="A128" s="38"/>
      <c r="B128" s="39"/>
      <c r="C128" s="226" t="s">
        <v>227</v>
      </c>
      <c r="D128" s="226" t="s">
        <v>166</v>
      </c>
      <c r="E128" s="227" t="s">
        <v>1718</v>
      </c>
      <c r="F128" s="228" t="s">
        <v>1719</v>
      </c>
      <c r="G128" s="229" t="s">
        <v>242</v>
      </c>
      <c r="H128" s="230">
        <v>70</v>
      </c>
      <c r="I128" s="231"/>
      <c r="J128" s="232">
        <f>ROUND(I128*H128,2)</f>
        <v>0</v>
      </c>
      <c r="K128" s="228" t="s">
        <v>1</v>
      </c>
      <c r="L128" s="44"/>
      <c r="M128" s="233" t="s">
        <v>1</v>
      </c>
      <c r="N128" s="234" t="s">
        <v>40</v>
      </c>
      <c r="O128" s="91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171</v>
      </c>
      <c r="AT128" s="237" t="s">
        <v>166</v>
      </c>
      <c r="AU128" s="237" t="s">
        <v>83</v>
      </c>
      <c r="AY128" s="17" t="s">
        <v>164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83</v>
      </c>
      <c r="BK128" s="238">
        <f>ROUND(I128*H128,2)</f>
        <v>0</v>
      </c>
      <c r="BL128" s="17" t="s">
        <v>171</v>
      </c>
      <c r="BM128" s="237" t="s">
        <v>280</v>
      </c>
    </row>
    <row r="129" s="2" customFormat="1" ht="24.15" customHeight="1">
      <c r="A129" s="38"/>
      <c r="B129" s="39"/>
      <c r="C129" s="226" t="s">
        <v>232</v>
      </c>
      <c r="D129" s="226" t="s">
        <v>166</v>
      </c>
      <c r="E129" s="227" t="s">
        <v>1720</v>
      </c>
      <c r="F129" s="228" t="s">
        <v>1721</v>
      </c>
      <c r="G129" s="229" t="s">
        <v>242</v>
      </c>
      <c r="H129" s="230">
        <v>400</v>
      </c>
      <c r="I129" s="231"/>
      <c r="J129" s="232">
        <f>ROUND(I129*H129,2)</f>
        <v>0</v>
      </c>
      <c r="K129" s="228" t="s">
        <v>1</v>
      </c>
      <c r="L129" s="44"/>
      <c r="M129" s="233" t="s">
        <v>1</v>
      </c>
      <c r="N129" s="234" t="s">
        <v>40</v>
      </c>
      <c r="O129" s="91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171</v>
      </c>
      <c r="AT129" s="237" t="s">
        <v>166</v>
      </c>
      <c r="AU129" s="237" t="s">
        <v>83</v>
      </c>
      <c r="AY129" s="17" t="s">
        <v>164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83</v>
      </c>
      <c r="BK129" s="238">
        <f>ROUND(I129*H129,2)</f>
        <v>0</v>
      </c>
      <c r="BL129" s="17" t="s">
        <v>171</v>
      </c>
      <c r="BM129" s="237" t="s">
        <v>291</v>
      </c>
    </row>
    <row r="130" s="2" customFormat="1" ht="16.5" customHeight="1">
      <c r="A130" s="38"/>
      <c r="B130" s="39"/>
      <c r="C130" s="226" t="s">
        <v>239</v>
      </c>
      <c r="D130" s="226" t="s">
        <v>166</v>
      </c>
      <c r="E130" s="227" t="s">
        <v>1722</v>
      </c>
      <c r="F130" s="228" t="s">
        <v>1723</v>
      </c>
      <c r="G130" s="229" t="s">
        <v>242</v>
      </c>
      <c r="H130" s="230">
        <v>80</v>
      </c>
      <c r="I130" s="231"/>
      <c r="J130" s="232">
        <f>ROUND(I130*H130,2)</f>
        <v>0</v>
      </c>
      <c r="K130" s="228" t="s">
        <v>1</v>
      </c>
      <c r="L130" s="44"/>
      <c r="M130" s="233" t="s">
        <v>1</v>
      </c>
      <c r="N130" s="234" t="s">
        <v>40</v>
      </c>
      <c r="O130" s="91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171</v>
      </c>
      <c r="AT130" s="237" t="s">
        <v>166</v>
      </c>
      <c r="AU130" s="237" t="s">
        <v>83</v>
      </c>
      <c r="AY130" s="17" t="s">
        <v>164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83</v>
      </c>
      <c r="BK130" s="238">
        <f>ROUND(I130*H130,2)</f>
        <v>0</v>
      </c>
      <c r="BL130" s="17" t="s">
        <v>171</v>
      </c>
      <c r="BM130" s="237" t="s">
        <v>303</v>
      </c>
    </row>
    <row r="131" s="2" customFormat="1" ht="24.15" customHeight="1">
      <c r="A131" s="38"/>
      <c r="B131" s="39"/>
      <c r="C131" s="226" t="s">
        <v>8</v>
      </c>
      <c r="D131" s="226" t="s">
        <v>166</v>
      </c>
      <c r="E131" s="227" t="s">
        <v>1724</v>
      </c>
      <c r="F131" s="228" t="s">
        <v>1725</v>
      </c>
      <c r="G131" s="229" t="s">
        <v>1394</v>
      </c>
      <c r="H131" s="230">
        <v>1</v>
      </c>
      <c r="I131" s="231"/>
      <c r="J131" s="232">
        <f>ROUND(I131*H131,2)</f>
        <v>0</v>
      </c>
      <c r="K131" s="228" t="s">
        <v>1</v>
      </c>
      <c r="L131" s="44"/>
      <c r="M131" s="233" t="s">
        <v>1</v>
      </c>
      <c r="N131" s="234" t="s">
        <v>40</v>
      </c>
      <c r="O131" s="91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171</v>
      </c>
      <c r="AT131" s="237" t="s">
        <v>166</v>
      </c>
      <c r="AU131" s="237" t="s">
        <v>83</v>
      </c>
      <c r="AY131" s="17" t="s">
        <v>164</v>
      </c>
      <c r="BE131" s="238">
        <f>IF(N131="základní",J131,0)</f>
        <v>0</v>
      </c>
      <c r="BF131" s="238">
        <f>IF(N131="snížená",J131,0)</f>
        <v>0</v>
      </c>
      <c r="BG131" s="238">
        <f>IF(N131="zákl. přenesená",J131,0)</f>
        <v>0</v>
      </c>
      <c r="BH131" s="238">
        <f>IF(N131="sníž. přenesená",J131,0)</f>
        <v>0</v>
      </c>
      <c r="BI131" s="238">
        <f>IF(N131="nulová",J131,0)</f>
        <v>0</v>
      </c>
      <c r="BJ131" s="17" t="s">
        <v>83</v>
      </c>
      <c r="BK131" s="238">
        <f>ROUND(I131*H131,2)</f>
        <v>0</v>
      </c>
      <c r="BL131" s="17" t="s">
        <v>171</v>
      </c>
      <c r="BM131" s="237" t="s">
        <v>317</v>
      </c>
    </row>
    <row r="132" s="2" customFormat="1" ht="24.15" customHeight="1">
      <c r="A132" s="38"/>
      <c r="B132" s="39"/>
      <c r="C132" s="226" t="s">
        <v>250</v>
      </c>
      <c r="D132" s="226" t="s">
        <v>166</v>
      </c>
      <c r="E132" s="227" t="s">
        <v>1726</v>
      </c>
      <c r="F132" s="228" t="s">
        <v>1727</v>
      </c>
      <c r="G132" s="229" t="s">
        <v>1394</v>
      </c>
      <c r="H132" s="230">
        <v>1</v>
      </c>
      <c r="I132" s="231"/>
      <c r="J132" s="232">
        <f>ROUND(I132*H132,2)</f>
        <v>0</v>
      </c>
      <c r="K132" s="228" t="s">
        <v>1</v>
      </c>
      <c r="L132" s="44"/>
      <c r="M132" s="233" t="s">
        <v>1</v>
      </c>
      <c r="N132" s="234" t="s">
        <v>40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171</v>
      </c>
      <c r="AT132" s="237" t="s">
        <v>166</v>
      </c>
      <c r="AU132" s="237" t="s">
        <v>83</v>
      </c>
      <c r="AY132" s="17" t="s">
        <v>164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171</v>
      </c>
      <c r="BM132" s="237" t="s">
        <v>329</v>
      </c>
    </row>
    <row r="133" s="2" customFormat="1" ht="24.15" customHeight="1">
      <c r="A133" s="38"/>
      <c r="B133" s="39"/>
      <c r="C133" s="226" t="s">
        <v>256</v>
      </c>
      <c r="D133" s="226" t="s">
        <v>166</v>
      </c>
      <c r="E133" s="227" t="s">
        <v>1728</v>
      </c>
      <c r="F133" s="228" t="s">
        <v>1729</v>
      </c>
      <c r="G133" s="229" t="s">
        <v>1730</v>
      </c>
      <c r="H133" s="230">
        <v>1</v>
      </c>
      <c r="I133" s="231"/>
      <c r="J133" s="232">
        <f>ROUND(I133*H133,2)</f>
        <v>0</v>
      </c>
      <c r="K133" s="228" t="s">
        <v>1</v>
      </c>
      <c r="L133" s="44"/>
      <c r="M133" s="233" t="s">
        <v>1</v>
      </c>
      <c r="N133" s="234" t="s">
        <v>40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171</v>
      </c>
      <c r="AT133" s="237" t="s">
        <v>166</v>
      </c>
      <c r="AU133" s="237" t="s">
        <v>83</v>
      </c>
      <c r="AY133" s="17" t="s">
        <v>164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83</v>
      </c>
      <c r="BK133" s="238">
        <f>ROUND(I133*H133,2)</f>
        <v>0</v>
      </c>
      <c r="BL133" s="17" t="s">
        <v>171</v>
      </c>
      <c r="BM133" s="237" t="s">
        <v>340</v>
      </c>
    </row>
    <row r="134" s="2" customFormat="1" ht="24.15" customHeight="1">
      <c r="A134" s="38"/>
      <c r="B134" s="39"/>
      <c r="C134" s="226" t="s">
        <v>262</v>
      </c>
      <c r="D134" s="226" t="s">
        <v>166</v>
      </c>
      <c r="E134" s="227" t="s">
        <v>1731</v>
      </c>
      <c r="F134" s="228" t="s">
        <v>1732</v>
      </c>
      <c r="G134" s="229" t="s">
        <v>1394</v>
      </c>
      <c r="H134" s="230">
        <v>12</v>
      </c>
      <c r="I134" s="231"/>
      <c r="J134" s="232">
        <f>ROUND(I134*H134,2)</f>
        <v>0</v>
      </c>
      <c r="K134" s="228" t="s">
        <v>1</v>
      </c>
      <c r="L134" s="44"/>
      <c r="M134" s="233" t="s">
        <v>1</v>
      </c>
      <c r="N134" s="234" t="s">
        <v>40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171</v>
      </c>
      <c r="AT134" s="237" t="s">
        <v>166</v>
      </c>
      <c r="AU134" s="237" t="s">
        <v>83</v>
      </c>
      <c r="AY134" s="17" t="s">
        <v>164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83</v>
      </c>
      <c r="BK134" s="238">
        <f>ROUND(I134*H134,2)</f>
        <v>0</v>
      </c>
      <c r="BL134" s="17" t="s">
        <v>171</v>
      </c>
      <c r="BM134" s="237" t="s">
        <v>351</v>
      </c>
    </row>
    <row r="135" s="2" customFormat="1" ht="16.5" customHeight="1">
      <c r="A135" s="38"/>
      <c r="B135" s="39"/>
      <c r="C135" s="226" t="s">
        <v>266</v>
      </c>
      <c r="D135" s="226" t="s">
        <v>166</v>
      </c>
      <c r="E135" s="227" t="s">
        <v>1733</v>
      </c>
      <c r="F135" s="228" t="s">
        <v>1734</v>
      </c>
      <c r="G135" s="229" t="s">
        <v>1394</v>
      </c>
      <c r="H135" s="230">
        <v>1</v>
      </c>
      <c r="I135" s="231"/>
      <c r="J135" s="232">
        <f>ROUND(I135*H135,2)</f>
        <v>0</v>
      </c>
      <c r="K135" s="228" t="s">
        <v>1</v>
      </c>
      <c r="L135" s="44"/>
      <c r="M135" s="233" t="s">
        <v>1</v>
      </c>
      <c r="N135" s="234" t="s">
        <v>40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171</v>
      </c>
      <c r="AT135" s="237" t="s">
        <v>166</v>
      </c>
      <c r="AU135" s="237" t="s">
        <v>83</v>
      </c>
      <c r="AY135" s="17" t="s">
        <v>164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83</v>
      </c>
      <c r="BK135" s="238">
        <f>ROUND(I135*H135,2)</f>
        <v>0</v>
      </c>
      <c r="BL135" s="17" t="s">
        <v>171</v>
      </c>
      <c r="BM135" s="237" t="s">
        <v>361</v>
      </c>
    </row>
    <row r="136" s="2" customFormat="1" ht="16.5" customHeight="1">
      <c r="A136" s="38"/>
      <c r="B136" s="39"/>
      <c r="C136" s="226" t="s">
        <v>273</v>
      </c>
      <c r="D136" s="226" t="s">
        <v>166</v>
      </c>
      <c r="E136" s="227" t="s">
        <v>1735</v>
      </c>
      <c r="F136" s="228" t="s">
        <v>1736</v>
      </c>
      <c r="G136" s="229" t="s">
        <v>1394</v>
      </c>
      <c r="H136" s="230">
        <v>6</v>
      </c>
      <c r="I136" s="231"/>
      <c r="J136" s="232">
        <f>ROUND(I136*H136,2)</f>
        <v>0</v>
      </c>
      <c r="K136" s="228" t="s">
        <v>1</v>
      </c>
      <c r="L136" s="44"/>
      <c r="M136" s="233" t="s">
        <v>1</v>
      </c>
      <c r="N136" s="234" t="s">
        <v>40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171</v>
      </c>
      <c r="AT136" s="237" t="s">
        <v>166</v>
      </c>
      <c r="AU136" s="237" t="s">
        <v>83</v>
      </c>
      <c r="AY136" s="17" t="s">
        <v>164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83</v>
      </c>
      <c r="BK136" s="238">
        <f>ROUND(I136*H136,2)</f>
        <v>0</v>
      </c>
      <c r="BL136" s="17" t="s">
        <v>171</v>
      </c>
      <c r="BM136" s="237" t="s">
        <v>373</v>
      </c>
    </row>
    <row r="137" s="2" customFormat="1" ht="16.5" customHeight="1">
      <c r="A137" s="38"/>
      <c r="B137" s="39"/>
      <c r="C137" s="226" t="s">
        <v>280</v>
      </c>
      <c r="D137" s="226" t="s">
        <v>166</v>
      </c>
      <c r="E137" s="227" t="s">
        <v>1737</v>
      </c>
      <c r="F137" s="228" t="s">
        <v>1738</v>
      </c>
      <c r="G137" s="229" t="s">
        <v>1394</v>
      </c>
      <c r="H137" s="230">
        <v>2</v>
      </c>
      <c r="I137" s="231"/>
      <c r="J137" s="232">
        <f>ROUND(I137*H137,2)</f>
        <v>0</v>
      </c>
      <c r="K137" s="228" t="s">
        <v>1</v>
      </c>
      <c r="L137" s="44"/>
      <c r="M137" s="233" t="s">
        <v>1</v>
      </c>
      <c r="N137" s="234" t="s">
        <v>40</v>
      </c>
      <c r="O137" s="91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171</v>
      </c>
      <c r="AT137" s="237" t="s">
        <v>166</v>
      </c>
      <c r="AU137" s="237" t="s">
        <v>83</v>
      </c>
      <c r="AY137" s="17" t="s">
        <v>164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83</v>
      </c>
      <c r="BK137" s="238">
        <f>ROUND(I137*H137,2)</f>
        <v>0</v>
      </c>
      <c r="BL137" s="17" t="s">
        <v>171</v>
      </c>
      <c r="BM137" s="237" t="s">
        <v>383</v>
      </c>
    </row>
    <row r="138" s="2" customFormat="1" ht="16.5" customHeight="1">
      <c r="A138" s="38"/>
      <c r="B138" s="39"/>
      <c r="C138" s="226" t="s">
        <v>286</v>
      </c>
      <c r="D138" s="226" t="s">
        <v>166</v>
      </c>
      <c r="E138" s="227" t="s">
        <v>1739</v>
      </c>
      <c r="F138" s="228" t="s">
        <v>1740</v>
      </c>
      <c r="G138" s="229" t="s">
        <v>1394</v>
      </c>
      <c r="H138" s="230">
        <v>1</v>
      </c>
      <c r="I138" s="231"/>
      <c r="J138" s="232">
        <f>ROUND(I138*H138,2)</f>
        <v>0</v>
      </c>
      <c r="K138" s="228" t="s">
        <v>1</v>
      </c>
      <c r="L138" s="44"/>
      <c r="M138" s="233" t="s">
        <v>1</v>
      </c>
      <c r="N138" s="234" t="s">
        <v>40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171</v>
      </c>
      <c r="AT138" s="237" t="s">
        <v>166</v>
      </c>
      <c r="AU138" s="237" t="s">
        <v>83</v>
      </c>
      <c r="AY138" s="17" t="s">
        <v>164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83</v>
      </c>
      <c r="BK138" s="238">
        <f>ROUND(I138*H138,2)</f>
        <v>0</v>
      </c>
      <c r="BL138" s="17" t="s">
        <v>171</v>
      </c>
      <c r="BM138" s="237" t="s">
        <v>396</v>
      </c>
    </row>
    <row r="139" s="2" customFormat="1" ht="21.75" customHeight="1">
      <c r="A139" s="38"/>
      <c r="B139" s="39"/>
      <c r="C139" s="226" t="s">
        <v>291</v>
      </c>
      <c r="D139" s="226" t="s">
        <v>166</v>
      </c>
      <c r="E139" s="227" t="s">
        <v>1741</v>
      </c>
      <c r="F139" s="228" t="s">
        <v>1742</v>
      </c>
      <c r="G139" s="229" t="s">
        <v>1394</v>
      </c>
      <c r="H139" s="230">
        <v>1</v>
      </c>
      <c r="I139" s="231"/>
      <c r="J139" s="232">
        <f>ROUND(I139*H139,2)</f>
        <v>0</v>
      </c>
      <c r="K139" s="228" t="s">
        <v>1</v>
      </c>
      <c r="L139" s="44"/>
      <c r="M139" s="233" t="s">
        <v>1</v>
      </c>
      <c r="N139" s="234" t="s">
        <v>40</v>
      </c>
      <c r="O139" s="91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171</v>
      </c>
      <c r="AT139" s="237" t="s">
        <v>166</v>
      </c>
      <c r="AU139" s="237" t="s">
        <v>83</v>
      </c>
      <c r="AY139" s="17" t="s">
        <v>164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83</v>
      </c>
      <c r="BK139" s="238">
        <f>ROUND(I139*H139,2)</f>
        <v>0</v>
      </c>
      <c r="BL139" s="17" t="s">
        <v>171</v>
      </c>
      <c r="BM139" s="237" t="s">
        <v>408</v>
      </c>
    </row>
    <row r="140" s="2" customFormat="1" ht="16.5" customHeight="1">
      <c r="A140" s="38"/>
      <c r="B140" s="39"/>
      <c r="C140" s="226" t="s">
        <v>7</v>
      </c>
      <c r="D140" s="226" t="s">
        <v>166</v>
      </c>
      <c r="E140" s="227" t="s">
        <v>1735</v>
      </c>
      <c r="F140" s="228" t="s">
        <v>1736</v>
      </c>
      <c r="G140" s="229" t="s">
        <v>1394</v>
      </c>
      <c r="H140" s="230">
        <v>6</v>
      </c>
      <c r="I140" s="231"/>
      <c r="J140" s="232">
        <f>ROUND(I140*H140,2)</f>
        <v>0</v>
      </c>
      <c r="K140" s="228" t="s">
        <v>1</v>
      </c>
      <c r="L140" s="44"/>
      <c r="M140" s="233" t="s">
        <v>1</v>
      </c>
      <c r="N140" s="234" t="s">
        <v>40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171</v>
      </c>
      <c r="AT140" s="237" t="s">
        <v>166</v>
      </c>
      <c r="AU140" s="237" t="s">
        <v>83</v>
      </c>
      <c r="AY140" s="17" t="s">
        <v>164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83</v>
      </c>
      <c r="BK140" s="238">
        <f>ROUND(I140*H140,2)</f>
        <v>0</v>
      </c>
      <c r="BL140" s="17" t="s">
        <v>171</v>
      </c>
      <c r="BM140" s="237" t="s">
        <v>418</v>
      </c>
    </row>
    <row r="141" s="2" customFormat="1" ht="24.15" customHeight="1">
      <c r="A141" s="38"/>
      <c r="B141" s="39"/>
      <c r="C141" s="226" t="s">
        <v>303</v>
      </c>
      <c r="D141" s="226" t="s">
        <v>166</v>
      </c>
      <c r="E141" s="227" t="s">
        <v>1743</v>
      </c>
      <c r="F141" s="228" t="s">
        <v>1744</v>
      </c>
      <c r="G141" s="229" t="s">
        <v>1394</v>
      </c>
      <c r="H141" s="230">
        <v>2</v>
      </c>
      <c r="I141" s="231"/>
      <c r="J141" s="232">
        <f>ROUND(I141*H141,2)</f>
        <v>0</v>
      </c>
      <c r="K141" s="228" t="s">
        <v>1</v>
      </c>
      <c r="L141" s="44"/>
      <c r="M141" s="233" t="s">
        <v>1</v>
      </c>
      <c r="N141" s="234" t="s">
        <v>40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171</v>
      </c>
      <c r="AT141" s="237" t="s">
        <v>166</v>
      </c>
      <c r="AU141" s="237" t="s">
        <v>83</v>
      </c>
      <c r="AY141" s="17" t="s">
        <v>164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83</v>
      </c>
      <c r="BK141" s="238">
        <f>ROUND(I141*H141,2)</f>
        <v>0</v>
      </c>
      <c r="BL141" s="17" t="s">
        <v>171</v>
      </c>
      <c r="BM141" s="237" t="s">
        <v>431</v>
      </c>
    </row>
    <row r="142" s="2" customFormat="1" ht="24.15" customHeight="1">
      <c r="A142" s="38"/>
      <c r="B142" s="39"/>
      <c r="C142" s="226" t="s">
        <v>309</v>
      </c>
      <c r="D142" s="226" t="s">
        <v>166</v>
      </c>
      <c r="E142" s="227" t="s">
        <v>1745</v>
      </c>
      <c r="F142" s="228" t="s">
        <v>1746</v>
      </c>
      <c r="G142" s="229" t="s">
        <v>1394</v>
      </c>
      <c r="H142" s="230">
        <v>2</v>
      </c>
      <c r="I142" s="231"/>
      <c r="J142" s="232">
        <f>ROUND(I142*H142,2)</f>
        <v>0</v>
      </c>
      <c r="K142" s="228" t="s">
        <v>1</v>
      </c>
      <c r="L142" s="44"/>
      <c r="M142" s="233" t="s">
        <v>1</v>
      </c>
      <c r="N142" s="234" t="s">
        <v>40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171</v>
      </c>
      <c r="AT142" s="237" t="s">
        <v>166</v>
      </c>
      <c r="AU142" s="237" t="s">
        <v>83</v>
      </c>
      <c r="AY142" s="17" t="s">
        <v>164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83</v>
      </c>
      <c r="BK142" s="238">
        <f>ROUND(I142*H142,2)</f>
        <v>0</v>
      </c>
      <c r="BL142" s="17" t="s">
        <v>171</v>
      </c>
      <c r="BM142" s="237" t="s">
        <v>443</v>
      </c>
    </row>
    <row r="143" s="2" customFormat="1" ht="24.15" customHeight="1">
      <c r="A143" s="38"/>
      <c r="B143" s="39"/>
      <c r="C143" s="226" t="s">
        <v>317</v>
      </c>
      <c r="D143" s="226" t="s">
        <v>166</v>
      </c>
      <c r="E143" s="227" t="s">
        <v>1728</v>
      </c>
      <c r="F143" s="228" t="s">
        <v>1729</v>
      </c>
      <c r="G143" s="229" t="s">
        <v>1730</v>
      </c>
      <c r="H143" s="230">
        <v>1</v>
      </c>
      <c r="I143" s="231"/>
      <c r="J143" s="232">
        <f>ROUND(I143*H143,2)</f>
        <v>0</v>
      </c>
      <c r="K143" s="228" t="s">
        <v>1</v>
      </c>
      <c r="L143" s="44"/>
      <c r="M143" s="233" t="s">
        <v>1</v>
      </c>
      <c r="N143" s="234" t="s">
        <v>40</v>
      </c>
      <c r="O143" s="91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171</v>
      </c>
      <c r="AT143" s="237" t="s">
        <v>166</v>
      </c>
      <c r="AU143" s="237" t="s">
        <v>83</v>
      </c>
      <c r="AY143" s="17" t="s">
        <v>164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83</v>
      </c>
      <c r="BK143" s="238">
        <f>ROUND(I143*H143,2)</f>
        <v>0</v>
      </c>
      <c r="BL143" s="17" t="s">
        <v>171</v>
      </c>
      <c r="BM143" s="237" t="s">
        <v>454</v>
      </c>
    </row>
    <row r="144" s="2" customFormat="1" ht="16.5" customHeight="1">
      <c r="A144" s="38"/>
      <c r="B144" s="39"/>
      <c r="C144" s="226" t="s">
        <v>324</v>
      </c>
      <c r="D144" s="226" t="s">
        <v>166</v>
      </c>
      <c r="E144" s="227" t="s">
        <v>1747</v>
      </c>
      <c r="F144" s="228" t="s">
        <v>1748</v>
      </c>
      <c r="G144" s="229" t="s">
        <v>242</v>
      </c>
      <c r="H144" s="230">
        <v>4</v>
      </c>
      <c r="I144" s="231"/>
      <c r="J144" s="232">
        <f>ROUND(I144*H144,2)</f>
        <v>0</v>
      </c>
      <c r="K144" s="228" t="s">
        <v>1</v>
      </c>
      <c r="L144" s="44"/>
      <c r="M144" s="233" t="s">
        <v>1</v>
      </c>
      <c r="N144" s="234" t="s">
        <v>40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171</v>
      </c>
      <c r="AT144" s="237" t="s">
        <v>166</v>
      </c>
      <c r="AU144" s="237" t="s">
        <v>83</v>
      </c>
      <c r="AY144" s="17" t="s">
        <v>164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83</v>
      </c>
      <c r="BK144" s="238">
        <f>ROUND(I144*H144,2)</f>
        <v>0</v>
      </c>
      <c r="BL144" s="17" t="s">
        <v>171</v>
      </c>
      <c r="BM144" s="237" t="s">
        <v>466</v>
      </c>
    </row>
    <row r="145" s="2" customFormat="1" ht="24.15" customHeight="1">
      <c r="A145" s="38"/>
      <c r="B145" s="39"/>
      <c r="C145" s="226" t="s">
        <v>329</v>
      </c>
      <c r="D145" s="226" t="s">
        <v>166</v>
      </c>
      <c r="E145" s="227" t="s">
        <v>1749</v>
      </c>
      <c r="F145" s="228" t="s">
        <v>1750</v>
      </c>
      <c r="G145" s="229" t="s">
        <v>1394</v>
      </c>
      <c r="H145" s="230">
        <v>1</v>
      </c>
      <c r="I145" s="231"/>
      <c r="J145" s="232">
        <f>ROUND(I145*H145,2)</f>
        <v>0</v>
      </c>
      <c r="K145" s="228" t="s">
        <v>1</v>
      </c>
      <c r="L145" s="44"/>
      <c r="M145" s="233" t="s">
        <v>1</v>
      </c>
      <c r="N145" s="234" t="s">
        <v>40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171</v>
      </c>
      <c r="AT145" s="237" t="s">
        <v>166</v>
      </c>
      <c r="AU145" s="237" t="s">
        <v>83</v>
      </c>
      <c r="AY145" s="17" t="s">
        <v>164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83</v>
      </c>
      <c r="BK145" s="238">
        <f>ROUND(I145*H145,2)</f>
        <v>0</v>
      </c>
      <c r="BL145" s="17" t="s">
        <v>171</v>
      </c>
      <c r="BM145" s="237" t="s">
        <v>477</v>
      </c>
    </row>
    <row r="146" s="2" customFormat="1" ht="16.5" customHeight="1">
      <c r="A146" s="38"/>
      <c r="B146" s="39"/>
      <c r="C146" s="226" t="s">
        <v>335</v>
      </c>
      <c r="D146" s="226" t="s">
        <v>166</v>
      </c>
      <c r="E146" s="227" t="s">
        <v>1751</v>
      </c>
      <c r="F146" s="228" t="s">
        <v>1752</v>
      </c>
      <c r="G146" s="229" t="s">
        <v>1394</v>
      </c>
      <c r="H146" s="230">
        <v>66</v>
      </c>
      <c r="I146" s="231"/>
      <c r="J146" s="232">
        <f>ROUND(I146*H146,2)</f>
        <v>0</v>
      </c>
      <c r="K146" s="228" t="s">
        <v>1</v>
      </c>
      <c r="L146" s="44"/>
      <c r="M146" s="233" t="s">
        <v>1</v>
      </c>
      <c r="N146" s="234" t="s">
        <v>40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171</v>
      </c>
      <c r="AT146" s="237" t="s">
        <v>166</v>
      </c>
      <c r="AU146" s="237" t="s">
        <v>83</v>
      </c>
      <c r="AY146" s="17" t="s">
        <v>164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83</v>
      </c>
      <c r="BK146" s="238">
        <f>ROUND(I146*H146,2)</f>
        <v>0</v>
      </c>
      <c r="BL146" s="17" t="s">
        <v>171</v>
      </c>
      <c r="BM146" s="237" t="s">
        <v>490</v>
      </c>
    </row>
    <row r="147" s="2" customFormat="1" ht="16.5" customHeight="1">
      <c r="A147" s="38"/>
      <c r="B147" s="39"/>
      <c r="C147" s="226" t="s">
        <v>340</v>
      </c>
      <c r="D147" s="226" t="s">
        <v>166</v>
      </c>
      <c r="E147" s="227" t="s">
        <v>1753</v>
      </c>
      <c r="F147" s="228" t="s">
        <v>1754</v>
      </c>
      <c r="G147" s="229" t="s">
        <v>1394</v>
      </c>
      <c r="H147" s="230">
        <v>4</v>
      </c>
      <c r="I147" s="231"/>
      <c r="J147" s="232">
        <f>ROUND(I147*H147,2)</f>
        <v>0</v>
      </c>
      <c r="K147" s="228" t="s">
        <v>1</v>
      </c>
      <c r="L147" s="44"/>
      <c r="M147" s="233" t="s">
        <v>1</v>
      </c>
      <c r="N147" s="234" t="s">
        <v>40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171</v>
      </c>
      <c r="AT147" s="237" t="s">
        <v>166</v>
      </c>
      <c r="AU147" s="237" t="s">
        <v>83</v>
      </c>
      <c r="AY147" s="17" t="s">
        <v>164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83</v>
      </c>
      <c r="BK147" s="238">
        <f>ROUND(I147*H147,2)</f>
        <v>0</v>
      </c>
      <c r="BL147" s="17" t="s">
        <v>171</v>
      </c>
      <c r="BM147" s="237" t="s">
        <v>501</v>
      </c>
    </row>
    <row r="148" s="12" customFormat="1" ht="25.92" customHeight="1">
      <c r="A148" s="12"/>
      <c r="B148" s="210"/>
      <c r="C148" s="211"/>
      <c r="D148" s="212" t="s">
        <v>74</v>
      </c>
      <c r="E148" s="213" t="s">
        <v>1077</v>
      </c>
      <c r="F148" s="213" t="s">
        <v>1755</v>
      </c>
      <c r="G148" s="211"/>
      <c r="H148" s="211"/>
      <c r="I148" s="214"/>
      <c r="J148" s="215">
        <f>BK148</f>
        <v>0</v>
      </c>
      <c r="K148" s="211"/>
      <c r="L148" s="216"/>
      <c r="M148" s="217"/>
      <c r="N148" s="218"/>
      <c r="O148" s="218"/>
      <c r="P148" s="219">
        <f>SUM(P149:P153)</f>
        <v>0</v>
      </c>
      <c r="Q148" s="218"/>
      <c r="R148" s="219">
        <f>SUM(R149:R153)</f>
        <v>0</v>
      </c>
      <c r="S148" s="218"/>
      <c r="T148" s="220">
        <f>SUM(T149:T153)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1" t="s">
        <v>83</v>
      </c>
      <c r="AT148" s="222" t="s">
        <v>74</v>
      </c>
      <c r="AU148" s="222" t="s">
        <v>75</v>
      </c>
      <c r="AY148" s="221" t="s">
        <v>164</v>
      </c>
      <c r="BK148" s="223">
        <f>SUM(BK149:BK153)</f>
        <v>0</v>
      </c>
    </row>
    <row r="149" s="2" customFormat="1" ht="16.5" customHeight="1">
      <c r="A149" s="38"/>
      <c r="B149" s="39"/>
      <c r="C149" s="226" t="s">
        <v>346</v>
      </c>
      <c r="D149" s="226" t="s">
        <v>166</v>
      </c>
      <c r="E149" s="227" t="s">
        <v>1756</v>
      </c>
      <c r="F149" s="228" t="s">
        <v>1757</v>
      </c>
      <c r="G149" s="229" t="s">
        <v>1730</v>
      </c>
      <c r="H149" s="230">
        <v>1</v>
      </c>
      <c r="I149" s="231"/>
      <c r="J149" s="232">
        <f>ROUND(I149*H149,2)</f>
        <v>0</v>
      </c>
      <c r="K149" s="228" t="s">
        <v>1</v>
      </c>
      <c r="L149" s="44"/>
      <c r="M149" s="233" t="s">
        <v>1</v>
      </c>
      <c r="N149" s="234" t="s">
        <v>40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171</v>
      </c>
      <c r="AT149" s="237" t="s">
        <v>166</v>
      </c>
      <c r="AU149" s="237" t="s">
        <v>83</v>
      </c>
      <c r="AY149" s="17" t="s">
        <v>164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83</v>
      </c>
      <c r="BK149" s="238">
        <f>ROUND(I149*H149,2)</f>
        <v>0</v>
      </c>
      <c r="BL149" s="17" t="s">
        <v>171</v>
      </c>
      <c r="BM149" s="237" t="s">
        <v>518</v>
      </c>
    </row>
    <row r="150" s="2" customFormat="1" ht="16.5" customHeight="1">
      <c r="A150" s="38"/>
      <c r="B150" s="39"/>
      <c r="C150" s="226" t="s">
        <v>351</v>
      </c>
      <c r="D150" s="226" t="s">
        <v>166</v>
      </c>
      <c r="E150" s="227" t="s">
        <v>1758</v>
      </c>
      <c r="F150" s="228" t="s">
        <v>1759</v>
      </c>
      <c r="G150" s="229" t="s">
        <v>1730</v>
      </c>
      <c r="H150" s="230">
        <v>1</v>
      </c>
      <c r="I150" s="231"/>
      <c r="J150" s="232">
        <f>ROUND(I150*H150,2)</f>
        <v>0</v>
      </c>
      <c r="K150" s="228" t="s">
        <v>1</v>
      </c>
      <c r="L150" s="44"/>
      <c r="M150" s="233" t="s">
        <v>1</v>
      </c>
      <c r="N150" s="234" t="s">
        <v>40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171</v>
      </c>
      <c r="AT150" s="237" t="s">
        <v>166</v>
      </c>
      <c r="AU150" s="237" t="s">
        <v>83</v>
      </c>
      <c r="AY150" s="17" t="s">
        <v>164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83</v>
      </c>
      <c r="BK150" s="238">
        <f>ROUND(I150*H150,2)</f>
        <v>0</v>
      </c>
      <c r="BL150" s="17" t="s">
        <v>171</v>
      </c>
      <c r="BM150" s="237" t="s">
        <v>529</v>
      </c>
    </row>
    <row r="151" s="2" customFormat="1" ht="16.5" customHeight="1">
      <c r="A151" s="38"/>
      <c r="B151" s="39"/>
      <c r="C151" s="226" t="s">
        <v>356</v>
      </c>
      <c r="D151" s="226" t="s">
        <v>166</v>
      </c>
      <c r="E151" s="227" t="s">
        <v>1760</v>
      </c>
      <c r="F151" s="228" t="s">
        <v>1761</v>
      </c>
      <c r="G151" s="229" t="s">
        <v>1730</v>
      </c>
      <c r="H151" s="230">
        <v>1</v>
      </c>
      <c r="I151" s="231"/>
      <c r="J151" s="232">
        <f>ROUND(I151*H151,2)</f>
        <v>0</v>
      </c>
      <c r="K151" s="228" t="s">
        <v>1</v>
      </c>
      <c r="L151" s="44"/>
      <c r="M151" s="233" t="s">
        <v>1</v>
      </c>
      <c r="N151" s="234" t="s">
        <v>40</v>
      </c>
      <c r="O151" s="91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171</v>
      </c>
      <c r="AT151" s="237" t="s">
        <v>166</v>
      </c>
      <c r="AU151" s="237" t="s">
        <v>83</v>
      </c>
      <c r="AY151" s="17" t="s">
        <v>164</v>
      </c>
      <c r="BE151" s="238">
        <f>IF(N151="základní",J151,0)</f>
        <v>0</v>
      </c>
      <c r="BF151" s="238">
        <f>IF(N151="snížená",J151,0)</f>
        <v>0</v>
      </c>
      <c r="BG151" s="238">
        <f>IF(N151="zákl. přenesená",J151,0)</f>
        <v>0</v>
      </c>
      <c r="BH151" s="238">
        <f>IF(N151="sníž. přenesená",J151,0)</f>
        <v>0</v>
      </c>
      <c r="BI151" s="238">
        <f>IF(N151="nulová",J151,0)</f>
        <v>0</v>
      </c>
      <c r="BJ151" s="17" t="s">
        <v>83</v>
      </c>
      <c r="BK151" s="238">
        <f>ROUND(I151*H151,2)</f>
        <v>0</v>
      </c>
      <c r="BL151" s="17" t="s">
        <v>171</v>
      </c>
      <c r="BM151" s="237" t="s">
        <v>540</v>
      </c>
    </row>
    <row r="152" s="2" customFormat="1" ht="16.5" customHeight="1">
      <c r="A152" s="38"/>
      <c r="B152" s="39"/>
      <c r="C152" s="226" t="s">
        <v>361</v>
      </c>
      <c r="D152" s="226" t="s">
        <v>166</v>
      </c>
      <c r="E152" s="227" t="s">
        <v>1762</v>
      </c>
      <c r="F152" s="228" t="s">
        <v>1763</v>
      </c>
      <c r="G152" s="229" t="s">
        <v>1764</v>
      </c>
      <c r="H152" s="230">
        <v>65</v>
      </c>
      <c r="I152" s="231"/>
      <c r="J152" s="232">
        <f>ROUND(I152*H152,2)</f>
        <v>0</v>
      </c>
      <c r="K152" s="228" t="s">
        <v>1</v>
      </c>
      <c r="L152" s="44"/>
      <c r="M152" s="233" t="s">
        <v>1</v>
      </c>
      <c r="N152" s="234" t="s">
        <v>40</v>
      </c>
      <c r="O152" s="91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171</v>
      </c>
      <c r="AT152" s="237" t="s">
        <v>166</v>
      </c>
      <c r="AU152" s="237" t="s">
        <v>83</v>
      </c>
      <c r="AY152" s="17" t="s">
        <v>164</v>
      </c>
      <c r="BE152" s="238">
        <f>IF(N152="základní",J152,0)</f>
        <v>0</v>
      </c>
      <c r="BF152" s="238">
        <f>IF(N152="snížená",J152,0)</f>
        <v>0</v>
      </c>
      <c r="BG152" s="238">
        <f>IF(N152="zákl. přenesená",J152,0)</f>
        <v>0</v>
      </c>
      <c r="BH152" s="238">
        <f>IF(N152="sníž. přenesená",J152,0)</f>
        <v>0</v>
      </c>
      <c r="BI152" s="238">
        <f>IF(N152="nulová",J152,0)</f>
        <v>0</v>
      </c>
      <c r="BJ152" s="17" t="s">
        <v>83</v>
      </c>
      <c r="BK152" s="238">
        <f>ROUND(I152*H152,2)</f>
        <v>0</v>
      </c>
      <c r="BL152" s="17" t="s">
        <v>171</v>
      </c>
      <c r="BM152" s="237" t="s">
        <v>552</v>
      </c>
    </row>
    <row r="153" s="2" customFormat="1" ht="16.5" customHeight="1">
      <c r="A153" s="38"/>
      <c r="B153" s="39"/>
      <c r="C153" s="226" t="s">
        <v>366</v>
      </c>
      <c r="D153" s="226" t="s">
        <v>166</v>
      </c>
      <c r="E153" s="227" t="s">
        <v>1765</v>
      </c>
      <c r="F153" s="228" t="s">
        <v>1766</v>
      </c>
      <c r="G153" s="229" t="s">
        <v>259</v>
      </c>
      <c r="H153" s="230">
        <v>1</v>
      </c>
      <c r="I153" s="231"/>
      <c r="J153" s="232">
        <f>ROUND(I153*H153,2)</f>
        <v>0</v>
      </c>
      <c r="K153" s="228" t="s">
        <v>1</v>
      </c>
      <c r="L153" s="44"/>
      <c r="M153" s="293" t="s">
        <v>1</v>
      </c>
      <c r="N153" s="294" t="s">
        <v>40</v>
      </c>
      <c r="O153" s="290"/>
      <c r="P153" s="295">
        <f>O153*H153</f>
        <v>0</v>
      </c>
      <c r="Q153" s="295">
        <v>0</v>
      </c>
      <c r="R153" s="295">
        <f>Q153*H153</f>
        <v>0</v>
      </c>
      <c r="S153" s="295">
        <v>0</v>
      </c>
      <c r="T153" s="29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7" t="s">
        <v>171</v>
      </c>
      <c r="AT153" s="237" t="s">
        <v>166</v>
      </c>
      <c r="AU153" s="237" t="s">
        <v>83</v>
      </c>
      <c r="AY153" s="17" t="s">
        <v>164</v>
      </c>
      <c r="BE153" s="238">
        <f>IF(N153="základní",J153,0)</f>
        <v>0</v>
      </c>
      <c r="BF153" s="238">
        <f>IF(N153="snížená",J153,0)</f>
        <v>0</v>
      </c>
      <c r="BG153" s="238">
        <f>IF(N153="zákl. přenesená",J153,0)</f>
        <v>0</v>
      </c>
      <c r="BH153" s="238">
        <f>IF(N153="sníž. přenesená",J153,0)</f>
        <v>0</v>
      </c>
      <c r="BI153" s="238">
        <f>IF(N153="nulová",J153,0)</f>
        <v>0</v>
      </c>
      <c r="BJ153" s="17" t="s">
        <v>83</v>
      </c>
      <c r="BK153" s="238">
        <f>ROUND(I153*H153,2)</f>
        <v>0</v>
      </c>
      <c r="BL153" s="17" t="s">
        <v>171</v>
      </c>
      <c r="BM153" s="237" t="s">
        <v>1767</v>
      </c>
    </row>
    <row r="154" s="2" customFormat="1" ht="6.96" customHeight="1">
      <c r="A154" s="38"/>
      <c r="B154" s="66"/>
      <c r="C154" s="67"/>
      <c r="D154" s="67"/>
      <c r="E154" s="67"/>
      <c r="F154" s="67"/>
      <c r="G154" s="67"/>
      <c r="H154" s="67"/>
      <c r="I154" s="67"/>
      <c r="J154" s="67"/>
      <c r="K154" s="67"/>
      <c r="L154" s="44"/>
      <c r="M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</row>
  </sheetData>
  <sheetProtection sheet="1" autoFilter="0" formatColumns="0" formatRows="0" objects="1" scenarios="1" spinCount="100000" saltValue="kudueVTbtHJ1A+cj9Ae1Yj2WcfMY9CajmAmG+Y+kOe07/0pr2ud7K8aBWIBj9bJFAYfEoyWHm1dtuZZgHn/Uwg==" hashValue="bVFy7SkT0gdILZwwhRtnP1BgfigiV+2CGSj5SA0cjUUV0uH3jy9YtduR0pAt8yLrhy+M4rCcf7yVBESf4Pg1wQ==" algorithmName="SHA-512" password="CC35"/>
  <autoFilter ref="C117:K153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119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Přístavba a úprava Infocentra u Muzea války 1866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121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1768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14. 8. 2025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0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28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30</v>
      </c>
      <c r="E20" s="38"/>
      <c r="F20" s="38"/>
      <c r="G20" s="38"/>
      <c r="H20" s="38"/>
      <c r="I20" s="150" t="s">
        <v>25</v>
      </c>
      <c r="J20" s="141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tr">
        <f>IF('Rekapitulace stavby'!E17="","",'Rekapitulace stavby'!E17)</f>
        <v xml:space="preserve"> </v>
      </c>
      <c r="F21" s="38"/>
      <c r="G21" s="38"/>
      <c r="H21" s="38"/>
      <c r="I21" s="150" t="s">
        <v>27</v>
      </c>
      <c r="J21" s="141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32</v>
      </c>
      <c r="E23" s="38"/>
      <c r="F23" s="38"/>
      <c r="G23" s="38"/>
      <c r="H23" s="38"/>
      <c r="I23" s="150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50" t="s">
        <v>27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35</v>
      </c>
      <c r="E30" s="38"/>
      <c r="F30" s="38"/>
      <c r="G30" s="38"/>
      <c r="H30" s="38"/>
      <c r="I30" s="38"/>
      <c r="J30" s="160">
        <f>ROUND(J117,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37</v>
      </c>
      <c r="G32" s="38"/>
      <c r="H32" s="38"/>
      <c r="I32" s="161" t="s">
        <v>36</v>
      </c>
      <c r="J32" s="161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39</v>
      </c>
      <c r="E33" s="150" t="s">
        <v>40</v>
      </c>
      <c r="F33" s="163">
        <f>ROUND((SUM(BE117:BE165)),  2)</f>
        <v>0</v>
      </c>
      <c r="G33" s="38"/>
      <c r="H33" s="38"/>
      <c r="I33" s="164">
        <v>0.20999999999999999</v>
      </c>
      <c r="J33" s="163">
        <f>ROUND(((SUM(BE117:BE165))*I33),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41</v>
      </c>
      <c r="F34" s="163">
        <f>ROUND((SUM(BF117:BF165)),  2)</f>
        <v>0</v>
      </c>
      <c r="G34" s="38"/>
      <c r="H34" s="38"/>
      <c r="I34" s="164">
        <v>0.12</v>
      </c>
      <c r="J34" s="163">
        <f>ROUND(((SUM(BF117:BF165))*I34),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42</v>
      </c>
      <c r="F35" s="163">
        <f>ROUND((SUM(BG117:BG165)),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43</v>
      </c>
      <c r="F36" s="163">
        <f>ROUND((SUM(BH117:BH165)),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44</v>
      </c>
      <c r="F37" s="163">
        <f>ROUND((SUM(BI117:BI165)),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45</v>
      </c>
      <c r="E39" s="167"/>
      <c r="F39" s="167"/>
      <c r="G39" s="168" t="s">
        <v>46</v>
      </c>
      <c r="H39" s="169" t="s">
        <v>47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48</v>
      </c>
      <c r="E50" s="173"/>
      <c r="F50" s="173"/>
      <c r="G50" s="172" t="s">
        <v>49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50</v>
      </c>
      <c r="E61" s="175"/>
      <c r="F61" s="176" t="s">
        <v>51</v>
      </c>
      <c r="G61" s="174" t="s">
        <v>50</v>
      </c>
      <c r="H61" s="175"/>
      <c r="I61" s="175"/>
      <c r="J61" s="177" t="s">
        <v>51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52</v>
      </c>
      <c r="E65" s="178"/>
      <c r="F65" s="178"/>
      <c r="G65" s="172" t="s">
        <v>53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50</v>
      </c>
      <c r="E76" s="175"/>
      <c r="F76" s="176" t="s">
        <v>51</v>
      </c>
      <c r="G76" s="174" t="s">
        <v>50</v>
      </c>
      <c r="H76" s="175"/>
      <c r="I76" s="175"/>
      <c r="J76" s="177" t="s">
        <v>51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Přístavba a úprava Infocentra u Muzea války 1866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121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VRN - VEDLEJŠÍ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Lípa u Hradce Králové</v>
      </c>
      <c r="G89" s="40"/>
      <c r="H89" s="40"/>
      <c r="I89" s="32" t="s">
        <v>22</v>
      </c>
      <c r="J89" s="79" t="str">
        <f>IF(J12="","",J12)</f>
        <v>14. 8. 2025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124</v>
      </c>
      <c r="D94" s="185"/>
      <c r="E94" s="185"/>
      <c r="F94" s="185"/>
      <c r="G94" s="185"/>
      <c r="H94" s="185"/>
      <c r="I94" s="185"/>
      <c r="J94" s="186" t="s">
        <v>125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126</v>
      </c>
      <c r="D96" s="40"/>
      <c r="E96" s="40"/>
      <c r="F96" s="40"/>
      <c r="G96" s="40"/>
      <c r="H96" s="40"/>
      <c r="I96" s="40"/>
      <c r="J96" s="110">
        <f>J117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127</v>
      </c>
    </row>
    <row r="97" s="9" customFormat="1" ht="24.96" customHeight="1">
      <c r="A97" s="9"/>
      <c r="B97" s="188"/>
      <c r="C97" s="189"/>
      <c r="D97" s="190" t="s">
        <v>1425</v>
      </c>
      <c r="E97" s="191"/>
      <c r="F97" s="191"/>
      <c r="G97" s="191"/>
      <c r="H97" s="191"/>
      <c r="I97" s="191"/>
      <c r="J97" s="192">
        <f>J118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3" s="2" customFormat="1" ht="6.96" customHeight="1">
      <c r="A103" s="38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24.96" customHeight="1">
      <c r="A104" s="38"/>
      <c r="B104" s="39"/>
      <c r="C104" s="23" t="s">
        <v>149</v>
      </c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2" customHeight="1">
      <c r="A106" s="38"/>
      <c r="B106" s="39"/>
      <c r="C106" s="32" t="s">
        <v>16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6.5" customHeight="1">
      <c r="A107" s="38"/>
      <c r="B107" s="39"/>
      <c r="C107" s="40"/>
      <c r="D107" s="40"/>
      <c r="E107" s="183" t="str">
        <f>E7</f>
        <v>Přístavba a úprava Infocentra u Muzea války 1866</v>
      </c>
      <c r="F107" s="32"/>
      <c r="G107" s="32"/>
      <c r="H107" s="32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121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76" t="str">
        <f>E9</f>
        <v>VRN - VEDLEJŠÍ ROZPOČTOVÉ NÁKLADY</v>
      </c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20</v>
      </c>
      <c r="D111" s="40"/>
      <c r="E111" s="40"/>
      <c r="F111" s="27" t="str">
        <f>F12</f>
        <v>k.ú. Lípa u Hradce Králové</v>
      </c>
      <c r="G111" s="40"/>
      <c r="H111" s="40"/>
      <c r="I111" s="32" t="s">
        <v>22</v>
      </c>
      <c r="J111" s="79" t="str">
        <f>IF(J12="","",J12)</f>
        <v>14. 8. 2025</v>
      </c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24</v>
      </c>
      <c r="D113" s="40"/>
      <c r="E113" s="40"/>
      <c r="F113" s="27" t="str">
        <f>E15</f>
        <v xml:space="preserve"> </v>
      </c>
      <c r="G113" s="40"/>
      <c r="H113" s="40"/>
      <c r="I113" s="32" t="s">
        <v>30</v>
      </c>
      <c r="J113" s="36" t="str">
        <f>E21</f>
        <v xml:space="preserve"> 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28</v>
      </c>
      <c r="D114" s="40"/>
      <c r="E114" s="40"/>
      <c r="F114" s="27" t="str">
        <f>IF(E18="","",E18)</f>
        <v>Vyplň údaj</v>
      </c>
      <c r="G114" s="40"/>
      <c r="H114" s="40"/>
      <c r="I114" s="32" t="s">
        <v>32</v>
      </c>
      <c r="J114" s="36" t="str">
        <f>E24</f>
        <v xml:space="preserve"> 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0.32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1" customFormat="1" ht="29.28" customHeight="1">
      <c r="A116" s="199"/>
      <c r="B116" s="200"/>
      <c r="C116" s="201" t="s">
        <v>150</v>
      </c>
      <c r="D116" s="202" t="s">
        <v>60</v>
      </c>
      <c r="E116" s="202" t="s">
        <v>56</v>
      </c>
      <c r="F116" s="202" t="s">
        <v>57</v>
      </c>
      <c r="G116" s="202" t="s">
        <v>151</v>
      </c>
      <c r="H116" s="202" t="s">
        <v>152</v>
      </c>
      <c r="I116" s="202" t="s">
        <v>153</v>
      </c>
      <c r="J116" s="202" t="s">
        <v>125</v>
      </c>
      <c r="K116" s="203" t="s">
        <v>154</v>
      </c>
      <c r="L116" s="204"/>
      <c r="M116" s="100" t="s">
        <v>1</v>
      </c>
      <c r="N116" s="101" t="s">
        <v>39</v>
      </c>
      <c r="O116" s="101" t="s">
        <v>155</v>
      </c>
      <c r="P116" s="101" t="s">
        <v>156</v>
      </c>
      <c r="Q116" s="101" t="s">
        <v>157</v>
      </c>
      <c r="R116" s="101" t="s">
        <v>158</v>
      </c>
      <c r="S116" s="101" t="s">
        <v>159</v>
      </c>
      <c r="T116" s="102" t="s">
        <v>160</v>
      </c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</row>
    <row r="117" s="2" customFormat="1" ht="22.8" customHeight="1">
      <c r="A117" s="38"/>
      <c r="B117" s="39"/>
      <c r="C117" s="107" t="s">
        <v>161</v>
      </c>
      <c r="D117" s="40"/>
      <c r="E117" s="40"/>
      <c r="F117" s="40"/>
      <c r="G117" s="40"/>
      <c r="H117" s="40"/>
      <c r="I117" s="40"/>
      <c r="J117" s="205">
        <f>BK117</f>
        <v>0</v>
      </c>
      <c r="K117" s="40"/>
      <c r="L117" s="44"/>
      <c r="M117" s="103"/>
      <c r="N117" s="206"/>
      <c r="O117" s="104"/>
      <c r="P117" s="207">
        <f>P118</f>
        <v>0</v>
      </c>
      <c r="Q117" s="104"/>
      <c r="R117" s="207">
        <f>R118</f>
        <v>0</v>
      </c>
      <c r="S117" s="104"/>
      <c r="T117" s="208">
        <f>T118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74</v>
      </c>
      <c r="AU117" s="17" t="s">
        <v>127</v>
      </c>
      <c r="BK117" s="209">
        <f>BK118</f>
        <v>0</v>
      </c>
    </row>
    <row r="118" s="12" customFormat="1" ht="25.92" customHeight="1">
      <c r="A118" s="12"/>
      <c r="B118" s="210"/>
      <c r="C118" s="211"/>
      <c r="D118" s="212" t="s">
        <v>74</v>
      </c>
      <c r="E118" s="213" t="s">
        <v>117</v>
      </c>
      <c r="F118" s="213" t="s">
        <v>1691</v>
      </c>
      <c r="G118" s="211"/>
      <c r="H118" s="211"/>
      <c r="I118" s="214"/>
      <c r="J118" s="215">
        <f>BK118</f>
        <v>0</v>
      </c>
      <c r="K118" s="211"/>
      <c r="L118" s="216"/>
      <c r="M118" s="217"/>
      <c r="N118" s="218"/>
      <c r="O118" s="218"/>
      <c r="P118" s="219">
        <f>SUM(P119:P165)</f>
        <v>0</v>
      </c>
      <c r="Q118" s="218"/>
      <c r="R118" s="219">
        <f>SUM(R119:R165)</f>
        <v>0</v>
      </c>
      <c r="S118" s="218"/>
      <c r="T118" s="220">
        <f>SUM(T119:T165)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21" t="s">
        <v>198</v>
      </c>
      <c r="AT118" s="222" t="s">
        <v>74</v>
      </c>
      <c r="AU118" s="222" t="s">
        <v>75</v>
      </c>
      <c r="AY118" s="221" t="s">
        <v>164</v>
      </c>
      <c r="BK118" s="223">
        <f>SUM(BK119:BK165)</f>
        <v>0</v>
      </c>
    </row>
    <row r="119" s="2" customFormat="1" ht="16.5" customHeight="1">
      <c r="A119" s="38"/>
      <c r="B119" s="39"/>
      <c r="C119" s="226" t="s">
        <v>83</v>
      </c>
      <c r="D119" s="226" t="s">
        <v>166</v>
      </c>
      <c r="E119" s="227" t="s">
        <v>1769</v>
      </c>
      <c r="F119" s="228" t="s">
        <v>1693</v>
      </c>
      <c r="G119" s="229" t="s">
        <v>1770</v>
      </c>
      <c r="H119" s="230">
        <v>1</v>
      </c>
      <c r="I119" s="231"/>
      <c r="J119" s="232">
        <f>ROUND(I119*H119,2)</f>
        <v>0</v>
      </c>
      <c r="K119" s="228" t="s">
        <v>170</v>
      </c>
      <c r="L119" s="44"/>
      <c r="M119" s="233" t="s">
        <v>1</v>
      </c>
      <c r="N119" s="234" t="s">
        <v>40</v>
      </c>
      <c r="O119" s="91"/>
      <c r="P119" s="235">
        <f>O119*H119</f>
        <v>0</v>
      </c>
      <c r="Q119" s="235">
        <v>0</v>
      </c>
      <c r="R119" s="235">
        <f>Q119*H119</f>
        <v>0</v>
      </c>
      <c r="S119" s="235">
        <v>0</v>
      </c>
      <c r="T119" s="236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37" t="s">
        <v>1696</v>
      </c>
      <c r="AT119" s="237" t="s">
        <v>166</v>
      </c>
      <c r="AU119" s="237" t="s">
        <v>83</v>
      </c>
      <c r="AY119" s="17" t="s">
        <v>164</v>
      </c>
      <c r="BE119" s="238">
        <f>IF(N119="základní",J119,0)</f>
        <v>0</v>
      </c>
      <c r="BF119" s="238">
        <f>IF(N119="snížená",J119,0)</f>
        <v>0</v>
      </c>
      <c r="BG119" s="238">
        <f>IF(N119="zákl. přenesená",J119,0)</f>
        <v>0</v>
      </c>
      <c r="BH119" s="238">
        <f>IF(N119="sníž. přenesená",J119,0)</f>
        <v>0</v>
      </c>
      <c r="BI119" s="238">
        <f>IF(N119="nulová",J119,0)</f>
        <v>0</v>
      </c>
      <c r="BJ119" s="17" t="s">
        <v>83</v>
      </c>
      <c r="BK119" s="238">
        <f>ROUND(I119*H119,2)</f>
        <v>0</v>
      </c>
      <c r="BL119" s="17" t="s">
        <v>1696</v>
      </c>
      <c r="BM119" s="237" t="s">
        <v>1771</v>
      </c>
    </row>
    <row r="120" s="2" customFormat="1">
      <c r="A120" s="38"/>
      <c r="B120" s="39"/>
      <c r="C120" s="40"/>
      <c r="D120" s="239" t="s">
        <v>173</v>
      </c>
      <c r="E120" s="40"/>
      <c r="F120" s="240" t="s">
        <v>1772</v>
      </c>
      <c r="G120" s="40"/>
      <c r="H120" s="40"/>
      <c r="I120" s="241"/>
      <c r="J120" s="40"/>
      <c r="K120" s="40"/>
      <c r="L120" s="44"/>
      <c r="M120" s="242"/>
      <c r="N120" s="243"/>
      <c r="O120" s="91"/>
      <c r="P120" s="91"/>
      <c r="Q120" s="91"/>
      <c r="R120" s="91"/>
      <c r="S120" s="91"/>
      <c r="T120" s="92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173</v>
      </c>
      <c r="AU120" s="17" t="s">
        <v>83</v>
      </c>
    </row>
    <row r="121" s="2" customFormat="1">
      <c r="A121" s="38"/>
      <c r="B121" s="39"/>
      <c r="C121" s="40"/>
      <c r="D121" s="246" t="s">
        <v>470</v>
      </c>
      <c r="E121" s="40"/>
      <c r="F121" s="287" t="s">
        <v>1773</v>
      </c>
      <c r="G121" s="40"/>
      <c r="H121" s="40"/>
      <c r="I121" s="241"/>
      <c r="J121" s="40"/>
      <c r="K121" s="40"/>
      <c r="L121" s="44"/>
      <c r="M121" s="242"/>
      <c r="N121" s="243"/>
      <c r="O121" s="91"/>
      <c r="P121" s="91"/>
      <c r="Q121" s="91"/>
      <c r="R121" s="91"/>
      <c r="S121" s="91"/>
      <c r="T121" s="92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470</v>
      </c>
      <c r="AU121" s="17" t="s">
        <v>83</v>
      </c>
    </row>
    <row r="122" s="2" customFormat="1" ht="16.5" customHeight="1">
      <c r="A122" s="38"/>
      <c r="B122" s="39"/>
      <c r="C122" s="226" t="s">
        <v>85</v>
      </c>
      <c r="D122" s="226" t="s">
        <v>166</v>
      </c>
      <c r="E122" s="227" t="s">
        <v>1694</v>
      </c>
      <c r="F122" s="228" t="s">
        <v>1695</v>
      </c>
      <c r="G122" s="229" t="s">
        <v>1770</v>
      </c>
      <c r="H122" s="230">
        <v>1</v>
      </c>
      <c r="I122" s="231"/>
      <c r="J122" s="232">
        <f>ROUND(I122*H122,2)</f>
        <v>0</v>
      </c>
      <c r="K122" s="228" t="s">
        <v>170</v>
      </c>
      <c r="L122" s="44"/>
      <c r="M122" s="233" t="s">
        <v>1</v>
      </c>
      <c r="N122" s="234" t="s">
        <v>40</v>
      </c>
      <c r="O122" s="91"/>
      <c r="P122" s="235">
        <f>O122*H122</f>
        <v>0</v>
      </c>
      <c r="Q122" s="235">
        <v>0</v>
      </c>
      <c r="R122" s="235">
        <f>Q122*H122</f>
        <v>0</v>
      </c>
      <c r="S122" s="235">
        <v>0</v>
      </c>
      <c r="T122" s="23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7" t="s">
        <v>1696</v>
      </c>
      <c r="AT122" s="237" t="s">
        <v>166</v>
      </c>
      <c r="AU122" s="237" t="s">
        <v>83</v>
      </c>
      <c r="AY122" s="17" t="s">
        <v>164</v>
      </c>
      <c r="BE122" s="238">
        <f>IF(N122="základní",J122,0)</f>
        <v>0</v>
      </c>
      <c r="BF122" s="238">
        <f>IF(N122="snížená",J122,0)</f>
        <v>0</v>
      </c>
      <c r="BG122" s="238">
        <f>IF(N122="zákl. přenesená",J122,0)</f>
        <v>0</v>
      </c>
      <c r="BH122" s="238">
        <f>IF(N122="sníž. přenesená",J122,0)</f>
        <v>0</v>
      </c>
      <c r="BI122" s="238">
        <f>IF(N122="nulová",J122,0)</f>
        <v>0</v>
      </c>
      <c r="BJ122" s="17" t="s">
        <v>83</v>
      </c>
      <c r="BK122" s="238">
        <f>ROUND(I122*H122,2)</f>
        <v>0</v>
      </c>
      <c r="BL122" s="17" t="s">
        <v>1696</v>
      </c>
      <c r="BM122" s="237" t="s">
        <v>1774</v>
      </c>
    </row>
    <row r="123" s="2" customFormat="1">
      <c r="A123" s="38"/>
      <c r="B123" s="39"/>
      <c r="C123" s="40"/>
      <c r="D123" s="239" t="s">
        <v>173</v>
      </c>
      <c r="E123" s="40"/>
      <c r="F123" s="240" t="s">
        <v>1775</v>
      </c>
      <c r="G123" s="40"/>
      <c r="H123" s="40"/>
      <c r="I123" s="241"/>
      <c r="J123" s="40"/>
      <c r="K123" s="40"/>
      <c r="L123" s="44"/>
      <c r="M123" s="242"/>
      <c r="N123" s="243"/>
      <c r="O123" s="91"/>
      <c r="P123" s="91"/>
      <c r="Q123" s="91"/>
      <c r="R123" s="91"/>
      <c r="S123" s="91"/>
      <c r="T123" s="92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173</v>
      </c>
      <c r="AU123" s="17" t="s">
        <v>83</v>
      </c>
    </row>
    <row r="124" s="2" customFormat="1" ht="24.15" customHeight="1">
      <c r="A124" s="38"/>
      <c r="B124" s="39"/>
      <c r="C124" s="226" t="s">
        <v>183</v>
      </c>
      <c r="D124" s="226" t="s">
        <v>166</v>
      </c>
      <c r="E124" s="227" t="s">
        <v>1776</v>
      </c>
      <c r="F124" s="228" t="s">
        <v>1777</v>
      </c>
      <c r="G124" s="229" t="s">
        <v>1770</v>
      </c>
      <c r="H124" s="230">
        <v>1</v>
      </c>
      <c r="I124" s="231"/>
      <c r="J124" s="232">
        <f>ROUND(I124*H124,2)</f>
        <v>0</v>
      </c>
      <c r="K124" s="228" t="s">
        <v>170</v>
      </c>
      <c r="L124" s="44"/>
      <c r="M124" s="233" t="s">
        <v>1</v>
      </c>
      <c r="N124" s="234" t="s">
        <v>40</v>
      </c>
      <c r="O124" s="91"/>
      <c r="P124" s="235">
        <f>O124*H124</f>
        <v>0</v>
      </c>
      <c r="Q124" s="235">
        <v>0</v>
      </c>
      <c r="R124" s="235">
        <f>Q124*H124</f>
        <v>0</v>
      </c>
      <c r="S124" s="235">
        <v>0</v>
      </c>
      <c r="T124" s="236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7" t="s">
        <v>1696</v>
      </c>
      <c r="AT124" s="237" t="s">
        <v>166</v>
      </c>
      <c r="AU124" s="237" t="s">
        <v>83</v>
      </c>
      <c r="AY124" s="17" t="s">
        <v>164</v>
      </c>
      <c r="BE124" s="238">
        <f>IF(N124="základní",J124,0)</f>
        <v>0</v>
      </c>
      <c r="BF124" s="238">
        <f>IF(N124="snížená",J124,0)</f>
        <v>0</v>
      </c>
      <c r="BG124" s="238">
        <f>IF(N124="zákl. přenesená",J124,0)</f>
        <v>0</v>
      </c>
      <c r="BH124" s="238">
        <f>IF(N124="sníž. přenesená",J124,0)</f>
        <v>0</v>
      </c>
      <c r="BI124" s="238">
        <f>IF(N124="nulová",J124,0)</f>
        <v>0</v>
      </c>
      <c r="BJ124" s="17" t="s">
        <v>83</v>
      </c>
      <c r="BK124" s="238">
        <f>ROUND(I124*H124,2)</f>
        <v>0</v>
      </c>
      <c r="BL124" s="17" t="s">
        <v>1696</v>
      </c>
      <c r="BM124" s="237" t="s">
        <v>1778</v>
      </c>
    </row>
    <row r="125" s="2" customFormat="1">
      <c r="A125" s="38"/>
      <c r="B125" s="39"/>
      <c r="C125" s="40"/>
      <c r="D125" s="239" t="s">
        <v>173</v>
      </c>
      <c r="E125" s="40"/>
      <c r="F125" s="240" t="s">
        <v>1779</v>
      </c>
      <c r="G125" s="40"/>
      <c r="H125" s="40"/>
      <c r="I125" s="241"/>
      <c r="J125" s="40"/>
      <c r="K125" s="40"/>
      <c r="L125" s="44"/>
      <c r="M125" s="242"/>
      <c r="N125" s="243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173</v>
      </c>
      <c r="AU125" s="17" t="s">
        <v>83</v>
      </c>
    </row>
    <row r="126" s="2" customFormat="1" ht="16.5" customHeight="1">
      <c r="A126" s="38"/>
      <c r="B126" s="39"/>
      <c r="C126" s="226" t="s">
        <v>171</v>
      </c>
      <c r="D126" s="226" t="s">
        <v>166</v>
      </c>
      <c r="E126" s="227" t="s">
        <v>1780</v>
      </c>
      <c r="F126" s="228" t="s">
        <v>1781</v>
      </c>
      <c r="G126" s="229" t="s">
        <v>1770</v>
      </c>
      <c r="H126" s="230">
        <v>1</v>
      </c>
      <c r="I126" s="231"/>
      <c r="J126" s="232">
        <f>ROUND(I126*H126,2)</f>
        <v>0</v>
      </c>
      <c r="K126" s="228" t="s">
        <v>170</v>
      </c>
      <c r="L126" s="44"/>
      <c r="M126" s="233" t="s">
        <v>1</v>
      </c>
      <c r="N126" s="234" t="s">
        <v>40</v>
      </c>
      <c r="O126" s="91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7" t="s">
        <v>1696</v>
      </c>
      <c r="AT126" s="237" t="s">
        <v>166</v>
      </c>
      <c r="AU126" s="237" t="s">
        <v>83</v>
      </c>
      <c r="AY126" s="17" t="s">
        <v>164</v>
      </c>
      <c r="BE126" s="238">
        <f>IF(N126="základní",J126,0)</f>
        <v>0</v>
      </c>
      <c r="BF126" s="238">
        <f>IF(N126="snížená",J126,0)</f>
        <v>0</v>
      </c>
      <c r="BG126" s="238">
        <f>IF(N126="zákl. přenesená",J126,0)</f>
        <v>0</v>
      </c>
      <c r="BH126" s="238">
        <f>IF(N126="sníž. přenesená",J126,0)</f>
        <v>0</v>
      </c>
      <c r="BI126" s="238">
        <f>IF(N126="nulová",J126,0)</f>
        <v>0</v>
      </c>
      <c r="BJ126" s="17" t="s">
        <v>83</v>
      </c>
      <c r="BK126" s="238">
        <f>ROUND(I126*H126,2)</f>
        <v>0</v>
      </c>
      <c r="BL126" s="17" t="s">
        <v>1696</v>
      </c>
      <c r="BM126" s="237" t="s">
        <v>1782</v>
      </c>
    </row>
    <row r="127" s="2" customFormat="1">
      <c r="A127" s="38"/>
      <c r="B127" s="39"/>
      <c r="C127" s="40"/>
      <c r="D127" s="239" t="s">
        <v>173</v>
      </c>
      <c r="E127" s="40"/>
      <c r="F127" s="240" t="s">
        <v>1783</v>
      </c>
      <c r="G127" s="40"/>
      <c r="H127" s="40"/>
      <c r="I127" s="241"/>
      <c r="J127" s="40"/>
      <c r="K127" s="40"/>
      <c r="L127" s="44"/>
      <c r="M127" s="242"/>
      <c r="N127" s="243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173</v>
      </c>
      <c r="AU127" s="17" t="s">
        <v>83</v>
      </c>
    </row>
    <row r="128" s="2" customFormat="1">
      <c r="A128" s="38"/>
      <c r="B128" s="39"/>
      <c r="C128" s="40"/>
      <c r="D128" s="246" t="s">
        <v>470</v>
      </c>
      <c r="E128" s="40"/>
      <c r="F128" s="287" t="s">
        <v>1784</v>
      </c>
      <c r="G128" s="40"/>
      <c r="H128" s="40"/>
      <c r="I128" s="241"/>
      <c r="J128" s="40"/>
      <c r="K128" s="40"/>
      <c r="L128" s="44"/>
      <c r="M128" s="242"/>
      <c r="N128" s="243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470</v>
      </c>
      <c r="AU128" s="17" t="s">
        <v>83</v>
      </c>
    </row>
    <row r="129" s="2" customFormat="1" ht="16.5" customHeight="1">
      <c r="A129" s="38"/>
      <c r="B129" s="39"/>
      <c r="C129" s="226" t="s">
        <v>198</v>
      </c>
      <c r="D129" s="226" t="s">
        <v>166</v>
      </c>
      <c r="E129" s="227" t="s">
        <v>1785</v>
      </c>
      <c r="F129" s="228" t="s">
        <v>1786</v>
      </c>
      <c r="G129" s="229" t="s">
        <v>1770</v>
      </c>
      <c r="H129" s="230">
        <v>1</v>
      </c>
      <c r="I129" s="231"/>
      <c r="J129" s="232">
        <f>ROUND(I129*H129,2)</f>
        <v>0</v>
      </c>
      <c r="K129" s="228" t="s">
        <v>170</v>
      </c>
      <c r="L129" s="44"/>
      <c r="M129" s="233" t="s">
        <v>1</v>
      </c>
      <c r="N129" s="234" t="s">
        <v>40</v>
      </c>
      <c r="O129" s="91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1696</v>
      </c>
      <c r="AT129" s="237" t="s">
        <v>166</v>
      </c>
      <c r="AU129" s="237" t="s">
        <v>83</v>
      </c>
      <c r="AY129" s="17" t="s">
        <v>164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83</v>
      </c>
      <c r="BK129" s="238">
        <f>ROUND(I129*H129,2)</f>
        <v>0</v>
      </c>
      <c r="BL129" s="17" t="s">
        <v>1696</v>
      </c>
      <c r="BM129" s="237" t="s">
        <v>1787</v>
      </c>
    </row>
    <row r="130" s="2" customFormat="1">
      <c r="A130" s="38"/>
      <c r="B130" s="39"/>
      <c r="C130" s="40"/>
      <c r="D130" s="239" t="s">
        <v>173</v>
      </c>
      <c r="E130" s="40"/>
      <c r="F130" s="240" t="s">
        <v>1788</v>
      </c>
      <c r="G130" s="40"/>
      <c r="H130" s="40"/>
      <c r="I130" s="241"/>
      <c r="J130" s="40"/>
      <c r="K130" s="40"/>
      <c r="L130" s="44"/>
      <c r="M130" s="242"/>
      <c r="N130" s="243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173</v>
      </c>
      <c r="AU130" s="17" t="s">
        <v>83</v>
      </c>
    </row>
    <row r="131" s="2" customFormat="1">
      <c r="A131" s="38"/>
      <c r="B131" s="39"/>
      <c r="C131" s="40"/>
      <c r="D131" s="246" t="s">
        <v>470</v>
      </c>
      <c r="E131" s="40"/>
      <c r="F131" s="287" t="s">
        <v>1789</v>
      </c>
      <c r="G131" s="40"/>
      <c r="H131" s="40"/>
      <c r="I131" s="241"/>
      <c r="J131" s="40"/>
      <c r="K131" s="40"/>
      <c r="L131" s="44"/>
      <c r="M131" s="242"/>
      <c r="N131" s="243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470</v>
      </c>
      <c r="AU131" s="17" t="s">
        <v>83</v>
      </c>
    </row>
    <row r="132" s="2" customFormat="1" ht="16.5" customHeight="1">
      <c r="A132" s="38"/>
      <c r="B132" s="39"/>
      <c r="C132" s="226" t="s">
        <v>205</v>
      </c>
      <c r="D132" s="226" t="s">
        <v>166</v>
      </c>
      <c r="E132" s="227" t="s">
        <v>1790</v>
      </c>
      <c r="F132" s="228" t="s">
        <v>1791</v>
      </c>
      <c r="G132" s="229" t="s">
        <v>1770</v>
      </c>
      <c r="H132" s="230">
        <v>1</v>
      </c>
      <c r="I132" s="231"/>
      <c r="J132" s="232">
        <f>ROUND(I132*H132,2)</f>
        <v>0</v>
      </c>
      <c r="K132" s="228" t="s">
        <v>170</v>
      </c>
      <c r="L132" s="44"/>
      <c r="M132" s="233" t="s">
        <v>1</v>
      </c>
      <c r="N132" s="234" t="s">
        <v>40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1696</v>
      </c>
      <c r="AT132" s="237" t="s">
        <v>166</v>
      </c>
      <c r="AU132" s="237" t="s">
        <v>83</v>
      </c>
      <c r="AY132" s="17" t="s">
        <v>164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1696</v>
      </c>
      <c r="BM132" s="237" t="s">
        <v>1792</v>
      </c>
    </row>
    <row r="133" s="2" customFormat="1">
      <c r="A133" s="38"/>
      <c r="B133" s="39"/>
      <c r="C133" s="40"/>
      <c r="D133" s="239" t="s">
        <v>173</v>
      </c>
      <c r="E133" s="40"/>
      <c r="F133" s="240" t="s">
        <v>1793</v>
      </c>
      <c r="G133" s="40"/>
      <c r="H133" s="40"/>
      <c r="I133" s="241"/>
      <c r="J133" s="40"/>
      <c r="K133" s="40"/>
      <c r="L133" s="44"/>
      <c r="M133" s="242"/>
      <c r="N133" s="243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173</v>
      </c>
      <c r="AU133" s="17" t="s">
        <v>83</v>
      </c>
    </row>
    <row r="134" s="2" customFormat="1" ht="16.5" customHeight="1">
      <c r="A134" s="38"/>
      <c r="B134" s="39"/>
      <c r="C134" s="226" t="s">
        <v>213</v>
      </c>
      <c r="D134" s="226" t="s">
        <v>166</v>
      </c>
      <c r="E134" s="227" t="s">
        <v>1794</v>
      </c>
      <c r="F134" s="228" t="s">
        <v>1795</v>
      </c>
      <c r="G134" s="229" t="s">
        <v>1770</v>
      </c>
      <c r="H134" s="230">
        <v>1</v>
      </c>
      <c r="I134" s="231"/>
      <c r="J134" s="232">
        <f>ROUND(I134*H134,2)</f>
        <v>0</v>
      </c>
      <c r="K134" s="228" t="s">
        <v>170</v>
      </c>
      <c r="L134" s="44"/>
      <c r="M134" s="233" t="s">
        <v>1</v>
      </c>
      <c r="N134" s="234" t="s">
        <v>40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1696</v>
      </c>
      <c r="AT134" s="237" t="s">
        <v>166</v>
      </c>
      <c r="AU134" s="237" t="s">
        <v>83</v>
      </c>
      <c r="AY134" s="17" t="s">
        <v>164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83</v>
      </c>
      <c r="BK134" s="238">
        <f>ROUND(I134*H134,2)</f>
        <v>0</v>
      </c>
      <c r="BL134" s="17" t="s">
        <v>1696</v>
      </c>
      <c r="BM134" s="237" t="s">
        <v>1796</v>
      </c>
    </row>
    <row r="135" s="2" customFormat="1">
      <c r="A135" s="38"/>
      <c r="B135" s="39"/>
      <c r="C135" s="40"/>
      <c r="D135" s="239" t="s">
        <v>173</v>
      </c>
      <c r="E135" s="40"/>
      <c r="F135" s="240" t="s">
        <v>1797</v>
      </c>
      <c r="G135" s="40"/>
      <c r="H135" s="40"/>
      <c r="I135" s="241"/>
      <c r="J135" s="40"/>
      <c r="K135" s="40"/>
      <c r="L135" s="44"/>
      <c r="M135" s="242"/>
      <c r="N135" s="243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173</v>
      </c>
      <c r="AU135" s="17" t="s">
        <v>83</v>
      </c>
    </row>
    <row r="136" s="2" customFormat="1">
      <c r="A136" s="38"/>
      <c r="B136" s="39"/>
      <c r="C136" s="40"/>
      <c r="D136" s="246" t="s">
        <v>470</v>
      </c>
      <c r="E136" s="40"/>
      <c r="F136" s="287" t="s">
        <v>1798</v>
      </c>
      <c r="G136" s="40"/>
      <c r="H136" s="40"/>
      <c r="I136" s="241"/>
      <c r="J136" s="40"/>
      <c r="K136" s="40"/>
      <c r="L136" s="44"/>
      <c r="M136" s="242"/>
      <c r="N136" s="243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470</v>
      </c>
      <c r="AU136" s="17" t="s">
        <v>83</v>
      </c>
    </row>
    <row r="137" s="2" customFormat="1" ht="16.5" customHeight="1">
      <c r="A137" s="38"/>
      <c r="B137" s="39"/>
      <c r="C137" s="226" t="s">
        <v>220</v>
      </c>
      <c r="D137" s="226" t="s">
        <v>166</v>
      </c>
      <c r="E137" s="227" t="s">
        <v>1799</v>
      </c>
      <c r="F137" s="228" t="s">
        <v>1800</v>
      </c>
      <c r="G137" s="229" t="s">
        <v>1770</v>
      </c>
      <c r="H137" s="230">
        <v>1</v>
      </c>
      <c r="I137" s="231"/>
      <c r="J137" s="232">
        <f>ROUND(I137*H137,2)</f>
        <v>0</v>
      </c>
      <c r="K137" s="228" t="s">
        <v>170</v>
      </c>
      <c r="L137" s="44"/>
      <c r="M137" s="233" t="s">
        <v>1</v>
      </c>
      <c r="N137" s="234" t="s">
        <v>40</v>
      </c>
      <c r="O137" s="91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1696</v>
      </c>
      <c r="AT137" s="237" t="s">
        <v>166</v>
      </c>
      <c r="AU137" s="237" t="s">
        <v>83</v>
      </c>
      <c r="AY137" s="17" t="s">
        <v>164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83</v>
      </c>
      <c r="BK137" s="238">
        <f>ROUND(I137*H137,2)</f>
        <v>0</v>
      </c>
      <c r="BL137" s="17" t="s">
        <v>1696</v>
      </c>
      <c r="BM137" s="237" t="s">
        <v>1801</v>
      </c>
    </row>
    <row r="138" s="2" customFormat="1">
      <c r="A138" s="38"/>
      <c r="B138" s="39"/>
      <c r="C138" s="40"/>
      <c r="D138" s="239" t="s">
        <v>173</v>
      </c>
      <c r="E138" s="40"/>
      <c r="F138" s="240" t="s">
        <v>1802</v>
      </c>
      <c r="G138" s="40"/>
      <c r="H138" s="40"/>
      <c r="I138" s="241"/>
      <c r="J138" s="40"/>
      <c r="K138" s="40"/>
      <c r="L138" s="44"/>
      <c r="M138" s="242"/>
      <c r="N138" s="243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173</v>
      </c>
      <c r="AU138" s="17" t="s">
        <v>83</v>
      </c>
    </row>
    <row r="139" s="2" customFormat="1" ht="16.5" customHeight="1">
      <c r="A139" s="38"/>
      <c r="B139" s="39"/>
      <c r="C139" s="226" t="s">
        <v>227</v>
      </c>
      <c r="D139" s="226" t="s">
        <v>166</v>
      </c>
      <c r="E139" s="227" t="s">
        <v>1803</v>
      </c>
      <c r="F139" s="228" t="s">
        <v>1804</v>
      </c>
      <c r="G139" s="229" t="s">
        <v>1770</v>
      </c>
      <c r="H139" s="230">
        <v>1</v>
      </c>
      <c r="I139" s="231"/>
      <c r="J139" s="232">
        <f>ROUND(I139*H139,2)</f>
        <v>0</v>
      </c>
      <c r="K139" s="228" t="s">
        <v>170</v>
      </c>
      <c r="L139" s="44"/>
      <c r="M139" s="233" t="s">
        <v>1</v>
      </c>
      <c r="N139" s="234" t="s">
        <v>40</v>
      </c>
      <c r="O139" s="91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1696</v>
      </c>
      <c r="AT139" s="237" t="s">
        <v>166</v>
      </c>
      <c r="AU139" s="237" t="s">
        <v>83</v>
      </c>
      <c r="AY139" s="17" t="s">
        <v>164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83</v>
      </c>
      <c r="BK139" s="238">
        <f>ROUND(I139*H139,2)</f>
        <v>0</v>
      </c>
      <c r="BL139" s="17" t="s">
        <v>1696</v>
      </c>
      <c r="BM139" s="237" t="s">
        <v>1805</v>
      </c>
    </row>
    <row r="140" s="2" customFormat="1">
      <c r="A140" s="38"/>
      <c r="B140" s="39"/>
      <c r="C140" s="40"/>
      <c r="D140" s="239" t="s">
        <v>173</v>
      </c>
      <c r="E140" s="40"/>
      <c r="F140" s="240" t="s">
        <v>1806</v>
      </c>
      <c r="G140" s="40"/>
      <c r="H140" s="40"/>
      <c r="I140" s="241"/>
      <c r="J140" s="40"/>
      <c r="K140" s="40"/>
      <c r="L140" s="44"/>
      <c r="M140" s="242"/>
      <c r="N140" s="243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173</v>
      </c>
      <c r="AU140" s="17" t="s">
        <v>83</v>
      </c>
    </row>
    <row r="141" s="2" customFormat="1" ht="16.5" customHeight="1">
      <c r="A141" s="38"/>
      <c r="B141" s="39"/>
      <c r="C141" s="226" t="s">
        <v>232</v>
      </c>
      <c r="D141" s="226" t="s">
        <v>166</v>
      </c>
      <c r="E141" s="227" t="s">
        <v>1807</v>
      </c>
      <c r="F141" s="228" t="s">
        <v>1808</v>
      </c>
      <c r="G141" s="229" t="s">
        <v>1770</v>
      </c>
      <c r="H141" s="230">
        <v>1</v>
      </c>
      <c r="I141" s="231"/>
      <c r="J141" s="232">
        <f>ROUND(I141*H141,2)</f>
        <v>0</v>
      </c>
      <c r="K141" s="228" t="s">
        <v>170</v>
      </c>
      <c r="L141" s="44"/>
      <c r="M141" s="233" t="s">
        <v>1</v>
      </c>
      <c r="N141" s="234" t="s">
        <v>40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1696</v>
      </c>
      <c r="AT141" s="237" t="s">
        <v>166</v>
      </c>
      <c r="AU141" s="237" t="s">
        <v>83</v>
      </c>
      <c r="AY141" s="17" t="s">
        <v>164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83</v>
      </c>
      <c r="BK141" s="238">
        <f>ROUND(I141*H141,2)</f>
        <v>0</v>
      </c>
      <c r="BL141" s="17" t="s">
        <v>1696</v>
      </c>
      <c r="BM141" s="237" t="s">
        <v>1809</v>
      </c>
    </row>
    <row r="142" s="2" customFormat="1">
      <c r="A142" s="38"/>
      <c r="B142" s="39"/>
      <c r="C142" s="40"/>
      <c r="D142" s="239" t="s">
        <v>173</v>
      </c>
      <c r="E142" s="40"/>
      <c r="F142" s="240" t="s">
        <v>1810</v>
      </c>
      <c r="G142" s="40"/>
      <c r="H142" s="40"/>
      <c r="I142" s="241"/>
      <c r="J142" s="40"/>
      <c r="K142" s="40"/>
      <c r="L142" s="44"/>
      <c r="M142" s="242"/>
      <c r="N142" s="243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173</v>
      </c>
      <c r="AU142" s="17" t="s">
        <v>83</v>
      </c>
    </row>
    <row r="143" s="2" customFormat="1" ht="16.5" customHeight="1">
      <c r="A143" s="38"/>
      <c r="B143" s="39"/>
      <c r="C143" s="226" t="s">
        <v>239</v>
      </c>
      <c r="D143" s="226" t="s">
        <v>166</v>
      </c>
      <c r="E143" s="227" t="s">
        <v>1811</v>
      </c>
      <c r="F143" s="228" t="s">
        <v>1812</v>
      </c>
      <c r="G143" s="229" t="s">
        <v>1770</v>
      </c>
      <c r="H143" s="230">
        <v>1</v>
      </c>
      <c r="I143" s="231"/>
      <c r="J143" s="232">
        <f>ROUND(I143*H143,2)</f>
        <v>0</v>
      </c>
      <c r="K143" s="228" t="s">
        <v>170</v>
      </c>
      <c r="L143" s="44"/>
      <c r="M143" s="233" t="s">
        <v>1</v>
      </c>
      <c r="N143" s="234" t="s">
        <v>40</v>
      </c>
      <c r="O143" s="91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1696</v>
      </c>
      <c r="AT143" s="237" t="s">
        <v>166</v>
      </c>
      <c r="AU143" s="237" t="s">
        <v>83</v>
      </c>
      <c r="AY143" s="17" t="s">
        <v>164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83</v>
      </c>
      <c r="BK143" s="238">
        <f>ROUND(I143*H143,2)</f>
        <v>0</v>
      </c>
      <c r="BL143" s="17" t="s">
        <v>1696</v>
      </c>
      <c r="BM143" s="237" t="s">
        <v>1813</v>
      </c>
    </row>
    <row r="144" s="2" customFormat="1">
      <c r="A144" s="38"/>
      <c r="B144" s="39"/>
      <c r="C144" s="40"/>
      <c r="D144" s="239" t="s">
        <v>173</v>
      </c>
      <c r="E144" s="40"/>
      <c r="F144" s="240" t="s">
        <v>1814</v>
      </c>
      <c r="G144" s="40"/>
      <c r="H144" s="40"/>
      <c r="I144" s="241"/>
      <c r="J144" s="40"/>
      <c r="K144" s="40"/>
      <c r="L144" s="44"/>
      <c r="M144" s="242"/>
      <c r="N144" s="243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173</v>
      </c>
      <c r="AU144" s="17" t="s">
        <v>83</v>
      </c>
    </row>
    <row r="145" s="2" customFormat="1" ht="24.15" customHeight="1">
      <c r="A145" s="38"/>
      <c r="B145" s="39"/>
      <c r="C145" s="226" t="s">
        <v>8</v>
      </c>
      <c r="D145" s="226" t="s">
        <v>166</v>
      </c>
      <c r="E145" s="227" t="s">
        <v>1815</v>
      </c>
      <c r="F145" s="228" t="s">
        <v>1816</v>
      </c>
      <c r="G145" s="229" t="s">
        <v>1770</v>
      </c>
      <c r="H145" s="230">
        <v>1</v>
      </c>
      <c r="I145" s="231"/>
      <c r="J145" s="232">
        <f>ROUND(I145*H145,2)</f>
        <v>0</v>
      </c>
      <c r="K145" s="228" t="s">
        <v>170</v>
      </c>
      <c r="L145" s="44"/>
      <c r="M145" s="233" t="s">
        <v>1</v>
      </c>
      <c r="N145" s="234" t="s">
        <v>40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1696</v>
      </c>
      <c r="AT145" s="237" t="s">
        <v>166</v>
      </c>
      <c r="AU145" s="237" t="s">
        <v>83</v>
      </c>
      <c r="AY145" s="17" t="s">
        <v>164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83</v>
      </c>
      <c r="BK145" s="238">
        <f>ROUND(I145*H145,2)</f>
        <v>0</v>
      </c>
      <c r="BL145" s="17" t="s">
        <v>1696</v>
      </c>
      <c r="BM145" s="237" t="s">
        <v>1817</v>
      </c>
    </row>
    <row r="146" s="2" customFormat="1">
      <c r="A146" s="38"/>
      <c r="B146" s="39"/>
      <c r="C146" s="40"/>
      <c r="D146" s="239" t="s">
        <v>173</v>
      </c>
      <c r="E146" s="40"/>
      <c r="F146" s="240" t="s">
        <v>1818</v>
      </c>
      <c r="G146" s="40"/>
      <c r="H146" s="40"/>
      <c r="I146" s="241"/>
      <c r="J146" s="40"/>
      <c r="K146" s="40"/>
      <c r="L146" s="44"/>
      <c r="M146" s="242"/>
      <c r="N146" s="243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173</v>
      </c>
      <c r="AU146" s="17" t="s">
        <v>83</v>
      </c>
    </row>
    <row r="147" s="2" customFormat="1" ht="16.5" customHeight="1">
      <c r="A147" s="38"/>
      <c r="B147" s="39"/>
      <c r="C147" s="226" t="s">
        <v>250</v>
      </c>
      <c r="D147" s="226" t="s">
        <v>166</v>
      </c>
      <c r="E147" s="227" t="s">
        <v>1819</v>
      </c>
      <c r="F147" s="228" t="s">
        <v>1820</v>
      </c>
      <c r="G147" s="229" t="s">
        <v>1770</v>
      </c>
      <c r="H147" s="230">
        <v>1</v>
      </c>
      <c r="I147" s="231"/>
      <c r="J147" s="232">
        <f>ROUND(I147*H147,2)</f>
        <v>0</v>
      </c>
      <c r="K147" s="228" t="s">
        <v>170</v>
      </c>
      <c r="L147" s="44"/>
      <c r="M147" s="233" t="s">
        <v>1</v>
      </c>
      <c r="N147" s="234" t="s">
        <v>40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1696</v>
      </c>
      <c r="AT147" s="237" t="s">
        <v>166</v>
      </c>
      <c r="AU147" s="237" t="s">
        <v>83</v>
      </c>
      <c r="AY147" s="17" t="s">
        <v>164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83</v>
      </c>
      <c r="BK147" s="238">
        <f>ROUND(I147*H147,2)</f>
        <v>0</v>
      </c>
      <c r="BL147" s="17" t="s">
        <v>1696</v>
      </c>
      <c r="BM147" s="237" t="s">
        <v>1821</v>
      </c>
    </row>
    <row r="148" s="2" customFormat="1">
      <c r="A148" s="38"/>
      <c r="B148" s="39"/>
      <c r="C148" s="40"/>
      <c r="D148" s="239" t="s">
        <v>173</v>
      </c>
      <c r="E148" s="40"/>
      <c r="F148" s="240" t="s">
        <v>1822</v>
      </c>
      <c r="G148" s="40"/>
      <c r="H148" s="40"/>
      <c r="I148" s="241"/>
      <c r="J148" s="40"/>
      <c r="K148" s="40"/>
      <c r="L148" s="44"/>
      <c r="M148" s="242"/>
      <c r="N148" s="243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173</v>
      </c>
      <c r="AU148" s="17" t="s">
        <v>83</v>
      </c>
    </row>
    <row r="149" s="2" customFormat="1" ht="16.5" customHeight="1">
      <c r="A149" s="38"/>
      <c r="B149" s="39"/>
      <c r="C149" s="226" t="s">
        <v>256</v>
      </c>
      <c r="D149" s="226" t="s">
        <v>166</v>
      </c>
      <c r="E149" s="227" t="s">
        <v>1823</v>
      </c>
      <c r="F149" s="228" t="s">
        <v>1824</v>
      </c>
      <c r="G149" s="229" t="s">
        <v>1770</v>
      </c>
      <c r="H149" s="230">
        <v>1</v>
      </c>
      <c r="I149" s="231"/>
      <c r="J149" s="232">
        <f>ROUND(I149*H149,2)</f>
        <v>0</v>
      </c>
      <c r="K149" s="228" t="s">
        <v>170</v>
      </c>
      <c r="L149" s="44"/>
      <c r="M149" s="233" t="s">
        <v>1</v>
      </c>
      <c r="N149" s="234" t="s">
        <v>40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1696</v>
      </c>
      <c r="AT149" s="237" t="s">
        <v>166</v>
      </c>
      <c r="AU149" s="237" t="s">
        <v>83</v>
      </c>
      <c r="AY149" s="17" t="s">
        <v>164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83</v>
      </c>
      <c r="BK149" s="238">
        <f>ROUND(I149*H149,2)</f>
        <v>0</v>
      </c>
      <c r="BL149" s="17" t="s">
        <v>1696</v>
      </c>
      <c r="BM149" s="237" t="s">
        <v>1825</v>
      </c>
    </row>
    <row r="150" s="2" customFormat="1">
      <c r="A150" s="38"/>
      <c r="B150" s="39"/>
      <c r="C150" s="40"/>
      <c r="D150" s="239" t="s">
        <v>173</v>
      </c>
      <c r="E150" s="40"/>
      <c r="F150" s="240" t="s">
        <v>1826</v>
      </c>
      <c r="G150" s="40"/>
      <c r="H150" s="40"/>
      <c r="I150" s="241"/>
      <c r="J150" s="40"/>
      <c r="K150" s="40"/>
      <c r="L150" s="44"/>
      <c r="M150" s="242"/>
      <c r="N150" s="243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173</v>
      </c>
      <c r="AU150" s="17" t="s">
        <v>83</v>
      </c>
    </row>
    <row r="151" s="2" customFormat="1" ht="21.75" customHeight="1">
      <c r="A151" s="38"/>
      <c r="B151" s="39"/>
      <c r="C151" s="226" t="s">
        <v>262</v>
      </c>
      <c r="D151" s="226" t="s">
        <v>166</v>
      </c>
      <c r="E151" s="227" t="s">
        <v>1827</v>
      </c>
      <c r="F151" s="228" t="s">
        <v>1828</v>
      </c>
      <c r="G151" s="229" t="s">
        <v>1770</v>
      </c>
      <c r="H151" s="230">
        <v>1</v>
      </c>
      <c r="I151" s="231"/>
      <c r="J151" s="232">
        <f>ROUND(I151*H151,2)</f>
        <v>0</v>
      </c>
      <c r="K151" s="228" t="s">
        <v>170</v>
      </c>
      <c r="L151" s="44"/>
      <c r="M151" s="233" t="s">
        <v>1</v>
      </c>
      <c r="N151" s="234" t="s">
        <v>40</v>
      </c>
      <c r="O151" s="91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1696</v>
      </c>
      <c r="AT151" s="237" t="s">
        <v>166</v>
      </c>
      <c r="AU151" s="237" t="s">
        <v>83</v>
      </c>
      <c r="AY151" s="17" t="s">
        <v>164</v>
      </c>
      <c r="BE151" s="238">
        <f>IF(N151="základní",J151,0)</f>
        <v>0</v>
      </c>
      <c r="BF151" s="238">
        <f>IF(N151="snížená",J151,0)</f>
        <v>0</v>
      </c>
      <c r="BG151" s="238">
        <f>IF(N151="zákl. přenesená",J151,0)</f>
        <v>0</v>
      </c>
      <c r="BH151" s="238">
        <f>IF(N151="sníž. přenesená",J151,0)</f>
        <v>0</v>
      </c>
      <c r="BI151" s="238">
        <f>IF(N151="nulová",J151,0)</f>
        <v>0</v>
      </c>
      <c r="BJ151" s="17" t="s">
        <v>83</v>
      </c>
      <c r="BK151" s="238">
        <f>ROUND(I151*H151,2)</f>
        <v>0</v>
      </c>
      <c r="BL151" s="17" t="s">
        <v>1696</v>
      </c>
      <c r="BM151" s="237" t="s">
        <v>1829</v>
      </c>
    </row>
    <row r="152" s="2" customFormat="1">
      <c r="A152" s="38"/>
      <c r="B152" s="39"/>
      <c r="C152" s="40"/>
      <c r="D152" s="239" t="s">
        <v>173</v>
      </c>
      <c r="E152" s="40"/>
      <c r="F152" s="240" t="s">
        <v>1830</v>
      </c>
      <c r="G152" s="40"/>
      <c r="H152" s="40"/>
      <c r="I152" s="241"/>
      <c r="J152" s="40"/>
      <c r="K152" s="40"/>
      <c r="L152" s="44"/>
      <c r="M152" s="242"/>
      <c r="N152" s="243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173</v>
      </c>
      <c r="AU152" s="17" t="s">
        <v>83</v>
      </c>
    </row>
    <row r="153" s="2" customFormat="1" ht="16.5" customHeight="1">
      <c r="A153" s="38"/>
      <c r="B153" s="39"/>
      <c r="C153" s="226" t="s">
        <v>266</v>
      </c>
      <c r="D153" s="226" t="s">
        <v>166</v>
      </c>
      <c r="E153" s="227" t="s">
        <v>1831</v>
      </c>
      <c r="F153" s="228" t="s">
        <v>1832</v>
      </c>
      <c r="G153" s="229" t="s">
        <v>1770</v>
      </c>
      <c r="H153" s="230">
        <v>1</v>
      </c>
      <c r="I153" s="231"/>
      <c r="J153" s="232">
        <f>ROUND(I153*H153,2)</f>
        <v>0</v>
      </c>
      <c r="K153" s="228" t="s">
        <v>170</v>
      </c>
      <c r="L153" s="44"/>
      <c r="M153" s="233" t="s">
        <v>1</v>
      </c>
      <c r="N153" s="234" t="s">
        <v>40</v>
      </c>
      <c r="O153" s="91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7" t="s">
        <v>1696</v>
      </c>
      <c r="AT153" s="237" t="s">
        <v>166</v>
      </c>
      <c r="AU153" s="237" t="s">
        <v>83</v>
      </c>
      <c r="AY153" s="17" t="s">
        <v>164</v>
      </c>
      <c r="BE153" s="238">
        <f>IF(N153="základní",J153,0)</f>
        <v>0</v>
      </c>
      <c r="BF153" s="238">
        <f>IF(N153="snížená",J153,0)</f>
        <v>0</v>
      </c>
      <c r="BG153" s="238">
        <f>IF(N153="zákl. přenesená",J153,0)</f>
        <v>0</v>
      </c>
      <c r="BH153" s="238">
        <f>IF(N153="sníž. přenesená",J153,0)</f>
        <v>0</v>
      </c>
      <c r="BI153" s="238">
        <f>IF(N153="nulová",J153,0)</f>
        <v>0</v>
      </c>
      <c r="BJ153" s="17" t="s">
        <v>83</v>
      </c>
      <c r="BK153" s="238">
        <f>ROUND(I153*H153,2)</f>
        <v>0</v>
      </c>
      <c r="BL153" s="17" t="s">
        <v>1696</v>
      </c>
      <c r="BM153" s="237" t="s">
        <v>1833</v>
      </c>
    </row>
    <row r="154" s="2" customFormat="1">
      <c r="A154" s="38"/>
      <c r="B154" s="39"/>
      <c r="C154" s="40"/>
      <c r="D154" s="239" t="s">
        <v>173</v>
      </c>
      <c r="E154" s="40"/>
      <c r="F154" s="240" t="s">
        <v>1834</v>
      </c>
      <c r="G154" s="40"/>
      <c r="H154" s="40"/>
      <c r="I154" s="241"/>
      <c r="J154" s="40"/>
      <c r="K154" s="40"/>
      <c r="L154" s="44"/>
      <c r="M154" s="242"/>
      <c r="N154" s="243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173</v>
      </c>
      <c r="AU154" s="17" t="s">
        <v>83</v>
      </c>
    </row>
    <row r="155" s="2" customFormat="1" ht="16.5" customHeight="1">
      <c r="A155" s="38"/>
      <c r="B155" s="39"/>
      <c r="C155" s="226" t="s">
        <v>273</v>
      </c>
      <c r="D155" s="226" t="s">
        <v>166</v>
      </c>
      <c r="E155" s="227" t="s">
        <v>1835</v>
      </c>
      <c r="F155" s="228" t="s">
        <v>1836</v>
      </c>
      <c r="G155" s="229" t="s">
        <v>1770</v>
      </c>
      <c r="H155" s="230">
        <v>1</v>
      </c>
      <c r="I155" s="231"/>
      <c r="J155" s="232">
        <f>ROUND(I155*H155,2)</f>
        <v>0</v>
      </c>
      <c r="K155" s="228" t="s">
        <v>170</v>
      </c>
      <c r="L155" s="44"/>
      <c r="M155" s="233" t="s">
        <v>1</v>
      </c>
      <c r="N155" s="234" t="s">
        <v>40</v>
      </c>
      <c r="O155" s="91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1696</v>
      </c>
      <c r="AT155" s="237" t="s">
        <v>166</v>
      </c>
      <c r="AU155" s="237" t="s">
        <v>83</v>
      </c>
      <c r="AY155" s="17" t="s">
        <v>164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83</v>
      </c>
      <c r="BK155" s="238">
        <f>ROUND(I155*H155,2)</f>
        <v>0</v>
      </c>
      <c r="BL155" s="17" t="s">
        <v>1696</v>
      </c>
      <c r="BM155" s="237" t="s">
        <v>1837</v>
      </c>
    </row>
    <row r="156" s="2" customFormat="1">
      <c r="A156" s="38"/>
      <c r="B156" s="39"/>
      <c r="C156" s="40"/>
      <c r="D156" s="239" t="s">
        <v>173</v>
      </c>
      <c r="E156" s="40"/>
      <c r="F156" s="240" t="s">
        <v>1838</v>
      </c>
      <c r="G156" s="40"/>
      <c r="H156" s="40"/>
      <c r="I156" s="241"/>
      <c r="J156" s="40"/>
      <c r="K156" s="40"/>
      <c r="L156" s="44"/>
      <c r="M156" s="242"/>
      <c r="N156" s="243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173</v>
      </c>
      <c r="AU156" s="17" t="s">
        <v>83</v>
      </c>
    </row>
    <row r="157" s="2" customFormat="1" ht="16.5" customHeight="1">
      <c r="A157" s="38"/>
      <c r="B157" s="39"/>
      <c r="C157" s="226" t="s">
        <v>280</v>
      </c>
      <c r="D157" s="226" t="s">
        <v>166</v>
      </c>
      <c r="E157" s="227" t="s">
        <v>1839</v>
      </c>
      <c r="F157" s="228" t="s">
        <v>1840</v>
      </c>
      <c r="G157" s="229" t="s">
        <v>1770</v>
      </c>
      <c r="H157" s="230">
        <v>1</v>
      </c>
      <c r="I157" s="231"/>
      <c r="J157" s="232">
        <f>ROUND(I157*H157,2)</f>
        <v>0</v>
      </c>
      <c r="K157" s="228" t="s">
        <v>170</v>
      </c>
      <c r="L157" s="44"/>
      <c r="M157" s="233" t="s">
        <v>1</v>
      </c>
      <c r="N157" s="234" t="s">
        <v>40</v>
      </c>
      <c r="O157" s="91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1696</v>
      </c>
      <c r="AT157" s="237" t="s">
        <v>166</v>
      </c>
      <c r="AU157" s="237" t="s">
        <v>83</v>
      </c>
      <c r="AY157" s="17" t="s">
        <v>164</v>
      </c>
      <c r="BE157" s="238">
        <f>IF(N157="základní",J157,0)</f>
        <v>0</v>
      </c>
      <c r="BF157" s="238">
        <f>IF(N157="snížená",J157,0)</f>
        <v>0</v>
      </c>
      <c r="BG157" s="238">
        <f>IF(N157="zákl. přenesená",J157,0)</f>
        <v>0</v>
      </c>
      <c r="BH157" s="238">
        <f>IF(N157="sníž. přenesená",J157,0)</f>
        <v>0</v>
      </c>
      <c r="BI157" s="238">
        <f>IF(N157="nulová",J157,0)</f>
        <v>0</v>
      </c>
      <c r="BJ157" s="17" t="s">
        <v>83</v>
      </c>
      <c r="BK157" s="238">
        <f>ROUND(I157*H157,2)</f>
        <v>0</v>
      </c>
      <c r="BL157" s="17" t="s">
        <v>1696</v>
      </c>
      <c r="BM157" s="237" t="s">
        <v>1841</v>
      </c>
    </row>
    <row r="158" s="2" customFormat="1">
      <c r="A158" s="38"/>
      <c r="B158" s="39"/>
      <c r="C158" s="40"/>
      <c r="D158" s="239" t="s">
        <v>173</v>
      </c>
      <c r="E158" s="40"/>
      <c r="F158" s="240" t="s">
        <v>1842</v>
      </c>
      <c r="G158" s="40"/>
      <c r="H158" s="40"/>
      <c r="I158" s="241"/>
      <c r="J158" s="40"/>
      <c r="K158" s="40"/>
      <c r="L158" s="44"/>
      <c r="M158" s="242"/>
      <c r="N158" s="243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173</v>
      </c>
      <c r="AU158" s="17" t="s">
        <v>83</v>
      </c>
    </row>
    <row r="159" s="2" customFormat="1" ht="21.75" customHeight="1">
      <c r="A159" s="38"/>
      <c r="B159" s="39"/>
      <c r="C159" s="226" t="s">
        <v>286</v>
      </c>
      <c r="D159" s="226" t="s">
        <v>166</v>
      </c>
      <c r="E159" s="227" t="s">
        <v>1843</v>
      </c>
      <c r="F159" s="228" t="s">
        <v>1844</v>
      </c>
      <c r="G159" s="229" t="s">
        <v>1770</v>
      </c>
      <c r="H159" s="230">
        <v>1</v>
      </c>
      <c r="I159" s="231"/>
      <c r="J159" s="232">
        <f>ROUND(I159*H159,2)</f>
        <v>0</v>
      </c>
      <c r="K159" s="228" t="s">
        <v>170</v>
      </c>
      <c r="L159" s="44"/>
      <c r="M159" s="233" t="s">
        <v>1</v>
      </c>
      <c r="N159" s="234" t="s">
        <v>40</v>
      </c>
      <c r="O159" s="91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7" t="s">
        <v>1696</v>
      </c>
      <c r="AT159" s="237" t="s">
        <v>166</v>
      </c>
      <c r="AU159" s="237" t="s">
        <v>83</v>
      </c>
      <c r="AY159" s="17" t="s">
        <v>164</v>
      </c>
      <c r="BE159" s="238">
        <f>IF(N159="základní",J159,0)</f>
        <v>0</v>
      </c>
      <c r="BF159" s="238">
        <f>IF(N159="snížená",J159,0)</f>
        <v>0</v>
      </c>
      <c r="BG159" s="238">
        <f>IF(N159="zákl. přenesená",J159,0)</f>
        <v>0</v>
      </c>
      <c r="BH159" s="238">
        <f>IF(N159="sníž. přenesená",J159,0)</f>
        <v>0</v>
      </c>
      <c r="BI159" s="238">
        <f>IF(N159="nulová",J159,0)</f>
        <v>0</v>
      </c>
      <c r="BJ159" s="17" t="s">
        <v>83</v>
      </c>
      <c r="BK159" s="238">
        <f>ROUND(I159*H159,2)</f>
        <v>0</v>
      </c>
      <c r="BL159" s="17" t="s">
        <v>1696</v>
      </c>
      <c r="BM159" s="237" t="s">
        <v>1845</v>
      </c>
    </row>
    <row r="160" s="2" customFormat="1">
      <c r="A160" s="38"/>
      <c r="B160" s="39"/>
      <c r="C160" s="40"/>
      <c r="D160" s="239" t="s">
        <v>173</v>
      </c>
      <c r="E160" s="40"/>
      <c r="F160" s="240" t="s">
        <v>1846</v>
      </c>
      <c r="G160" s="40"/>
      <c r="H160" s="40"/>
      <c r="I160" s="241"/>
      <c r="J160" s="40"/>
      <c r="K160" s="40"/>
      <c r="L160" s="44"/>
      <c r="M160" s="242"/>
      <c r="N160" s="243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173</v>
      </c>
      <c r="AU160" s="17" t="s">
        <v>83</v>
      </c>
    </row>
    <row r="161" s="2" customFormat="1">
      <c r="A161" s="38"/>
      <c r="B161" s="39"/>
      <c r="C161" s="40"/>
      <c r="D161" s="246" t="s">
        <v>470</v>
      </c>
      <c r="E161" s="40"/>
      <c r="F161" s="287" t="s">
        <v>1847</v>
      </c>
      <c r="G161" s="40"/>
      <c r="H161" s="40"/>
      <c r="I161" s="241"/>
      <c r="J161" s="40"/>
      <c r="K161" s="40"/>
      <c r="L161" s="44"/>
      <c r="M161" s="242"/>
      <c r="N161" s="243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470</v>
      </c>
      <c r="AU161" s="17" t="s">
        <v>83</v>
      </c>
    </row>
    <row r="162" s="2" customFormat="1" ht="24.15" customHeight="1">
      <c r="A162" s="38"/>
      <c r="B162" s="39"/>
      <c r="C162" s="226" t="s">
        <v>291</v>
      </c>
      <c r="D162" s="226" t="s">
        <v>166</v>
      </c>
      <c r="E162" s="227" t="s">
        <v>1848</v>
      </c>
      <c r="F162" s="228" t="s">
        <v>1849</v>
      </c>
      <c r="G162" s="229" t="s">
        <v>1770</v>
      </c>
      <c r="H162" s="230">
        <v>1</v>
      </c>
      <c r="I162" s="231"/>
      <c r="J162" s="232">
        <f>ROUND(I162*H162,2)</f>
        <v>0</v>
      </c>
      <c r="K162" s="228" t="s">
        <v>170</v>
      </c>
      <c r="L162" s="44"/>
      <c r="M162" s="233" t="s">
        <v>1</v>
      </c>
      <c r="N162" s="234" t="s">
        <v>40</v>
      </c>
      <c r="O162" s="91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1696</v>
      </c>
      <c r="AT162" s="237" t="s">
        <v>166</v>
      </c>
      <c r="AU162" s="237" t="s">
        <v>83</v>
      </c>
      <c r="AY162" s="17" t="s">
        <v>164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83</v>
      </c>
      <c r="BK162" s="238">
        <f>ROUND(I162*H162,2)</f>
        <v>0</v>
      </c>
      <c r="BL162" s="17" t="s">
        <v>1696</v>
      </c>
      <c r="BM162" s="237" t="s">
        <v>1850</v>
      </c>
    </row>
    <row r="163" s="2" customFormat="1">
      <c r="A163" s="38"/>
      <c r="B163" s="39"/>
      <c r="C163" s="40"/>
      <c r="D163" s="239" t="s">
        <v>173</v>
      </c>
      <c r="E163" s="40"/>
      <c r="F163" s="240" t="s">
        <v>1851</v>
      </c>
      <c r="G163" s="40"/>
      <c r="H163" s="40"/>
      <c r="I163" s="241"/>
      <c r="J163" s="40"/>
      <c r="K163" s="40"/>
      <c r="L163" s="44"/>
      <c r="M163" s="242"/>
      <c r="N163" s="243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173</v>
      </c>
      <c r="AU163" s="17" t="s">
        <v>83</v>
      </c>
    </row>
    <row r="164" s="2" customFormat="1" ht="21.75" customHeight="1">
      <c r="A164" s="38"/>
      <c r="B164" s="39"/>
      <c r="C164" s="226" t="s">
        <v>7</v>
      </c>
      <c r="D164" s="226" t="s">
        <v>166</v>
      </c>
      <c r="E164" s="227" t="s">
        <v>1852</v>
      </c>
      <c r="F164" s="228" t="s">
        <v>1853</v>
      </c>
      <c r="G164" s="229" t="s">
        <v>1770</v>
      </c>
      <c r="H164" s="230">
        <v>1</v>
      </c>
      <c r="I164" s="231"/>
      <c r="J164" s="232">
        <f>ROUND(I164*H164,2)</f>
        <v>0</v>
      </c>
      <c r="K164" s="228" t="s">
        <v>243</v>
      </c>
      <c r="L164" s="44"/>
      <c r="M164" s="233" t="s">
        <v>1</v>
      </c>
      <c r="N164" s="234" t="s">
        <v>40</v>
      </c>
      <c r="O164" s="91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7" t="s">
        <v>1696</v>
      </c>
      <c r="AT164" s="237" t="s">
        <v>166</v>
      </c>
      <c r="AU164" s="237" t="s">
        <v>83</v>
      </c>
      <c r="AY164" s="17" t="s">
        <v>164</v>
      </c>
      <c r="BE164" s="238">
        <f>IF(N164="základní",J164,0)</f>
        <v>0</v>
      </c>
      <c r="BF164" s="238">
        <f>IF(N164="snížená",J164,0)</f>
        <v>0</v>
      </c>
      <c r="BG164" s="238">
        <f>IF(N164="zákl. přenesená",J164,0)</f>
        <v>0</v>
      </c>
      <c r="BH164" s="238">
        <f>IF(N164="sníž. přenesená",J164,0)</f>
        <v>0</v>
      </c>
      <c r="BI164" s="238">
        <f>IF(N164="nulová",J164,0)</f>
        <v>0</v>
      </c>
      <c r="BJ164" s="17" t="s">
        <v>83</v>
      </c>
      <c r="BK164" s="238">
        <f>ROUND(I164*H164,2)</f>
        <v>0</v>
      </c>
      <c r="BL164" s="17" t="s">
        <v>1696</v>
      </c>
      <c r="BM164" s="237" t="s">
        <v>1854</v>
      </c>
    </row>
    <row r="165" s="2" customFormat="1">
      <c r="A165" s="38"/>
      <c r="B165" s="39"/>
      <c r="C165" s="40"/>
      <c r="D165" s="246" t="s">
        <v>470</v>
      </c>
      <c r="E165" s="40"/>
      <c r="F165" s="287" t="s">
        <v>1855</v>
      </c>
      <c r="G165" s="40"/>
      <c r="H165" s="40"/>
      <c r="I165" s="241"/>
      <c r="J165" s="40"/>
      <c r="K165" s="40"/>
      <c r="L165" s="44"/>
      <c r="M165" s="288"/>
      <c r="N165" s="289"/>
      <c r="O165" s="290"/>
      <c r="P165" s="290"/>
      <c r="Q165" s="290"/>
      <c r="R165" s="290"/>
      <c r="S165" s="290"/>
      <c r="T165" s="291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470</v>
      </c>
      <c r="AU165" s="17" t="s">
        <v>83</v>
      </c>
    </row>
    <row r="166" s="2" customFormat="1" ht="6.96" customHeight="1">
      <c r="A166" s="38"/>
      <c r="B166" s="66"/>
      <c r="C166" s="67"/>
      <c r="D166" s="67"/>
      <c r="E166" s="67"/>
      <c r="F166" s="67"/>
      <c r="G166" s="67"/>
      <c r="H166" s="67"/>
      <c r="I166" s="67"/>
      <c r="J166" s="67"/>
      <c r="K166" s="67"/>
      <c r="L166" s="44"/>
      <c r="M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</row>
  </sheetData>
  <sheetProtection sheet="1" autoFilter="0" formatColumns="0" formatRows="0" objects="1" scenarios="1" spinCount="100000" saltValue="T0urH+vXC0+YPmukCvlIJ+/DYlUit/BNz9TgfOLPEGM9E8LV+QpVBZd0r1vARSTetLPsbStVNyD7o/FLbzij0Q==" hashValue="5Jkz3ZG+8VQsDfVAqjqYPmGtuEbo2JlgYq25lVeH9IrHv2aXrbBvx2KWgfOXLsO8W+1tqZGeHsx6Euaox1xUNg==" algorithmName="SHA-512" password="CC35"/>
  <autoFilter ref="C116:K165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hyperlinks>
    <hyperlink ref="F120" r:id="rId1" display="https://podminky.urs.cz/item/CS_URS_2025_02/010001000"/>
    <hyperlink ref="F123" r:id="rId2" display="https://podminky.urs.cz/item/CS_URS_2025_02/013254000"/>
    <hyperlink ref="F125" r:id="rId3" display="https://podminky.urs.cz/item/CS_URS_2025_02/013203000"/>
    <hyperlink ref="F127" r:id="rId4" display="https://podminky.urs.cz/item/CS_URS_2025_02/020001000"/>
    <hyperlink ref="F130" r:id="rId5" display="https://podminky.urs.cz/item/CS_URS_2025_02/030001000"/>
    <hyperlink ref="F133" r:id="rId6" display="https://podminky.urs.cz/item/CS_URS_2025_02/031002000"/>
    <hyperlink ref="F135" r:id="rId7" display="https://podminky.urs.cz/item/CS_URS_2025_02/032002000"/>
    <hyperlink ref="F138" r:id="rId8" display="https://podminky.urs.cz/item/CS_URS_2025_02/032103000"/>
    <hyperlink ref="F140" r:id="rId9" display="https://podminky.urs.cz/item/CS_URS_2025_02/033002000"/>
    <hyperlink ref="F142" r:id="rId10" display="https://podminky.urs.cz/item/CS_URS_2025_02/034002000"/>
    <hyperlink ref="F144" r:id="rId11" display="https://podminky.urs.cz/item/CS_URS_2025_02/034103000"/>
    <hyperlink ref="F146" r:id="rId12" display="https://podminky.urs.cz/item/CS_URS_2025_02/034203000"/>
    <hyperlink ref="F148" r:id="rId13" display="https://podminky.urs.cz/item/CS_URS_2025_02/034503000"/>
    <hyperlink ref="F150" r:id="rId14" display="https://podminky.urs.cz/item/CS_URS_2025_02/039002000"/>
    <hyperlink ref="F152" r:id="rId15" display="https://podminky.urs.cz/item/CS_URS_2025_02/039203000"/>
    <hyperlink ref="F154" r:id="rId16" display="https://podminky.urs.cz/item/CS_URS_2025_02/042503000"/>
    <hyperlink ref="F156" r:id="rId17" display="https://podminky.urs.cz/item/CS_URS_2025_02/044002000"/>
    <hyperlink ref="F158" r:id="rId18" display="https://podminky.urs.cz/item/CS_URS_2025_02/045002000"/>
    <hyperlink ref="F160" r:id="rId19" display="https://podminky.urs.cz/item/CS_URS_2025_02/049002000"/>
    <hyperlink ref="F163" r:id="rId20" display="https://podminky.urs.cz/item/CS_URS_2025_02/03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Přístavba a úprava Infocentra u Muzea války 1866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121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122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14. 8. 2025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0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28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30</v>
      </c>
      <c r="E20" s="38"/>
      <c r="F20" s="38"/>
      <c r="G20" s="38"/>
      <c r="H20" s="38"/>
      <c r="I20" s="150" t="s">
        <v>25</v>
      </c>
      <c r="J20" s="141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tr">
        <f>IF('Rekapitulace stavby'!E17="","",'Rekapitulace stavby'!E17)</f>
        <v xml:space="preserve"> </v>
      </c>
      <c r="F21" s="38"/>
      <c r="G21" s="38"/>
      <c r="H21" s="38"/>
      <c r="I21" s="150" t="s">
        <v>27</v>
      </c>
      <c r="J21" s="141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32</v>
      </c>
      <c r="E23" s="38"/>
      <c r="F23" s="38"/>
      <c r="G23" s="38"/>
      <c r="H23" s="38"/>
      <c r="I23" s="150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50" t="s">
        <v>27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35</v>
      </c>
      <c r="E30" s="38"/>
      <c r="F30" s="38"/>
      <c r="G30" s="38"/>
      <c r="H30" s="38"/>
      <c r="I30" s="38"/>
      <c r="J30" s="160">
        <f>ROUND(J137,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37</v>
      </c>
      <c r="G32" s="38"/>
      <c r="H32" s="38"/>
      <c r="I32" s="161" t="s">
        <v>36</v>
      </c>
      <c r="J32" s="161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39</v>
      </c>
      <c r="E33" s="150" t="s">
        <v>40</v>
      </c>
      <c r="F33" s="163">
        <f>ROUND((SUM(BE137:BE648)),  2)</f>
        <v>0</v>
      </c>
      <c r="G33" s="38"/>
      <c r="H33" s="38"/>
      <c r="I33" s="164">
        <v>0.20999999999999999</v>
      </c>
      <c r="J33" s="163">
        <f>ROUND(((SUM(BE137:BE648))*I33),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41</v>
      </c>
      <c r="F34" s="163">
        <f>ROUND((SUM(BF137:BF648)),  2)</f>
        <v>0</v>
      </c>
      <c r="G34" s="38"/>
      <c r="H34" s="38"/>
      <c r="I34" s="164">
        <v>0.12</v>
      </c>
      <c r="J34" s="163">
        <f>ROUND(((SUM(BF137:BF648))*I34),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42</v>
      </c>
      <c r="F35" s="163">
        <f>ROUND((SUM(BG137:BG648)),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43</v>
      </c>
      <c r="F36" s="163">
        <f>ROUND((SUM(BH137:BH648)),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44</v>
      </c>
      <c r="F37" s="163">
        <f>ROUND((SUM(BI137:BI648)),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45</v>
      </c>
      <c r="E39" s="167"/>
      <c r="F39" s="167"/>
      <c r="G39" s="168" t="s">
        <v>46</v>
      </c>
      <c r="H39" s="169" t="s">
        <v>47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48</v>
      </c>
      <c r="E50" s="173"/>
      <c r="F50" s="173"/>
      <c r="G50" s="172" t="s">
        <v>49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50</v>
      </c>
      <c r="E61" s="175"/>
      <c r="F61" s="176" t="s">
        <v>51</v>
      </c>
      <c r="G61" s="174" t="s">
        <v>50</v>
      </c>
      <c r="H61" s="175"/>
      <c r="I61" s="175"/>
      <c r="J61" s="177" t="s">
        <v>51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52</v>
      </c>
      <c r="E65" s="178"/>
      <c r="F65" s="178"/>
      <c r="G65" s="172" t="s">
        <v>53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50</v>
      </c>
      <c r="E76" s="175"/>
      <c r="F76" s="176" t="s">
        <v>51</v>
      </c>
      <c r="G76" s="174" t="s">
        <v>50</v>
      </c>
      <c r="H76" s="175"/>
      <c r="I76" s="175"/>
      <c r="J76" s="177" t="s">
        <v>51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Přístavba a úprava Infocentra u Muzea války 1866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121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Stavební úpravy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Lípa u Hradce Králové</v>
      </c>
      <c r="G89" s="40"/>
      <c r="H89" s="40"/>
      <c r="I89" s="32" t="s">
        <v>22</v>
      </c>
      <c r="J89" s="79" t="str">
        <f>IF(J12="","",J12)</f>
        <v>14. 8. 2025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124</v>
      </c>
      <c r="D94" s="185"/>
      <c r="E94" s="185"/>
      <c r="F94" s="185"/>
      <c r="G94" s="185"/>
      <c r="H94" s="185"/>
      <c r="I94" s="185"/>
      <c r="J94" s="186" t="s">
        <v>125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126</v>
      </c>
      <c r="D96" s="40"/>
      <c r="E96" s="40"/>
      <c r="F96" s="40"/>
      <c r="G96" s="40"/>
      <c r="H96" s="40"/>
      <c r="I96" s="40"/>
      <c r="J96" s="110">
        <f>J137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127</v>
      </c>
    </row>
    <row r="97" s="9" customFormat="1" ht="24.96" customHeight="1">
      <c r="A97" s="9"/>
      <c r="B97" s="188"/>
      <c r="C97" s="189"/>
      <c r="D97" s="190" t="s">
        <v>128</v>
      </c>
      <c r="E97" s="191"/>
      <c r="F97" s="191"/>
      <c r="G97" s="191"/>
      <c r="H97" s="191"/>
      <c r="I97" s="191"/>
      <c r="J97" s="192">
        <f>J138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129</v>
      </c>
      <c r="E98" s="196"/>
      <c r="F98" s="196"/>
      <c r="G98" s="196"/>
      <c r="H98" s="196"/>
      <c r="I98" s="196"/>
      <c r="J98" s="197">
        <f>J139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4"/>
      <c r="C99" s="133"/>
      <c r="D99" s="195" t="s">
        <v>130</v>
      </c>
      <c r="E99" s="196"/>
      <c r="F99" s="196"/>
      <c r="G99" s="196"/>
      <c r="H99" s="196"/>
      <c r="I99" s="196"/>
      <c r="J99" s="197">
        <f>J181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4"/>
      <c r="C100" s="133"/>
      <c r="D100" s="195" t="s">
        <v>131</v>
      </c>
      <c r="E100" s="196"/>
      <c r="F100" s="196"/>
      <c r="G100" s="196"/>
      <c r="H100" s="196"/>
      <c r="I100" s="196"/>
      <c r="J100" s="197">
        <f>J229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132</v>
      </c>
      <c r="E101" s="196"/>
      <c r="F101" s="196"/>
      <c r="G101" s="196"/>
      <c r="H101" s="196"/>
      <c r="I101" s="196"/>
      <c r="J101" s="197">
        <f>J239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133</v>
      </c>
      <c r="E102" s="196"/>
      <c r="F102" s="196"/>
      <c r="G102" s="196"/>
      <c r="H102" s="196"/>
      <c r="I102" s="196"/>
      <c r="J102" s="197">
        <f>J295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134</v>
      </c>
      <c r="E103" s="196"/>
      <c r="F103" s="196"/>
      <c r="G103" s="196"/>
      <c r="H103" s="196"/>
      <c r="I103" s="196"/>
      <c r="J103" s="197">
        <f>J317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135</v>
      </c>
      <c r="E104" s="196"/>
      <c r="F104" s="196"/>
      <c r="G104" s="196"/>
      <c r="H104" s="196"/>
      <c r="I104" s="196"/>
      <c r="J104" s="197">
        <f>J328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8"/>
      <c r="C105" s="189"/>
      <c r="D105" s="190" t="s">
        <v>136</v>
      </c>
      <c r="E105" s="191"/>
      <c r="F105" s="191"/>
      <c r="G105" s="191"/>
      <c r="H105" s="191"/>
      <c r="I105" s="191"/>
      <c r="J105" s="192">
        <f>J331</f>
        <v>0</v>
      </c>
      <c r="K105" s="189"/>
      <c r="L105" s="19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4"/>
      <c r="C106" s="133"/>
      <c r="D106" s="195" t="s">
        <v>137</v>
      </c>
      <c r="E106" s="196"/>
      <c r="F106" s="196"/>
      <c r="G106" s="196"/>
      <c r="H106" s="196"/>
      <c r="I106" s="196"/>
      <c r="J106" s="197">
        <f>J332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4"/>
      <c r="C107" s="133"/>
      <c r="D107" s="195" t="s">
        <v>138</v>
      </c>
      <c r="E107" s="196"/>
      <c r="F107" s="196"/>
      <c r="G107" s="196"/>
      <c r="H107" s="196"/>
      <c r="I107" s="196"/>
      <c r="J107" s="197">
        <f>J376</f>
        <v>0</v>
      </c>
      <c r="K107" s="133"/>
      <c r="L107" s="19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4"/>
      <c r="C108" s="133"/>
      <c r="D108" s="195" t="s">
        <v>139</v>
      </c>
      <c r="E108" s="196"/>
      <c r="F108" s="196"/>
      <c r="G108" s="196"/>
      <c r="H108" s="196"/>
      <c r="I108" s="196"/>
      <c r="J108" s="197">
        <f>J416</f>
        <v>0</v>
      </c>
      <c r="K108" s="133"/>
      <c r="L108" s="19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4"/>
      <c r="C109" s="133"/>
      <c r="D109" s="195" t="s">
        <v>140</v>
      </c>
      <c r="E109" s="196"/>
      <c r="F109" s="196"/>
      <c r="G109" s="196"/>
      <c r="H109" s="196"/>
      <c r="I109" s="196"/>
      <c r="J109" s="197">
        <f>J452</f>
        <v>0</v>
      </c>
      <c r="K109" s="133"/>
      <c r="L109" s="19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4"/>
      <c r="C110" s="133"/>
      <c r="D110" s="195" t="s">
        <v>141</v>
      </c>
      <c r="E110" s="196"/>
      <c r="F110" s="196"/>
      <c r="G110" s="196"/>
      <c r="H110" s="196"/>
      <c r="I110" s="196"/>
      <c r="J110" s="197">
        <f>J456</f>
        <v>0</v>
      </c>
      <c r="K110" s="133"/>
      <c r="L110" s="19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4"/>
      <c r="C111" s="133"/>
      <c r="D111" s="195" t="s">
        <v>142</v>
      </c>
      <c r="E111" s="196"/>
      <c r="F111" s="196"/>
      <c r="G111" s="196"/>
      <c r="H111" s="196"/>
      <c r="I111" s="196"/>
      <c r="J111" s="197">
        <f>J487</f>
        <v>0</v>
      </c>
      <c r="K111" s="133"/>
      <c r="L111" s="19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4"/>
      <c r="C112" s="133"/>
      <c r="D112" s="195" t="s">
        <v>143</v>
      </c>
      <c r="E112" s="196"/>
      <c r="F112" s="196"/>
      <c r="G112" s="196"/>
      <c r="H112" s="196"/>
      <c r="I112" s="196"/>
      <c r="J112" s="197">
        <f>J518</f>
        <v>0</v>
      </c>
      <c r="K112" s="133"/>
      <c r="L112" s="198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4"/>
      <c r="C113" s="133"/>
      <c r="D113" s="195" t="s">
        <v>144</v>
      </c>
      <c r="E113" s="196"/>
      <c r="F113" s="196"/>
      <c r="G113" s="196"/>
      <c r="H113" s="196"/>
      <c r="I113" s="196"/>
      <c r="J113" s="197">
        <f>J548</f>
        <v>0</v>
      </c>
      <c r="K113" s="133"/>
      <c r="L113" s="198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4"/>
      <c r="C114" s="133"/>
      <c r="D114" s="195" t="s">
        <v>145</v>
      </c>
      <c r="E114" s="196"/>
      <c r="F114" s="196"/>
      <c r="G114" s="196"/>
      <c r="H114" s="196"/>
      <c r="I114" s="196"/>
      <c r="J114" s="197">
        <f>J565</f>
        <v>0</v>
      </c>
      <c r="K114" s="133"/>
      <c r="L114" s="198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4"/>
      <c r="C115" s="133"/>
      <c r="D115" s="195" t="s">
        <v>146</v>
      </c>
      <c r="E115" s="196"/>
      <c r="F115" s="196"/>
      <c r="G115" s="196"/>
      <c r="H115" s="196"/>
      <c r="I115" s="196"/>
      <c r="J115" s="197">
        <f>J576</f>
        <v>0</v>
      </c>
      <c r="K115" s="133"/>
      <c r="L115" s="198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4"/>
      <c r="C116" s="133"/>
      <c r="D116" s="195" t="s">
        <v>147</v>
      </c>
      <c r="E116" s="196"/>
      <c r="F116" s="196"/>
      <c r="G116" s="196"/>
      <c r="H116" s="196"/>
      <c r="I116" s="196"/>
      <c r="J116" s="197">
        <f>J611</f>
        <v>0</v>
      </c>
      <c r="K116" s="133"/>
      <c r="L116" s="198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4"/>
      <c r="C117" s="133"/>
      <c r="D117" s="195" t="s">
        <v>148</v>
      </c>
      <c r="E117" s="196"/>
      <c r="F117" s="196"/>
      <c r="G117" s="196"/>
      <c r="H117" s="196"/>
      <c r="I117" s="196"/>
      <c r="J117" s="197">
        <f>J642</f>
        <v>0</v>
      </c>
      <c r="K117" s="133"/>
      <c r="L117" s="198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2" customFormat="1" ht="21.84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66"/>
      <c r="C119" s="67"/>
      <c r="D119" s="67"/>
      <c r="E119" s="67"/>
      <c r="F119" s="67"/>
      <c r="G119" s="67"/>
      <c r="H119" s="67"/>
      <c r="I119" s="67"/>
      <c r="J119" s="67"/>
      <c r="K119" s="67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3" s="2" customFormat="1" ht="6.96" customHeight="1">
      <c r="A123" s="38"/>
      <c r="B123" s="68"/>
      <c r="C123" s="69"/>
      <c r="D123" s="69"/>
      <c r="E123" s="69"/>
      <c r="F123" s="69"/>
      <c r="G123" s="69"/>
      <c r="H123" s="69"/>
      <c r="I123" s="69"/>
      <c r="J123" s="69"/>
      <c r="K123" s="69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24.96" customHeight="1">
      <c r="A124" s="38"/>
      <c r="B124" s="39"/>
      <c r="C124" s="23" t="s">
        <v>149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16</v>
      </c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6.5" customHeight="1">
      <c r="A127" s="38"/>
      <c r="B127" s="39"/>
      <c r="C127" s="40"/>
      <c r="D127" s="40"/>
      <c r="E127" s="183" t="str">
        <f>E7</f>
        <v>Přístavba a úprava Infocentra u Muzea války 1866</v>
      </c>
      <c r="F127" s="32"/>
      <c r="G127" s="32"/>
      <c r="H127" s="32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2" customHeight="1">
      <c r="A128" s="38"/>
      <c r="B128" s="39"/>
      <c r="C128" s="32" t="s">
        <v>121</v>
      </c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6.5" customHeight="1">
      <c r="A129" s="38"/>
      <c r="B129" s="39"/>
      <c r="C129" s="40"/>
      <c r="D129" s="40"/>
      <c r="E129" s="76" t="str">
        <f>E9</f>
        <v>01 - Stavební úpravy</v>
      </c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2" customHeight="1">
      <c r="A131" s="38"/>
      <c r="B131" s="39"/>
      <c r="C131" s="32" t="s">
        <v>20</v>
      </c>
      <c r="D131" s="40"/>
      <c r="E131" s="40"/>
      <c r="F131" s="27" t="str">
        <f>F12</f>
        <v>k.ú. Lípa u Hradce Králové</v>
      </c>
      <c r="G131" s="40"/>
      <c r="H131" s="40"/>
      <c r="I131" s="32" t="s">
        <v>22</v>
      </c>
      <c r="J131" s="79" t="str">
        <f>IF(J12="","",J12)</f>
        <v>14. 8. 2025</v>
      </c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6.96" customHeight="1">
      <c r="A132" s="38"/>
      <c r="B132" s="39"/>
      <c r="C132" s="40"/>
      <c r="D132" s="40"/>
      <c r="E132" s="40"/>
      <c r="F132" s="40"/>
      <c r="G132" s="40"/>
      <c r="H132" s="40"/>
      <c r="I132" s="40"/>
      <c r="J132" s="40"/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5.15" customHeight="1">
      <c r="A133" s="38"/>
      <c r="B133" s="39"/>
      <c r="C133" s="32" t="s">
        <v>24</v>
      </c>
      <c r="D133" s="40"/>
      <c r="E133" s="40"/>
      <c r="F133" s="27" t="str">
        <f>E15</f>
        <v xml:space="preserve"> </v>
      </c>
      <c r="G133" s="40"/>
      <c r="H133" s="40"/>
      <c r="I133" s="32" t="s">
        <v>30</v>
      </c>
      <c r="J133" s="36" t="str">
        <f>E21</f>
        <v xml:space="preserve"> </v>
      </c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5.15" customHeight="1">
      <c r="A134" s="38"/>
      <c r="B134" s="39"/>
      <c r="C134" s="32" t="s">
        <v>28</v>
      </c>
      <c r="D134" s="40"/>
      <c r="E134" s="40"/>
      <c r="F134" s="27" t="str">
        <f>IF(E18="","",E18)</f>
        <v>Vyplň údaj</v>
      </c>
      <c r="G134" s="40"/>
      <c r="H134" s="40"/>
      <c r="I134" s="32" t="s">
        <v>32</v>
      </c>
      <c r="J134" s="36" t="str">
        <f>E24</f>
        <v xml:space="preserve"> </v>
      </c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0.32" customHeight="1">
      <c r="A135" s="38"/>
      <c r="B135" s="39"/>
      <c r="C135" s="40"/>
      <c r="D135" s="40"/>
      <c r="E135" s="40"/>
      <c r="F135" s="40"/>
      <c r="G135" s="40"/>
      <c r="H135" s="40"/>
      <c r="I135" s="40"/>
      <c r="J135" s="40"/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11" customFormat="1" ht="29.28" customHeight="1">
      <c r="A136" s="199"/>
      <c r="B136" s="200"/>
      <c r="C136" s="201" t="s">
        <v>150</v>
      </c>
      <c r="D136" s="202" t="s">
        <v>60</v>
      </c>
      <c r="E136" s="202" t="s">
        <v>56</v>
      </c>
      <c r="F136" s="202" t="s">
        <v>57</v>
      </c>
      <c r="G136" s="202" t="s">
        <v>151</v>
      </c>
      <c r="H136" s="202" t="s">
        <v>152</v>
      </c>
      <c r="I136" s="202" t="s">
        <v>153</v>
      </c>
      <c r="J136" s="202" t="s">
        <v>125</v>
      </c>
      <c r="K136" s="203" t="s">
        <v>154</v>
      </c>
      <c r="L136" s="204"/>
      <c r="M136" s="100" t="s">
        <v>1</v>
      </c>
      <c r="N136" s="101" t="s">
        <v>39</v>
      </c>
      <c r="O136" s="101" t="s">
        <v>155</v>
      </c>
      <c r="P136" s="101" t="s">
        <v>156</v>
      </c>
      <c r="Q136" s="101" t="s">
        <v>157</v>
      </c>
      <c r="R136" s="101" t="s">
        <v>158</v>
      </c>
      <c r="S136" s="101" t="s">
        <v>159</v>
      </c>
      <c r="T136" s="102" t="s">
        <v>160</v>
      </c>
      <c r="U136" s="199"/>
      <c r="V136" s="199"/>
      <c r="W136" s="199"/>
      <c r="X136" s="199"/>
      <c r="Y136" s="199"/>
      <c r="Z136" s="199"/>
      <c r="AA136" s="199"/>
      <c r="AB136" s="199"/>
      <c r="AC136" s="199"/>
      <c r="AD136" s="199"/>
      <c r="AE136" s="199"/>
    </row>
    <row r="137" s="2" customFormat="1" ht="22.8" customHeight="1">
      <c r="A137" s="38"/>
      <c r="B137" s="39"/>
      <c r="C137" s="107" t="s">
        <v>161</v>
      </c>
      <c r="D137" s="40"/>
      <c r="E137" s="40"/>
      <c r="F137" s="40"/>
      <c r="G137" s="40"/>
      <c r="H137" s="40"/>
      <c r="I137" s="40"/>
      <c r="J137" s="205">
        <f>BK137</f>
        <v>0</v>
      </c>
      <c r="K137" s="40"/>
      <c r="L137" s="44"/>
      <c r="M137" s="103"/>
      <c r="N137" s="206"/>
      <c r="O137" s="104"/>
      <c r="P137" s="207">
        <f>P138+P331</f>
        <v>0</v>
      </c>
      <c r="Q137" s="104"/>
      <c r="R137" s="207">
        <f>R138+R331</f>
        <v>73.968377720000007</v>
      </c>
      <c r="S137" s="104"/>
      <c r="T137" s="208">
        <f>T138+T331</f>
        <v>27.350283999999995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74</v>
      </c>
      <c r="AU137" s="17" t="s">
        <v>127</v>
      </c>
      <c r="BK137" s="209">
        <f>BK138+BK331</f>
        <v>0</v>
      </c>
    </row>
    <row r="138" s="12" customFormat="1" ht="25.92" customHeight="1">
      <c r="A138" s="12"/>
      <c r="B138" s="210"/>
      <c r="C138" s="211"/>
      <c r="D138" s="212" t="s">
        <v>74</v>
      </c>
      <c r="E138" s="213" t="s">
        <v>162</v>
      </c>
      <c r="F138" s="213" t="s">
        <v>163</v>
      </c>
      <c r="G138" s="211"/>
      <c r="H138" s="211"/>
      <c r="I138" s="214"/>
      <c r="J138" s="215">
        <f>BK138</f>
        <v>0</v>
      </c>
      <c r="K138" s="211"/>
      <c r="L138" s="216"/>
      <c r="M138" s="217"/>
      <c r="N138" s="218"/>
      <c r="O138" s="218"/>
      <c r="P138" s="219">
        <f>P139+P181+P229+P239+P295+P317+P328</f>
        <v>0</v>
      </c>
      <c r="Q138" s="218"/>
      <c r="R138" s="219">
        <f>R139+R181+R229+R239+R295+R317+R328</f>
        <v>59.518102720000002</v>
      </c>
      <c r="S138" s="218"/>
      <c r="T138" s="220">
        <f>T139+T181+T229+T239+T295+T317+T328</f>
        <v>26.748149999999995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1" t="s">
        <v>83</v>
      </c>
      <c r="AT138" s="222" t="s">
        <v>74</v>
      </c>
      <c r="AU138" s="222" t="s">
        <v>75</v>
      </c>
      <c r="AY138" s="221" t="s">
        <v>164</v>
      </c>
      <c r="BK138" s="223">
        <f>BK139+BK181+BK229+BK239+BK295+BK317+BK328</f>
        <v>0</v>
      </c>
    </row>
    <row r="139" s="12" customFormat="1" ht="22.8" customHeight="1">
      <c r="A139" s="12"/>
      <c r="B139" s="210"/>
      <c r="C139" s="211"/>
      <c r="D139" s="212" t="s">
        <v>74</v>
      </c>
      <c r="E139" s="224" t="s">
        <v>83</v>
      </c>
      <c r="F139" s="224" t="s">
        <v>165</v>
      </c>
      <c r="G139" s="211"/>
      <c r="H139" s="211"/>
      <c r="I139" s="214"/>
      <c r="J139" s="225">
        <f>BK139</f>
        <v>0</v>
      </c>
      <c r="K139" s="211"/>
      <c r="L139" s="216"/>
      <c r="M139" s="217"/>
      <c r="N139" s="218"/>
      <c r="O139" s="218"/>
      <c r="P139" s="219">
        <f>SUM(P140:P180)</f>
        <v>0</v>
      </c>
      <c r="Q139" s="218"/>
      <c r="R139" s="219">
        <f>SUM(R140:R180)</f>
        <v>0</v>
      </c>
      <c r="S139" s="218"/>
      <c r="T139" s="220">
        <f>SUM(T140:T180)</f>
        <v>25.364999999999995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1" t="s">
        <v>83</v>
      </c>
      <c r="AT139" s="222" t="s">
        <v>74</v>
      </c>
      <c r="AU139" s="222" t="s">
        <v>83</v>
      </c>
      <c r="AY139" s="221" t="s">
        <v>164</v>
      </c>
      <c r="BK139" s="223">
        <f>SUM(BK140:BK180)</f>
        <v>0</v>
      </c>
    </row>
    <row r="140" s="2" customFormat="1" ht="24.15" customHeight="1">
      <c r="A140" s="38"/>
      <c r="B140" s="39"/>
      <c r="C140" s="226" t="s">
        <v>83</v>
      </c>
      <c r="D140" s="226" t="s">
        <v>166</v>
      </c>
      <c r="E140" s="227" t="s">
        <v>167</v>
      </c>
      <c r="F140" s="228" t="s">
        <v>168</v>
      </c>
      <c r="G140" s="229" t="s">
        <v>169</v>
      </c>
      <c r="H140" s="230">
        <v>28.5</v>
      </c>
      <c r="I140" s="231"/>
      <c r="J140" s="232">
        <f>ROUND(I140*H140,2)</f>
        <v>0</v>
      </c>
      <c r="K140" s="228" t="s">
        <v>170</v>
      </c>
      <c r="L140" s="44"/>
      <c r="M140" s="233" t="s">
        <v>1</v>
      </c>
      <c r="N140" s="234" t="s">
        <v>40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0.29499999999999998</v>
      </c>
      <c r="T140" s="236">
        <f>S140*H140</f>
        <v>8.4074999999999989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171</v>
      </c>
      <c r="AT140" s="237" t="s">
        <v>166</v>
      </c>
      <c r="AU140" s="237" t="s">
        <v>85</v>
      </c>
      <c r="AY140" s="17" t="s">
        <v>164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83</v>
      </c>
      <c r="BK140" s="238">
        <f>ROUND(I140*H140,2)</f>
        <v>0</v>
      </c>
      <c r="BL140" s="17" t="s">
        <v>171</v>
      </c>
      <c r="BM140" s="237" t="s">
        <v>172</v>
      </c>
    </row>
    <row r="141" s="2" customFormat="1">
      <c r="A141" s="38"/>
      <c r="B141" s="39"/>
      <c r="C141" s="40"/>
      <c r="D141" s="239" t="s">
        <v>173</v>
      </c>
      <c r="E141" s="40"/>
      <c r="F141" s="240" t="s">
        <v>174</v>
      </c>
      <c r="G141" s="40"/>
      <c r="H141" s="40"/>
      <c r="I141" s="241"/>
      <c r="J141" s="40"/>
      <c r="K141" s="40"/>
      <c r="L141" s="44"/>
      <c r="M141" s="242"/>
      <c r="N141" s="243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173</v>
      </c>
      <c r="AU141" s="17" t="s">
        <v>85</v>
      </c>
    </row>
    <row r="142" s="13" customFormat="1">
      <c r="A142" s="13"/>
      <c r="B142" s="244"/>
      <c r="C142" s="245"/>
      <c r="D142" s="246" t="s">
        <v>175</v>
      </c>
      <c r="E142" s="247" t="s">
        <v>1</v>
      </c>
      <c r="F142" s="248" t="s">
        <v>176</v>
      </c>
      <c r="G142" s="245"/>
      <c r="H142" s="247" t="s">
        <v>1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4" t="s">
        <v>175</v>
      </c>
      <c r="AU142" s="254" t="s">
        <v>85</v>
      </c>
      <c r="AV142" s="13" t="s">
        <v>83</v>
      </c>
      <c r="AW142" s="13" t="s">
        <v>31</v>
      </c>
      <c r="AX142" s="13" t="s">
        <v>75</v>
      </c>
      <c r="AY142" s="254" t="s">
        <v>164</v>
      </c>
    </row>
    <row r="143" s="14" customFormat="1">
      <c r="A143" s="14"/>
      <c r="B143" s="255"/>
      <c r="C143" s="256"/>
      <c r="D143" s="246" t="s">
        <v>175</v>
      </c>
      <c r="E143" s="257" t="s">
        <v>1</v>
      </c>
      <c r="F143" s="258" t="s">
        <v>177</v>
      </c>
      <c r="G143" s="256"/>
      <c r="H143" s="259">
        <v>28.5</v>
      </c>
      <c r="I143" s="260"/>
      <c r="J143" s="256"/>
      <c r="K143" s="256"/>
      <c r="L143" s="261"/>
      <c r="M143" s="262"/>
      <c r="N143" s="263"/>
      <c r="O143" s="263"/>
      <c r="P143" s="263"/>
      <c r="Q143" s="263"/>
      <c r="R143" s="263"/>
      <c r="S143" s="263"/>
      <c r="T143" s="26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5" t="s">
        <v>175</v>
      </c>
      <c r="AU143" s="265" t="s">
        <v>85</v>
      </c>
      <c r="AV143" s="14" t="s">
        <v>85</v>
      </c>
      <c r="AW143" s="14" t="s">
        <v>31</v>
      </c>
      <c r="AX143" s="14" t="s">
        <v>75</v>
      </c>
      <c r="AY143" s="265" t="s">
        <v>164</v>
      </c>
    </row>
    <row r="144" s="15" customFormat="1">
      <c r="A144" s="15"/>
      <c r="B144" s="266"/>
      <c r="C144" s="267"/>
      <c r="D144" s="246" t="s">
        <v>175</v>
      </c>
      <c r="E144" s="268" t="s">
        <v>1</v>
      </c>
      <c r="F144" s="269" t="s">
        <v>178</v>
      </c>
      <c r="G144" s="267"/>
      <c r="H144" s="270">
        <v>28.5</v>
      </c>
      <c r="I144" s="271"/>
      <c r="J144" s="267"/>
      <c r="K144" s="267"/>
      <c r="L144" s="272"/>
      <c r="M144" s="273"/>
      <c r="N144" s="274"/>
      <c r="O144" s="274"/>
      <c r="P144" s="274"/>
      <c r="Q144" s="274"/>
      <c r="R144" s="274"/>
      <c r="S144" s="274"/>
      <c r="T144" s="27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76" t="s">
        <v>175</v>
      </c>
      <c r="AU144" s="276" t="s">
        <v>85</v>
      </c>
      <c r="AV144" s="15" t="s">
        <v>171</v>
      </c>
      <c r="AW144" s="15" t="s">
        <v>31</v>
      </c>
      <c r="AX144" s="15" t="s">
        <v>83</v>
      </c>
      <c r="AY144" s="276" t="s">
        <v>164</v>
      </c>
    </row>
    <row r="145" s="2" customFormat="1" ht="24.15" customHeight="1">
      <c r="A145" s="38"/>
      <c r="B145" s="39"/>
      <c r="C145" s="226" t="s">
        <v>85</v>
      </c>
      <c r="D145" s="226" t="s">
        <v>166</v>
      </c>
      <c r="E145" s="227" t="s">
        <v>179</v>
      </c>
      <c r="F145" s="228" t="s">
        <v>180</v>
      </c>
      <c r="G145" s="229" t="s">
        <v>169</v>
      </c>
      <c r="H145" s="230">
        <v>28.5</v>
      </c>
      <c r="I145" s="231"/>
      <c r="J145" s="232">
        <f>ROUND(I145*H145,2)</f>
        <v>0</v>
      </c>
      <c r="K145" s="228" t="s">
        <v>170</v>
      </c>
      <c r="L145" s="44"/>
      <c r="M145" s="233" t="s">
        <v>1</v>
      </c>
      <c r="N145" s="234" t="s">
        <v>40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0.29499999999999998</v>
      </c>
      <c r="T145" s="236">
        <f>S145*H145</f>
        <v>8.4074999999999989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171</v>
      </c>
      <c r="AT145" s="237" t="s">
        <v>166</v>
      </c>
      <c r="AU145" s="237" t="s">
        <v>85</v>
      </c>
      <c r="AY145" s="17" t="s">
        <v>164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83</v>
      </c>
      <c r="BK145" s="238">
        <f>ROUND(I145*H145,2)</f>
        <v>0</v>
      </c>
      <c r="BL145" s="17" t="s">
        <v>171</v>
      </c>
      <c r="BM145" s="237" t="s">
        <v>181</v>
      </c>
    </row>
    <row r="146" s="2" customFormat="1">
      <c r="A146" s="38"/>
      <c r="B146" s="39"/>
      <c r="C146" s="40"/>
      <c r="D146" s="239" t="s">
        <v>173</v>
      </c>
      <c r="E146" s="40"/>
      <c r="F146" s="240" t="s">
        <v>182</v>
      </c>
      <c r="G146" s="40"/>
      <c r="H146" s="40"/>
      <c r="I146" s="241"/>
      <c r="J146" s="40"/>
      <c r="K146" s="40"/>
      <c r="L146" s="44"/>
      <c r="M146" s="242"/>
      <c r="N146" s="243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173</v>
      </c>
      <c r="AU146" s="17" t="s">
        <v>85</v>
      </c>
    </row>
    <row r="147" s="2" customFormat="1" ht="24.15" customHeight="1">
      <c r="A147" s="38"/>
      <c r="B147" s="39"/>
      <c r="C147" s="226" t="s">
        <v>183</v>
      </c>
      <c r="D147" s="226" t="s">
        <v>166</v>
      </c>
      <c r="E147" s="227" t="s">
        <v>184</v>
      </c>
      <c r="F147" s="228" t="s">
        <v>185</v>
      </c>
      <c r="G147" s="229" t="s">
        <v>169</v>
      </c>
      <c r="H147" s="230">
        <v>28.5</v>
      </c>
      <c r="I147" s="231"/>
      <c r="J147" s="232">
        <f>ROUND(I147*H147,2)</f>
        <v>0</v>
      </c>
      <c r="K147" s="228" t="s">
        <v>170</v>
      </c>
      <c r="L147" s="44"/>
      <c r="M147" s="233" t="s">
        <v>1</v>
      </c>
      <c r="N147" s="234" t="s">
        <v>40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0.29999999999999999</v>
      </c>
      <c r="T147" s="236">
        <f>S147*H147</f>
        <v>8.5499999999999989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171</v>
      </c>
      <c r="AT147" s="237" t="s">
        <v>166</v>
      </c>
      <c r="AU147" s="237" t="s">
        <v>85</v>
      </c>
      <c r="AY147" s="17" t="s">
        <v>164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83</v>
      </c>
      <c r="BK147" s="238">
        <f>ROUND(I147*H147,2)</f>
        <v>0</v>
      </c>
      <c r="BL147" s="17" t="s">
        <v>171</v>
      </c>
      <c r="BM147" s="237" t="s">
        <v>186</v>
      </c>
    </row>
    <row r="148" s="2" customFormat="1">
      <c r="A148" s="38"/>
      <c r="B148" s="39"/>
      <c r="C148" s="40"/>
      <c r="D148" s="239" t="s">
        <v>173</v>
      </c>
      <c r="E148" s="40"/>
      <c r="F148" s="240" t="s">
        <v>187</v>
      </c>
      <c r="G148" s="40"/>
      <c r="H148" s="40"/>
      <c r="I148" s="241"/>
      <c r="J148" s="40"/>
      <c r="K148" s="40"/>
      <c r="L148" s="44"/>
      <c r="M148" s="242"/>
      <c r="N148" s="243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173</v>
      </c>
      <c r="AU148" s="17" t="s">
        <v>85</v>
      </c>
    </row>
    <row r="149" s="2" customFormat="1" ht="24.15" customHeight="1">
      <c r="A149" s="38"/>
      <c r="B149" s="39"/>
      <c r="C149" s="226" t="s">
        <v>171</v>
      </c>
      <c r="D149" s="226" t="s">
        <v>166</v>
      </c>
      <c r="E149" s="227" t="s">
        <v>188</v>
      </c>
      <c r="F149" s="228" t="s">
        <v>189</v>
      </c>
      <c r="G149" s="229" t="s">
        <v>190</v>
      </c>
      <c r="H149" s="230">
        <v>19.437000000000001</v>
      </c>
      <c r="I149" s="231"/>
      <c r="J149" s="232">
        <f>ROUND(I149*H149,2)</f>
        <v>0</v>
      </c>
      <c r="K149" s="228" t="s">
        <v>170</v>
      </c>
      <c r="L149" s="44"/>
      <c r="M149" s="233" t="s">
        <v>1</v>
      </c>
      <c r="N149" s="234" t="s">
        <v>40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171</v>
      </c>
      <c r="AT149" s="237" t="s">
        <v>166</v>
      </c>
      <c r="AU149" s="237" t="s">
        <v>85</v>
      </c>
      <c r="AY149" s="17" t="s">
        <v>164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83</v>
      </c>
      <c r="BK149" s="238">
        <f>ROUND(I149*H149,2)</f>
        <v>0</v>
      </c>
      <c r="BL149" s="17" t="s">
        <v>171</v>
      </c>
      <c r="BM149" s="237" t="s">
        <v>191</v>
      </c>
    </row>
    <row r="150" s="2" customFormat="1">
      <c r="A150" s="38"/>
      <c r="B150" s="39"/>
      <c r="C150" s="40"/>
      <c r="D150" s="239" t="s">
        <v>173</v>
      </c>
      <c r="E150" s="40"/>
      <c r="F150" s="240" t="s">
        <v>192</v>
      </c>
      <c r="G150" s="40"/>
      <c r="H150" s="40"/>
      <c r="I150" s="241"/>
      <c r="J150" s="40"/>
      <c r="K150" s="40"/>
      <c r="L150" s="44"/>
      <c r="M150" s="242"/>
      <c r="N150" s="243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173</v>
      </c>
      <c r="AU150" s="17" t="s">
        <v>85</v>
      </c>
    </row>
    <row r="151" s="13" customFormat="1">
      <c r="A151" s="13"/>
      <c r="B151" s="244"/>
      <c r="C151" s="245"/>
      <c r="D151" s="246" t="s">
        <v>175</v>
      </c>
      <c r="E151" s="247" t="s">
        <v>1</v>
      </c>
      <c r="F151" s="248" t="s">
        <v>193</v>
      </c>
      <c r="G151" s="245"/>
      <c r="H151" s="247" t="s">
        <v>1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4" t="s">
        <v>175</v>
      </c>
      <c r="AU151" s="254" t="s">
        <v>85</v>
      </c>
      <c r="AV151" s="13" t="s">
        <v>83</v>
      </c>
      <c r="AW151" s="13" t="s">
        <v>31</v>
      </c>
      <c r="AX151" s="13" t="s">
        <v>75</v>
      </c>
      <c r="AY151" s="254" t="s">
        <v>164</v>
      </c>
    </row>
    <row r="152" s="13" customFormat="1">
      <c r="A152" s="13"/>
      <c r="B152" s="244"/>
      <c r="C152" s="245"/>
      <c r="D152" s="246" t="s">
        <v>175</v>
      </c>
      <c r="E152" s="247" t="s">
        <v>1</v>
      </c>
      <c r="F152" s="248" t="s">
        <v>194</v>
      </c>
      <c r="G152" s="245"/>
      <c r="H152" s="247" t="s">
        <v>1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4" t="s">
        <v>175</v>
      </c>
      <c r="AU152" s="254" t="s">
        <v>85</v>
      </c>
      <c r="AV152" s="13" t="s">
        <v>83</v>
      </c>
      <c r="AW152" s="13" t="s">
        <v>31</v>
      </c>
      <c r="AX152" s="13" t="s">
        <v>75</v>
      </c>
      <c r="AY152" s="254" t="s">
        <v>164</v>
      </c>
    </row>
    <row r="153" s="14" customFormat="1">
      <c r="A153" s="14"/>
      <c r="B153" s="255"/>
      <c r="C153" s="256"/>
      <c r="D153" s="246" t="s">
        <v>175</v>
      </c>
      <c r="E153" s="257" t="s">
        <v>1</v>
      </c>
      <c r="F153" s="258" t="s">
        <v>195</v>
      </c>
      <c r="G153" s="256"/>
      <c r="H153" s="259">
        <v>4.6529999999999996</v>
      </c>
      <c r="I153" s="260"/>
      <c r="J153" s="256"/>
      <c r="K153" s="256"/>
      <c r="L153" s="261"/>
      <c r="M153" s="262"/>
      <c r="N153" s="263"/>
      <c r="O153" s="263"/>
      <c r="P153" s="263"/>
      <c r="Q153" s="263"/>
      <c r="R153" s="263"/>
      <c r="S153" s="263"/>
      <c r="T153" s="26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5" t="s">
        <v>175</v>
      </c>
      <c r="AU153" s="265" t="s">
        <v>85</v>
      </c>
      <c r="AV153" s="14" t="s">
        <v>85</v>
      </c>
      <c r="AW153" s="14" t="s">
        <v>31</v>
      </c>
      <c r="AX153" s="14" t="s">
        <v>75</v>
      </c>
      <c r="AY153" s="265" t="s">
        <v>164</v>
      </c>
    </row>
    <row r="154" s="13" customFormat="1">
      <c r="A154" s="13"/>
      <c r="B154" s="244"/>
      <c r="C154" s="245"/>
      <c r="D154" s="246" t="s">
        <v>175</v>
      </c>
      <c r="E154" s="247" t="s">
        <v>1</v>
      </c>
      <c r="F154" s="248" t="s">
        <v>196</v>
      </c>
      <c r="G154" s="245"/>
      <c r="H154" s="247" t="s">
        <v>1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4" t="s">
        <v>175</v>
      </c>
      <c r="AU154" s="254" t="s">
        <v>85</v>
      </c>
      <c r="AV154" s="13" t="s">
        <v>83</v>
      </c>
      <c r="AW154" s="13" t="s">
        <v>31</v>
      </c>
      <c r="AX154" s="13" t="s">
        <v>75</v>
      </c>
      <c r="AY154" s="254" t="s">
        <v>164</v>
      </c>
    </row>
    <row r="155" s="14" customFormat="1">
      <c r="A155" s="14"/>
      <c r="B155" s="255"/>
      <c r="C155" s="256"/>
      <c r="D155" s="246" t="s">
        <v>175</v>
      </c>
      <c r="E155" s="257" t="s">
        <v>1</v>
      </c>
      <c r="F155" s="258" t="s">
        <v>197</v>
      </c>
      <c r="G155" s="256"/>
      <c r="H155" s="259">
        <v>14.784000000000001</v>
      </c>
      <c r="I155" s="260"/>
      <c r="J155" s="256"/>
      <c r="K155" s="256"/>
      <c r="L155" s="261"/>
      <c r="M155" s="262"/>
      <c r="N155" s="263"/>
      <c r="O155" s="263"/>
      <c r="P155" s="263"/>
      <c r="Q155" s="263"/>
      <c r="R155" s="263"/>
      <c r="S155" s="263"/>
      <c r="T155" s="26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5" t="s">
        <v>175</v>
      </c>
      <c r="AU155" s="265" t="s">
        <v>85</v>
      </c>
      <c r="AV155" s="14" t="s">
        <v>85</v>
      </c>
      <c r="AW155" s="14" t="s">
        <v>31</v>
      </c>
      <c r="AX155" s="14" t="s">
        <v>75</v>
      </c>
      <c r="AY155" s="265" t="s">
        <v>164</v>
      </c>
    </row>
    <row r="156" s="15" customFormat="1">
      <c r="A156" s="15"/>
      <c r="B156" s="266"/>
      <c r="C156" s="267"/>
      <c r="D156" s="246" t="s">
        <v>175</v>
      </c>
      <c r="E156" s="268" t="s">
        <v>1</v>
      </c>
      <c r="F156" s="269" t="s">
        <v>178</v>
      </c>
      <c r="G156" s="267"/>
      <c r="H156" s="270">
        <v>19.437000000000001</v>
      </c>
      <c r="I156" s="271"/>
      <c r="J156" s="267"/>
      <c r="K156" s="267"/>
      <c r="L156" s="272"/>
      <c r="M156" s="273"/>
      <c r="N156" s="274"/>
      <c r="O156" s="274"/>
      <c r="P156" s="274"/>
      <c r="Q156" s="274"/>
      <c r="R156" s="274"/>
      <c r="S156" s="274"/>
      <c r="T156" s="27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6" t="s">
        <v>175</v>
      </c>
      <c r="AU156" s="276" t="s">
        <v>85</v>
      </c>
      <c r="AV156" s="15" t="s">
        <v>171</v>
      </c>
      <c r="AW156" s="15" t="s">
        <v>31</v>
      </c>
      <c r="AX156" s="15" t="s">
        <v>83</v>
      </c>
      <c r="AY156" s="276" t="s">
        <v>164</v>
      </c>
    </row>
    <row r="157" s="2" customFormat="1" ht="33" customHeight="1">
      <c r="A157" s="38"/>
      <c r="B157" s="39"/>
      <c r="C157" s="226" t="s">
        <v>198</v>
      </c>
      <c r="D157" s="226" t="s">
        <v>166</v>
      </c>
      <c r="E157" s="227" t="s">
        <v>199</v>
      </c>
      <c r="F157" s="228" t="s">
        <v>200</v>
      </c>
      <c r="G157" s="229" t="s">
        <v>190</v>
      </c>
      <c r="H157" s="230">
        <v>4.6459999999999999</v>
      </c>
      <c r="I157" s="231"/>
      <c r="J157" s="232">
        <f>ROUND(I157*H157,2)</f>
        <v>0</v>
      </c>
      <c r="K157" s="228" t="s">
        <v>170</v>
      </c>
      <c r="L157" s="44"/>
      <c r="M157" s="233" t="s">
        <v>1</v>
      </c>
      <c r="N157" s="234" t="s">
        <v>40</v>
      </c>
      <c r="O157" s="91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171</v>
      </c>
      <c r="AT157" s="237" t="s">
        <v>166</v>
      </c>
      <c r="AU157" s="237" t="s">
        <v>85</v>
      </c>
      <c r="AY157" s="17" t="s">
        <v>164</v>
      </c>
      <c r="BE157" s="238">
        <f>IF(N157="základní",J157,0)</f>
        <v>0</v>
      </c>
      <c r="BF157" s="238">
        <f>IF(N157="snížená",J157,0)</f>
        <v>0</v>
      </c>
      <c r="BG157" s="238">
        <f>IF(N157="zákl. přenesená",J157,0)</f>
        <v>0</v>
      </c>
      <c r="BH157" s="238">
        <f>IF(N157="sníž. přenesená",J157,0)</f>
        <v>0</v>
      </c>
      <c r="BI157" s="238">
        <f>IF(N157="nulová",J157,0)</f>
        <v>0</v>
      </c>
      <c r="BJ157" s="17" t="s">
        <v>83</v>
      </c>
      <c r="BK157" s="238">
        <f>ROUND(I157*H157,2)</f>
        <v>0</v>
      </c>
      <c r="BL157" s="17" t="s">
        <v>171</v>
      </c>
      <c r="BM157" s="237" t="s">
        <v>201</v>
      </c>
    </row>
    <row r="158" s="2" customFormat="1">
      <c r="A158" s="38"/>
      <c r="B158" s="39"/>
      <c r="C158" s="40"/>
      <c r="D158" s="239" t="s">
        <v>173</v>
      </c>
      <c r="E158" s="40"/>
      <c r="F158" s="240" t="s">
        <v>202</v>
      </c>
      <c r="G158" s="40"/>
      <c r="H158" s="40"/>
      <c r="I158" s="241"/>
      <c r="J158" s="40"/>
      <c r="K158" s="40"/>
      <c r="L158" s="44"/>
      <c r="M158" s="242"/>
      <c r="N158" s="243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173</v>
      </c>
      <c r="AU158" s="17" t="s">
        <v>85</v>
      </c>
    </row>
    <row r="159" s="14" customFormat="1">
      <c r="A159" s="14"/>
      <c r="B159" s="255"/>
      <c r="C159" s="256"/>
      <c r="D159" s="246" t="s">
        <v>175</v>
      </c>
      <c r="E159" s="257" t="s">
        <v>1</v>
      </c>
      <c r="F159" s="258" t="s">
        <v>203</v>
      </c>
      <c r="G159" s="256"/>
      <c r="H159" s="259">
        <v>1.121</v>
      </c>
      <c r="I159" s="260"/>
      <c r="J159" s="256"/>
      <c r="K159" s="256"/>
      <c r="L159" s="261"/>
      <c r="M159" s="262"/>
      <c r="N159" s="263"/>
      <c r="O159" s="263"/>
      <c r="P159" s="263"/>
      <c r="Q159" s="263"/>
      <c r="R159" s="263"/>
      <c r="S159" s="263"/>
      <c r="T159" s="26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5" t="s">
        <v>175</v>
      </c>
      <c r="AU159" s="265" t="s">
        <v>85</v>
      </c>
      <c r="AV159" s="14" t="s">
        <v>85</v>
      </c>
      <c r="AW159" s="14" t="s">
        <v>31</v>
      </c>
      <c r="AX159" s="14" t="s">
        <v>75</v>
      </c>
      <c r="AY159" s="265" t="s">
        <v>164</v>
      </c>
    </row>
    <row r="160" s="14" customFormat="1">
      <c r="A160" s="14"/>
      <c r="B160" s="255"/>
      <c r="C160" s="256"/>
      <c r="D160" s="246" t="s">
        <v>175</v>
      </c>
      <c r="E160" s="257" t="s">
        <v>1</v>
      </c>
      <c r="F160" s="258" t="s">
        <v>204</v>
      </c>
      <c r="G160" s="256"/>
      <c r="H160" s="259">
        <v>3.5249999999999999</v>
      </c>
      <c r="I160" s="260"/>
      <c r="J160" s="256"/>
      <c r="K160" s="256"/>
      <c r="L160" s="261"/>
      <c r="M160" s="262"/>
      <c r="N160" s="263"/>
      <c r="O160" s="263"/>
      <c r="P160" s="263"/>
      <c r="Q160" s="263"/>
      <c r="R160" s="263"/>
      <c r="S160" s="263"/>
      <c r="T160" s="26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5" t="s">
        <v>175</v>
      </c>
      <c r="AU160" s="265" t="s">
        <v>85</v>
      </c>
      <c r="AV160" s="14" t="s">
        <v>85</v>
      </c>
      <c r="AW160" s="14" t="s">
        <v>31</v>
      </c>
      <c r="AX160" s="14" t="s">
        <v>75</v>
      </c>
      <c r="AY160" s="265" t="s">
        <v>164</v>
      </c>
    </row>
    <row r="161" s="15" customFormat="1">
      <c r="A161" s="15"/>
      <c r="B161" s="266"/>
      <c r="C161" s="267"/>
      <c r="D161" s="246" t="s">
        <v>175</v>
      </c>
      <c r="E161" s="268" t="s">
        <v>1</v>
      </c>
      <c r="F161" s="269" t="s">
        <v>178</v>
      </c>
      <c r="G161" s="267"/>
      <c r="H161" s="270">
        <v>4.6459999999999999</v>
      </c>
      <c r="I161" s="271"/>
      <c r="J161" s="267"/>
      <c r="K161" s="267"/>
      <c r="L161" s="272"/>
      <c r="M161" s="273"/>
      <c r="N161" s="274"/>
      <c r="O161" s="274"/>
      <c r="P161" s="274"/>
      <c r="Q161" s="274"/>
      <c r="R161" s="274"/>
      <c r="S161" s="274"/>
      <c r="T161" s="27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6" t="s">
        <v>175</v>
      </c>
      <c r="AU161" s="276" t="s">
        <v>85</v>
      </c>
      <c r="AV161" s="15" t="s">
        <v>171</v>
      </c>
      <c r="AW161" s="15" t="s">
        <v>31</v>
      </c>
      <c r="AX161" s="15" t="s">
        <v>83</v>
      </c>
      <c r="AY161" s="276" t="s">
        <v>164</v>
      </c>
    </row>
    <row r="162" s="2" customFormat="1" ht="37.8" customHeight="1">
      <c r="A162" s="38"/>
      <c r="B162" s="39"/>
      <c r="C162" s="226" t="s">
        <v>205</v>
      </c>
      <c r="D162" s="226" t="s">
        <v>166</v>
      </c>
      <c r="E162" s="227" t="s">
        <v>206</v>
      </c>
      <c r="F162" s="228" t="s">
        <v>207</v>
      </c>
      <c r="G162" s="229" t="s">
        <v>190</v>
      </c>
      <c r="H162" s="230">
        <v>9.2989999999999995</v>
      </c>
      <c r="I162" s="231"/>
      <c r="J162" s="232">
        <f>ROUND(I162*H162,2)</f>
        <v>0</v>
      </c>
      <c r="K162" s="228" t="s">
        <v>170</v>
      </c>
      <c r="L162" s="44"/>
      <c r="M162" s="233" t="s">
        <v>1</v>
      </c>
      <c r="N162" s="234" t="s">
        <v>40</v>
      </c>
      <c r="O162" s="91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171</v>
      </c>
      <c r="AT162" s="237" t="s">
        <v>166</v>
      </c>
      <c r="AU162" s="237" t="s">
        <v>85</v>
      </c>
      <c r="AY162" s="17" t="s">
        <v>164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83</v>
      </c>
      <c r="BK162" s="238">
        <f>ROUND(I162*H162,2)</f>
        <v>0</v>
      </c>
      <c r="BL162" s="17" t="s">
        <v>171</v>
      </c>
      <c r="BM162" s="237" t="s">
        <v>208</v>
      </c>
    </row>
    <row r="163" s="2" customFormat="1">
      <c r="A163" s="38"/>
      <c r="B163" s="39"/>
      <c r="C163" s="40"/>
      <c r="D163" s="239" t="s">
        <v>173</v>
      </c>
      <c r="E163" s="40"/>
      <c r="F163" s="240" t="s">
        <v>209</v>
      </c>
      <c r="G163" s="40"/>
      <c r="H163" s="40"/>
      <c r="I163" s="241"/>
      <c r="J163" s="40"/>
      <c r="K163" s="40"/>
      <c r="L163" s="44"/>
      <c r="M163" s="242"/>
      <c r="N163" s="243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173</v>
      </c>
      <c r="AU163" s="17" t="s">
        <v>85</v>
      </c>
    </row>
    <row r="164" s="13" customFormat="1">
      <c r="A164" s="13"/>
      <c r="B164" s="244"/>
      <c r="C164" s="245"/>
      <c r="D164" s="246" t="s">
        <v>175</v>
      </c>
      <c r="E164" s="247" t="s">
        <v>1</v>
      </c>
      <c r="F164" s="248" t="s">
        <v>210</v>
      </c>
      <c r="G164" s="245"/>
      <c r="H164" s="247" t="s">
        <v>1</v>
      </c>
      <c r="I164" s="249"/>
      <c r="J164" s="245"/>
      <c r="K164" s="245"/>
      <c r="L164" s="250"/>
      <c r="M164" s="251"/>
      <c r="N164" s="252"/>
      <c r="O164" s="252"/>
      <c r="P164" s="252"/>
      <c r="Q164" s="252"/>
      <c r="R164" s="252"/>
      <c r="S164" s="252"/>
      <c r="T164" s="25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4" t="s">
        <v>175</v>
      </c>
      <c r="AU164" s="254" t="s">
        <v>85</v>
      </c>
      <c r="AV164" s="13" t="s">
        <v>83</v>
      </c>
      <c r="AW164" s="13" t="s">
        <v>31</v>
      </c>
      <c r="AX164" s="13" t="s">
        <v>75</v>
      </c>
      <c r="AY164" s="254" t="s">
        <v>164</v>
      </c>
    </row>
    <row r="165" s="14" customFormat="1">
      <c r="A165" s="14"/>
      <c r="B165" s="255"/>
      <c r="C165" s="256"/>
      <c r="D165" s="246" t="s">
        <v>175</v>
      </c>
      <c r="E165" s="257" t="s">
        <v>1</v>
      </c>
      <c r="F165" s="258" t="s">
        <v>211</v>
      </c>
      <c r="G165" s="256"/>
      <c r="H165" s="259">
        <v>4.6529999999999996</v>
      </c>
      <c r="I165" s="260"/>
      <c r="J165" s="256"/>
      <c r="K165" s="256"/>
      <c r="L165" s="261"/>
      <c r="M165" s="262"/>
      <c r="N165" s="263"/>
      <c r="O165" s="263"/>
      <c r="P165" s="263"/>
      <c r="Q165" s="263"/>
      <c r="R165" s="263"/>
      <c r="S165" s="263"/>
      <c r="T165" s="26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5" t="s">
        <v>175</v>
      </c>
      <c r="AU165" s="265" t="s">
        <v>85</v>
      </c>
      <c r="AV165" s="14" t="s">
        <v>85</v>
      </c>
      <c r="AW165" s="14" t="s">
        <v>31</v>
      </c>
      <c r="AX165" s="14" t="s">
        <v>75</v>
      </c>
      <c r="AY165" s="265" t="s">
        <v>164</v>
      </c>
    </row>
    <row r="166" s="14" customFormat="1">
      <c r="A166" s="14"/>
      <c r="B166" s="255"/>
      <c r="C166" s="256"/>
      <c r="D166" s="246" t="s">
        <v>175</v>
      </c>
      <c r="E166" s="257" t="s">
        <v>1</v>
      </c>
      <c r="F166" s="258" t="s">
        <v>212</v>
      </c>
      <c r="G166" s="256"/>
      <c r="H166" s="259">
        <v>4.6459999999999999</v>
      </c>
      <c r="I166" s="260"/>
      <c r="J166" s="256"/>
      <c r="K166" s="256"/>
      <c r="L166" s="261"/>
      <c r="M166" s="262"/>
      <c r="N166" s="263"/>
      <c r="O166" s="263"/>
      <c r="P166" s="263"/>
      <c r="Q166" s="263"/>
      <c r="R166" s="263"/>
      <c r="S166" s="263"/>
      <c r="T166" s="26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5" t="s">
        <v>175</v>
      </c>
      <c r="AU166" s="265" t="s">
        <v>85</v>
      </c>
      <c r="AV166" s="14" t="s">
        <v>85</v>
      </c>
      <c r="AW166" s="14" t="s">
        <v>31</v>
      </c>
      <c r="AX166" s="14" t="s">
        <v>75</v>
      </c>
      <c r="AY166" s="265" t="s">
        <v>164</v>
      </c>
    </row>
    <row r="167" s="15" customFormat="1">
      <c r="A167" s="15"/>
      <c r="B167" s="266"/>
      <c r="C167" s="267"/>
      <c r="D167" s="246" t="s">
        <v>175</v>
      </c>
      <c r="E167" s="268" t="s">
        <v>1</v>
      </c>
      <c r="F167" s="269" t="s">
        <v>178</v>
      </c>
      <c r="G167" s="267"/>
      <c r="H167" s="270">
        <v>9.2989999999999995</v>
      </c>
      <c r="I167" s="271"/>
      <c r="J167" s="267"/>
      <c r="K167" s="267"/>
      <c r="L167" s="272"/>
      <c r="M167" s="273"/>
      <c r="N167" s="274"/>
      <c r="O167" s="274"/>
      <c r="P167" s="274"/>
      <c r="Q167" s="274"/>
      <c r="R167" s="274"/>
      <c r="S167" s="274"/>
      <c r="T167" s="27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6" t="s">
        <v>175</v>
      </c>
      <c r="AU167" s="276" t="s">
        <v>85</v>
      </c>
      <c r="AV167" s="15" t="s">
        <v>171</v>
      </c>
      <c r="AW167" s="15" t="s">
        <v>31</v>
      </c>
      <c r="AX167" s="15" t="s">
        <v>83</v>
      </c>
      <c r="AY167" s="276" t="s">
        <v>164</v>
      </c>
    </row>
    <row r="168" s="2" customFormat="1" ht="37.8" customHeight="1">
      <c r="A168" s="38"/>
      <c r="B168" s="39"/>
      <c r="C168" s="226" t="s">
        <v>213</v>
      </c>
      <c r="D168" s="226" t="s">
        <v>166</v>
      </c>
      <c r="E168" s="227" t="s">
        <v>214</v>
      </c>
      <c r="F168" s="228" t="s">
        <v>215</v>
      </c>
      <c r="G168" s="229" t="s">
        <v>190</v>
      </c>
      <c r="H168" s="230">
        <v>278.97000000000003</v>
      </c>
      <c r="I168" s="231"/>
      <c r="J168" s="232">
        <f>ROUND(I168*H168,2)</f>
        <v>0</v>
      </c>
      <c r="K168" s="228" t="s">
        <v>170</v>
      </c>
      <c r="L168" s="44"/>
      <c r="M168" s="233" t="s">
        <v>1</v>
      </c>
      <c r="N168" s="234" t="s">
        <v>40</v>
      </c>
      <c r="O168" s="91"/>
      <c r="P168" s="235">
        <f>O168*H168</f>
        <v>0</v>
      </c>
      <c r="Q168" s="235">
        <v>0</v>
      </c>
      <c r="R168" s="235">
        <f>Q168*H168</f>
        <v>0</v>
      </c>
      <c r="S168" s="235">
        <v>0</v>
      </c>
      <c r="T168" s="236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7" t="s">
        <v>171</v>
      </c>
      <c r="AT168" s="237" t="s">
        <v>166</v>
      </c>
      <c r="AU168" s="237" t="s">
        <v>85</v>
      </c>
      <c r="AY168" s="17" t="s">
        <v>164</v>
      </c>
      <c r="BE168" s="238">
        <f>IF(N168="základní",J168,0)</f>
        <v>0</v>
      </c>
      <c r="BF168" s="238">
        <f>IF(N168="snížená",J168,0)</f>
        <v>0</v>
      </c>
      <c r="BG168" s="238">
        <f>IF(N168="zákl. přenesená",J168,0)</f>
        <v>0</v>
      </c>
      <c r="BH168" s="238">
        <f>IF(N168="sníž. přenesená",J168,0)</f>
        <v>0</v>
      </c>
      <c r="BI168" s="238">
        <f>IF(N168="nulová",J168,0)</f>
        <v>0</v>
      </c>
      <c r="BJ168" s="17" t="s">
        <v>83</v>
      </c>
      <c r="BK168" s="238">
        <f>ROUND(I168*H168,2)</f>
        <v>0</v>
      </c>
      <c r="BL168" s="17" t="s">
        <v>171</v>
      </c>
      <c r="BM168" s="237" t="s">
        <v>216</v>
      </c>
    </row>
    <row r="169" s="2" customFormat="1">
      <c r="A169" s="38"/>
      <c r="B169" s="39"/>
      <c r="C169" s="40"/>
      <c r="D169" s="239" t="s">
        <v>173</v>
      </c>
      <c r="E169" s="40"/>
      <c r="F169" s="240" t="s">
        <v>217</v>
      </c>
      <c r="G169" s="40"/>
      <c r="H169" s="40"/>
      <c r="I169" s="241"/>
      <c r="J169" s="40"/>
      <c r="K169" s="40"/>
      <c r="L169" s="44"/>
      <c r="M169" s="242"/>
      <c r="N169" s="243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173</v>
      </c>
      <c r="AU169" s="17" t="s">
        <v>85</v>
      </c>
    </row>
    <row r="170" s="14" customFormat="1">
      <c r="A170" s="14"/>
      <c r="B170" s="255"/>
      <c r="C170" s="256"/>
      <c r="D170" s="246" t="s">
        <v>175</v>
      </c>
      <c r="E170" s="257" t="s">
        <v>1</v>
      </c>
      <c r="F170" s="258" t="s">
        <v>218</v>
      </c>
      <c r="G170" s="256"/>
      <c r="H170" s="259">
        <v>9.2989999999999995</v>
      </c>
      <c r="I170" s="260"/>
      <c r="J170" s="256"/>
      <c r="K170" s="256"/>
      <c r="L170" s="261"/>
      <c r="M170" s="262"/>
      <c r="N170" s="263"/>
      <c r="O170" s="263"/>
      <c r="P170" s="263"/>
      <c r="Q170" s="263"/>
      <c r="R170" s="263"/>
      <c r="S170" s="263"/>
      <c r="T170" s="26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5" t="s">
        <v>175</v>
      </c>
      <c r="AU170" s="265" t="s">
        <v>85</v>
      </c>
      <c r="AV170" s="14" t="s">
        <v>85</v>
      </c>
      <c r="AW170" s="14" t="s">
        <v>31</v>
      </c>
      <c r="AX170" s="14" t="s">
        <v>83</v>
      </c>
      <c r="AY170" s="265" t="s">
        <v>164</v>
      </c>
    </row>
    <row r="171" s="14" customFormat="1">
      <c r="A171" s="14"/>
      <c r="B171" s="255"/>
      <c r="C171" s="256"/>
      <c r="D171" s="246" t="s">
        <v>175</v>
      </c>
      <c r="E171" s="256"/>
      <c r="F171" s="258" t="s">
        <v>219</v>
      </c>
      <c r="G171" s="256"/>
      <c r="H171" s="259">
        <v>278.97000000000003</v>
      </c>
      <c r="I171" s="260"/>
      <c r="J171" s="256"/>
      <c r="K171" s="256"/>
      <c r="L171" s="261"/>
      <c r="M171" s="262"/>
      <c r="N171" s="263"/>
      <c r="O171" s="263"/>
      <c r="P171" s="263"/>
      <c r="Q171" s="263"/>
      <c r="R171" s="263"/>
      <c r="S171" s="263"/>
      <c r="T171" s="26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5" t="s">
        <v>175</v>
      </c>
      <c r="AU171" s="265" t="s">
        <v>85</v>
      </c>
      <c r="AV171" s="14" t="s">
        <v>85</v>
      </c>
      <c r="AW171" s="14" t="s">
        <v>4</v>
      </c>
      <c r="AX171" s="14" t="s">
        <v>83</v>
      </c>
      <c r="AY171" s="265" t="s">
        <v>164</v>
      </c>
    </row>
    <row r="172" s="2" customFormat="1" ht="33" customHeight="1">
      <c r="A172" s="38"/>
      <c r="B172" s="39"/>
      <c r="C172" s="226" t="s">
        <v>220</v>
      </c>
      <c r="D172" s="226" t="s">
        <v>166</v>
      </c>
      <c r="E172" s="227" t="s">
        <v>221</v>
      </c>
      <c r="F172" s="228" t="s">
        <v>222</v>
      </c>
      <c r="G172" s="229" t="s">
        <v>223</v>
      </c>
      <c r="H172" s="230">
        <v>16.738</v>
      </c>
      <c r="I172" s="231"/>
      <c r="J172" s="232">
        <f>ROUND(I172*H172,2)</f>
        <v>0</v>
      </c>
      <c r="K172" s="228" t="s">
        <v>170</v>
      </c>
      <c r="L172" s="44"/>
      <c r="M172" s="233" t="s">
        <v>1</v>
      </c>
      <c r="N172" s="234" t="s">
        <v>40</v>
      </c>
      <c r="O172" s="91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7" t="s">
        <v>171</v>
      </c>
      <c r="AT172" s="237" t="s">
        <v>166</v>
      </c>
      <c r="AU172" s="237" t="s">
        <v>85</v>
      </c>
      <c r="AY172" s="17" t="s">
        <v>164</v>
      </c>
      <c r="BE172" s="238">
        <f>IF(N172="základní",J172,0)</f>
        <v>0</v>
      </c>
      <c r="BF172" s="238">
        <f>IF(N172="snížená",J172,0)</f>
        <v>0</v>
      </c>
      <c r="BG172" s="238">
        <f>IF(N172="zákl. přenesená",J172,0)</f>
        <v>0</v>
      </c>
      <c r="BH172" s="238">
        <f>IF(N172="sníž. přenesená",J172,0)</f>
        <v>0</v>
      </c>
      <c r="BI172" s="238">
        <f>IF(N172="nulová",J172,0)</f>
        <v>0</v>
      </c>
      <c r="BJ172" s="17" t="s">
        <v>83</v>
      </c>
      <c r="BK172" s="238">
        <f>ROUND(I172*H172,2)</f>
        <v>0</v>
      </c>
      <c r="BL172" s="17" t="s">
        <v>171</v>
      </c>
      <c r="BM172" s="237" t="s">
        <v>224</v>
      </c>
    </row>
    <row r="173" s="2" customFormat="1">
      <c r="A173" s="38"/>
      <c r="B173" s="39"/>
      <c r="C173" s="40"/>
      <c r="D173" s="239" t="s">
        <v>173</v>
      </c>
      <c r="E173" s="40"/>
      <c r="F173" s="240" t="s">
        <v>225</v>
      </c>
      <c r="G173" s="40"/>
      <c r="H173" s="40"/>
      <c r="I173" s="241"/>
      <c r="J173" s="40"/>
      <c r="K173" s="40"/>
      <c r="L173" s="44"/>
      <c r="M173" s="242"/>
      <c r="N173" s="243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173</v>
      </c>
      <c r="AU173" s="17" t="s">
        <v>85</v>
      </c>
    </row>
    <row r="174" s="14" customFormat="1">
      <c r="A174" s="14"/>
      <c r="B174" s="255"/>
      <c r="C174" s="256"/>
      <c r="D174" s="246" t="s">
        <v>175</v>
      </c>
      <c r="E174" s="257" t="s">
        <v>1</v>
      </c>
      <c r="F174" s="258" t="s">
        <v>218</v>
      </c>
      <c r="G174" s="256"/>
      <c r="H174" s="259">
        <v>9.2989999999999995</v>
      </c>
      <c r="I174" s="260"/>
      <c r="J174" s="256"/>
      <c r="K174" s="256"/>
      <c r="L174" s="261"/>
      <c r="M174" s="262"/>
      <c r="N174" s="263"/>
      <c r="O174" s="263"/>
      <c r="P174" s="263"/>
      <c r="Q174" s="263"/>
      <c r="R174" s="263"/>
      <c r="S174" s="263"/>
      <c r="T174" s="26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5" t="s">
        <v>175</v>
      </c>
      <c r="AU174" s="265" t="s">
        <v>85</v>
      </c>
      <c r="AV174" s="14" t="s">
        <v>85</v>
      </c>
      <c r="AW174" s="14" t="s">
        <v>31</v>
      </c>
      <c r="AX174" s="14" t="s">
        <v>83</v>
      </c>
      <c r="AY174" s="265" t="s">
        <v>164</v>
      </c>
    </row>
    <row r="175" s="14" customFormat="1">
      <c r="A175" s="14"/>
      <c r="B175" s="255"/>
      <c r="C175" s="256"/>
      <c r="D175" s="246" t="s">
        <v>175</v>
      </c>
      <c r="E175" s="256"/>
      <c r="F175" s="258" t="s">
        <v>226</v>
      </c>
      <c r="G175" s="256"/>
      <c r="H175" s="259">
        <v>16.738</v>
      </c>
      <c r="I175" s="260"/>
      <c r="J175" s="256"/>
      <c r="K175" s="256"/>
      <c r="L175" s="261"/>
      <c r="M175" s="262"/>
      <c r="N175" s="263"/>
      <c r="O175" s="263"/>
      <c r="P175" s="263"/>
      <c r="Q175" s="263"/>
      <c r="R175" s="263"/>
      <c r="S175" s="263"/>
      <c r="T175" s="26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5" t="s">
        <v>175</v>
      </c>
      <c r="AU175" s="265" t="s">
        <v>85</v>
      </c>
      <c r="AV175" s="14" t="s">
        <v>85</v>
      </c>
      <c r="AW175" s="14" t="s">
        <v>4</v>
      </c>
      <c r="AX175" s="14" t="s">
        <v>83</v>
      </c>
      <c r="AY175" s="265" t="s">
        <v>164</v>
      </c>
    </row>
    <row r="176" s="2" customFormat="1" ht="16.5" customHeight="1">
      <c r="A176" s="38"/>
      <c r="B176" s="39"/>
      <c r="C176" s="226" t="s">
        <v>227</v>
      </c>
      <c r="D176" s="226" t="s">
        <v>166</v>
      </c>
      <c r="E176" s="227" t="s">
        <v>228</v>
      </c>
      <c r="F176" s="228" t="s">
        <v>229</v>
      </c>
      <c r="G176" s="229" t="s">
        <v>190</v>
      </c>
      <c r="H176" s="230">
        <v>9.2989999999999995</v>
      </c>
      <c r="I176" s="231"/>
      <c r="J176" s="232">
        <f>ROUND(I176*H176,2)</f>
        <v>0</v>
      </c>
      <c r="K176" s="228" t="s">
        <v>170</v>
      </c>
      <c r="L176" s="44"/>
      <c r="M176" s="233" t="s">
        <v>1</v>
      </c>
      <c r="N176" s="234" t="s">
        <v>40</v>
      </c>
      <c r="O176" s="91"/>
      <c r="P176" s="235">
        <f>O176*H176</f>
        <v>0</v>
      </c>
      <c r="Q176" s="235">
        <v>0</v>
      </c>
      <c r="R176" s="235">
        <f>Q176*H176</f>
        <v>0</v>
      </c>
      <c r="S176" s="235">
        <v>0</v>
      </c>
      <c r="T176" s="23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7" t="s">
        <v>171</v>
      </c>
      <c r="AT176" s="237" t="s">
        <v>166</v>
      </c>
      <c r="AU176" s="237" t="s">
        <v>85</v>
      </c>
      <c r="AY176" s="17" t="s">
        <v>164</v>
      </c>
      <c r="BE176" s="238">
        <f>IF(N176="základní",J176,0)</f>
        <v>0</v>
      </c>
      <c r="BF176" s="238">
        <f>IF(N176="snížená",J176,0)</f>
        <v>0</v>
      </c>
      <c r="BG176" s="238">
        <f>IF(N176="zákl. přenesená",J176,0)</f>
        <v>0</v>
      </c>
      <c r="BH176" s="238">
        <f>IF(N176="sníž. přenesená",J176,0)</f>
        <v>0</v>
      </c>
      <c r="BI176" s="238">
        <f>IF(N176="nulová",J176,0)</f>
        <v>0</v>
      </c>
      <c r="BJ176" s="17" t="s">
        <v>83</v>
      </c>
      <c r="BK176" s="238">
        <f>ROUND(I176*H176,2)</f>
        <v>0</v>
      </c>
      <c r="BL176" s="17" t="s">
        <v>171</v>
      </c>
      <c r="BM176" s="237" t="s">
        <v>230</v>
      </c>
    </row>
    <row r="177" s="2" customFormat="1">
      <c r="A177" s="38"/>
      <c r="B177" s="39"/>
      <c r="C177" s="40"/>
      <c r="D177" s="239" t="s">
        <v>173</v>
      </c>
      <c r="E177" s="40"/>
      <c r="F177" s="240" t="s">
        <v>231</v>
      </c>
      <c r="G177" s="40"/>
      <c r="H177" s="40"/>
      <c r="I177" s="241"/>
      <c r="J177" s="40"/>
      <c r="K177" s="40"/>
      <c r="L177" s="44"/>
      <c r="M177" s="242"/>
      <c r="N177" s="243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173</v>
      </c>
      <c r="AU177" s="17" t="s">
        <v>85</v>
      </c>
    </row>
    <row r="178" s="2" customFormat="1" ht="24.15" customHeight="1">
      <c r="A178" s="38"/>
      <c r="B178" s="39"/>
      <c r="C178" s="226" t="s">
        <v>232</v>
      </c>
      <c r="D178" s="226" t="s">
        <v>166</v>
      </c>
      <c r="E178" s="227" t="s">
        <v>233</v>
      </c>
      <c r="F178" s="228" t="s">
        <v>234</v>
      </c>
      <c r="G178" s="229" t="s">
        <v>190</v>
      </c>
      <c r="H178" s="230">
        <v>14.784000000000001</v>
      </c>
      <c r="I178" s="231"/>
      <c r="J178" s="232">
        <f>ROUND(I178*H178,2)</f>
        <v>0</v>
      </c>
      <c r="K178" s="228" t="s">
        <v>170</v>
      </c>
      <c r="L178" s="44"/>
      <c r="M178" s="233" t="s">
        <v>1</v>
      </c>
      <c r="N178" s="234" t="s">
        <v>40</v>
      </c>
      <c r="O178" s="91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171</v>
      </c>
      <c r="AT178" s="237" t="s">
        <v>166</v>
      </c>
      <c r="AU178" s="237" t="s">
        <v>85</v>
      </c>
      <c r="AY178" s="17" t="s">
        <v>164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83</v>
      </c>
      <c r="BK178" s="238">
        <f>ROUND(I178*H178,2)</f>
        <v>0</v>
      </c>
      <c r="BL178" s="17" t="s">
        <v>171</v>
      </c>
      <c r="BM178" s="237" t="s">
        <v>235</v>
      </c>
    </row>
    <row r="179" s="2" customFormat="1">
      <c r="A179" s="38"/>
      <c r="B179" s="39"/>
      <c r="C179" s="40"/>
      <c r="D179" s="239" t="s">
        <v>173</v>
      </c>
      <c r="E179" s="40"/>
      <c r="F179" s="240" t="s">
        <v>236</v>
      </c>
      <c r="G179" s="40"/>
      <c r="H179" s="40"/>
      <c r="I179" s="241"/>
      <c r="J179" s="40"/>
      <c r="K179" s="40"/>
      <c r="L179" s="44"/>
      <c r="M179" s="242"/>
      <c r="N179" s="243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173</v>
      </c>
      <c r="AU179" s="17" t="s">
        <v>85</v>
      </c>
    </row>
    <row r="180" s="14" customFormat="1">
      <c r="A180" s="14"/>
      <c r="B180" s="255"/>
      <c r="C180" s="256"/>
      <c r="D180" s="246" t="s">
        <v>175</v>
      </c>
      <c r="E180" s="257" t="s">
        <v>1</v>
      </c>
      <c r="F180" s="258" t="s">
        <v>237</v>
      </c>
      <c r="G180" s="256"/>
      <c r="H180" s="259">
        <v>14.784000000000001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5" t="s">
        <v>175</v>
      </c>
      <c r="AU180" s="265" t="s">
        <v>85</v>
      </c>
      <c r="AV180" s="14" t="s">
        <v>85</v>
      </c>
      <c r="AW180" s="14" t="s">
        <v>31</v>
      </c>
      <c r="AX180" s="14" t="s">
        <v>83</v>
      </c>
      <c r="AY180" s="265" t="s">
        <v>164</v>
      </c>
    </row>
    <row r="181" s="12" customFormat="1" ht="22.8" customHeight="1">
      <c r="A181" s="12"/>
      <c r="B181" s="210"/>
      <c r="C181" s="211"/>
      <c r="D181" s="212" t="s">
        <v>74</v>
      </c>
      <c r="E181" s="224" t="s">
        <v>85</v>
      </c>
      <c r="F181" s="224" t="s">
        <v>238</v>
      </c>
      <c r="G181" s="211"/>
      <c r="H181" s="211"/>
      <c r="I181" s="214"/>
      <c r="J181" s="225">
        <f>BK181</f>
        <v>0</v>
      </c>
      <c r="K181" s="211"/>
      <c r="L181" s="216"/>
      <c r="M181" s="217"/>
      <c r="N181" s="218"/>
      <c r="O181" s="218"/>
      <c r="P181" s="219">
        <f>SUM(P182:P228)</f>
        <v>0</v>
      </c>
      <c r="Q181" s="218"/>
      <c r="R181" s="219">
        <f>SUM(R182:R228)</f>
        <v>35.359473659999999</v>
      </c>
      <c r="S181" s="218"/>
      <c r="T181" s="220">
        <f>SUM(T182:T228)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21" t="s">
        <v>83</v>
      </c>
      <c r="AT181" s="222" t="s">
        <v>74</v>
      </c>
      <c r="AU181" s="222" t="s">
        <v>83</v>
      </c>
      <c r="AY181" s="221" t="s">
        <v>164</v>
      </c>
      <c r="BK181" s="223">
        <f>SUM(BK182:BK228)</f>
        <v>0</v>
      </c>
    </row>
    <row r="182" s="2" customFormat="1" ht="16.5" customHeight="1">
      <c r="A182" s="38"/>
      <c r="B182" s="39"/>
      <c r="C182" s="226" t="s">
        <v>239</v>
      </c>
      <c r="D182" s="226" t="s">
        <v>166</v>
      </c>
      <c r="E182" s="227" t="s">
        <v>240</v>
      </c>
      <c r="F182" s="228" t="s">
        <v>241</v>
      </c>
      <c r="G182" s="229" t="s">
        <v>242</v>
      </c>
      <c r="H182" s="230">
        <v>27</v>
      </c>
      <c r="I182" s="231"/>
      <c r="J182" s="232">
        <f>ROUND(I182*H182,2)</f>
        <v>0</v>
      </c>
      <c r="K182" s="228" t="s">
        <v>243</v>
      </c>
      <c r="L182" s="44"/>
      <c r="M182" s="233" t="s">
        <v>1</v>
      </c>
      <c r="N182" s="234" t="s">
        <v>40</v>
      </c>
      <c r="O182" s="91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7" t="s">
        <v>171</v>
      </c>
      <c r="AT182" s="237" t="s">
        <v>166</v>
      </c>
      <c r="AU182" s="237" t="s">
        <v>85</v>
      </c>
      <c r="AY182" s="17" t="s">
        <v>164</v>
      </c>
      <c r="BE182" s="238">
        <f>IF(N182="základní",J182,0)</f>
        <v>0</v>
      </c>
      <c r="BF182" s="238">
        <f>IF(N182="snížená",J182,0)</f>
        <v>0</v>
      </c>
      <c r="BG182" s="238">
        <f>IF(N182="zákl. přenesená",J182,0)</f>
        <v>0</v>
      </c>
      <c r="BH182" s="238">
        <f>IF(N182="sníž. přenesená",J182,0)</f>
        <v>0</v>
      </c>
      <c r="BI182" s="238">
        <f>IF(N182="nulová",J182,0)</f>
        <v>0</v>
      </c>
      <c r="BJ182" s="17" t="s">
        <v>83</v>
      </c>
      <c r="BK182" s="238">
        <f>ROUND(I182*H182,2)</f>
        <v>0</v>
      </c>
      <c r="BL182" s="17" t="s">
        <v>171</v>
      </c>
      <c r="BM182" s="237" t="s">
        <v>244</v>
      </c>
    </row>
    <row r="183" s="14" customFormat="1">
      <c r="A183" s="14"/>
      <c r="B183" s="255"/>
      <c r="C183" s="256"/>
      <c r="D183" s="246" t="s">
        <v>175</v>
      </c>
      <c r="E183" s="257" t="s">
        <v>1</v>
      </c>
      <c r="F183" s="258" t="s">
        <v>245</v>
      </c>
      <c r="G183" s="256"/>
      <c r="H183" s="259">
        <v>27</v>
      </c>
      <c r="I183" s="260"/>
      <c r="J183" s="256"/>
      <c r="K183" s="256"/>
      <c r="L183" s="261"/>
      <c r="M183" s="262"/>
      <c r="N183" s="263"/>
      <c r="O183" s="263"/>
      <c r="P183" s="263"/>
      <c r="Q183" s="263"/>
      <c r="R183" s="263"/>
      <c r="S183" s="263"/>
      <c r="T183" s="26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5" t="s">
        <v>175</v>
      </c>
      <c r="AU183" s="265" t="s">
        <v>85</v>
      </c>
      <c r="AV183" s="14" t="s">
        <v>85</v>
      </c>
      <c r="AW183" s="14" t="s">
        <v>31</v>
      </c>
      <c r="AX183" s="14" t="s">
        <v>75</v>
      </c>
      <c r="AY183" s="265" t="s">
        <v>164</v>
      </c>
    </row>
    <row r="184" s="15" customFormat="1">
      <c r="A184" s="15"/>
      <c r="B184" s="266"/>
      <c r="C184" s="267"/>
      <c r="D184" s="246" t="s">
        <v>175</v>
      </c>
      <c r="E184" s="268" t="s">
        <v>1</v>
      </c>
      <c r="F184" s="269" t="s">
        <v>178</v>
      </c>
      <c r="G184" s="267"/>
      <c r="H184" s="270">
        <v>27</v>
      </c>
      <c r="I184" s="271"/>
      <c r="J184" s="267"/>
      <c r="K184" s="267"/>
      <c r="L184" s="272"/>
      <c r="M184" s="273"/>
      <c r="N184" s="274"/>
      <c r="O184" s="274"/>
      <c r="P184" s="274"/>
      <c r="Q184" s="274"/>
      <c r="R184" s="274"/>
      <c r="S184" s="274"/>
      <c r="T184" s="27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76" t="s">
        <v>175</v>
      </c>
      <c r="AU184" s="276" t="s">
        <v>85</v>
      </c>
      <c r="AV184" s="15" t="s">
        <v>171</v>
      </c>
      <c r="AW184" s="15" t="s">
        <v>31</v>
      </c>
      <c r="AX184" s="15" t="s">
        <v>83</v>
      </c>
      <c r="AY184" s="276" t="s">
        <v>164</v>
      </c>
    </row>
    <row r="185" s="2" customFormat="1" ht="24.15" customHeight="1">
      <c r="A185" s="38"/>
      <c r="B185" s="39"/>
      <c r="C185" s="226" t="s">
        <v>8</v>
      </c>
      <c r="D185" s="226" t="s">
        <v>166</v>
      </c>
      <c r="E185" s="227" t="s">
        <v>246</v>
      </c>
      <c r="F185" s="228" t="s">
        <v>247</v>
      </c>
      <c r="G185" s="229" t="s">
        <v>242</v>
      </c>
      <c r="H185" s="230">
        <v>10</v>
      </c>
      <c r="I185" s="231"/>
      <c r="J185" s="232">
        <f>ROUND(I185*H185,2)</f>
        <v>0</v>
      </c>
      <c r="K185" s="228" t="s">
        <v>170</v>
      </c>
      <c r="L185" s="44"/>
      <c r="M185" s="233" t="s">
        <v>1</v>
      </c>
      <c r="N185" s="234" t="s">
        <v>40</v>
      </c>
      <c r="O185" s="91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7" t="s">
        <v>171</v>
      </c>
      <c r="AT185" s="237" t="s">
        <v>166</v>
      </c>
      <c r="AU185" s="237" t="s">
        <v>85</v>
      </c>
      <c r="AY185" s="17" t="s">
        <v>164</v>
      </c>
      <c r="BE185" s="238">
        <f>IF(N185="základní",J185,0)</f>
        <v>0</v>
      </c>
      <c r="BF185" s="238">
        <f>IF(N185="snížená",J185,0)</f>
        <v>0</v>
      </c>
      <c r="BG185" s="238">
        <f>IF(N185="zákl. přenesená",J185,0)</f>
        <v>0</v>
      </c>
      <c r="BH185" s="238">
        <f>IF(N185="sníž. přenesená",J185,0)</f>
        <v>0</v>
      </c>
      <c r="BI185" s="238">
        <f>IF(N185="nulová",J185,0)</f>
        <v>0</v>
      </c>
      <c r="BJ185" s="17" t="s">
        <v>83</v>
      </c>
      <c r="BK185" s="238">
        <f>ROUND(I185*H185,2)</f>
        <v>0</v>
      </c>
      <c r="BL185" s="17" t="s">
        <v>171</v>
      </c>
      <c r="BM185" s="237" t="s">
        <v>248</v>
      </c>
    </row>
    <row r="186" s="2" customFormat="1">
      <c r="A186" s="38"/>
      <c r="B186" s="39"/>
      <c r="C186" s="40"/>
      <c r="D186" s="239" t="s">
        <v>173</v>
      </c>
      <c r="E186" s="40"/>
      <c r="F186" s="240" t="s">
        <v>249</v>
      </c>
      <c r="G186" s="40"/>
      <c r="H186" s="40"/>
      <c r="I186" s="241"/>
      <c r="J186" s="40"/>
      <c r="K186" s="40"/>
      <c r="L186" s="44"/>
      <c r="M186" s="242"/>
      <c r="N186" s="243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173</v>
      </c>
      <c r="AU186" s="17" t="s">
        <v>85</v>
      </c>
    </row>
    <row r="187" s="2" customFormat="1" ht="24.15" customHeight="1">
      <c r="A187" s="38"/>
      <c r="B187" s="39"/>
      <c r="C187" s="277" t="s">
        <v>250</v>
      </c>
      <c r="D187" s="277" t="s">
        <v>251</v>
      </c>
      <c r="E187" s="278" t="s">
        <v>252</v>
      </c>
      <c r="F187" s="279" t="s">
        <v>253</v>
      </c>
      <c r="G187" s="280" t="s">
        <v>242</v>
      </c>
      <c r="H187" s="281">
        <v>10.5</v>
      </c>
      <c r="I187" s="282"/>
      <c r="J187" s="283">
        <f>ROUND(I187*H187,2)</f>
        <v>0</v>
      </c>
      <c r="K187" s="279" t="s">
        <v>170</v>
      </c>
      <c r="L187" s="284"/>
      <c r="M187" s="285" t="s">
        <v>1</v>
      </c>
      <c r="N187" s="286" t="s">
        <v>40</v>
      </c>
      <c r="O187" s="91"/>
      <c r="P187" s="235">
        <f>O187*H187</f>
        <v>0</v>
      </c>
      <c r="Q187" s="235">
        <v>0.00025999999999999998</v>
      </c>
      <c r="R187" s="235">
        <f>Q187*H187</f>
        <v>0.0027299999999999998</v>
      </c>
      <c r="S187" s="235">
        <v>0</v>
      </c>
      <c r="T187" s="23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7" t="s">
        <v>220</v>
      </c>
      <c r="AT187" s="237" t="s">
        <v>251</v>
      </c>
      <c r="AU187" s="237" t="s">
        <v>85</v>
      </c>
      <c r="AY187" s="17" t="s">
        <v>164</v>
      </c>
      <c r="BE187" s="238">
        <f>IF(N187="základní",J187,0)</f>
        <v>0</v>
      </c>
      <c r="BF187" s="238">
        <f>IF(N187="snížená",J187,0)</f>
        <v>0</v>
      </c>
      <c r="BG187" s="238">
        <f>IF(N187="zákl. přenesená",J187,0)</f>
        <v>0</v>
      </c>
      <c r="BH187" s="238">
        <f>IF(N187="sníž. přenesená",J187,0)</f>
        <v>0</v>
      </c>
      <c r="BI187" s="238">
        <f>IF(N187="nulová",J187,0)</f>
        <v>0</v>
      </c>
      <c r="BJ187" s="17" t="s">
        <v>83</v>
      </c>
      <c r="BK187" s="238">
        <f>ROUND(I187*H187,2)</f>
        <v>0</v>
      </c>
      <c r="BL187" s="17" t="s">
        <v>171</v>
      </c>
      <c r="BM187" s="237" t="s">
        <v>254</v>
      </c>
    </row>
    <row r="188" s="14" customFormat="1">
      <c r="A188" s="14"/>
      <c r="B188" s="255"/>
      <c r="C188" s="256"/>
      <c r="D188" s="246" t="s">
        <v>175</v>
      </c>
      <c r="E188" s="256"/>
      <c r="F188" s="258" t="s">
        <v>255</v>
      </c>
      <c r="G188" s="256"/>
      <c r="H188" s="259">
        <v>10.5</v>
      </c>
      <c r="I188" s="260"/>
      <c r="J188" s="256"/>
      <c r="K188" s="256"/>
      <c r="L188" s="261"/>
      <c r="M188" s="262"/>
      <c r="N188" s="263"/>
      <c r="O188" s="263"/>
      <c r="P188" s="263"/>
      <c r="Q188" s="263"/>
      <c r="R188" s="263"/>
      <c r="S188" s="263"/>
      <c r="T188" s="26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5" t="s">
        <v>175</v>
      </c>
      <c r="AU188" s="265" t="s">
        <v>85</v>
      </c>
      <c r="AV188" s="14" t="s">
        <v>85</v>
      </c>
      <c r="AW188" s="14" t="s">
        <v>4</v>
      </c>
      <c r="AX188" s="14" t="s">
        <v>83</v>
      </c>
      <c r="AY188" s="265" t="s">
        <v>164</v>
      </c>
    </row>
    <row r="189" s="2" customFormat="1" ht="44.25" customHeight="1">
      <c r="A189" s="38"/>
      <c r="B189" s="39"/>
      <c r="C189" s="226" t="s">
        <v>256</v>
      </c>
      <c r="D189" s="226" t="s">
        <v>166</v>
      </c>
      <c r="E189" s="227" t="s">
        <v>257</v>
      </c>
      <c r="F189" s="228" t="s">
        <v>258</v>
      </c>
      <c r="G189" s="229" t="s">
        <v>259</v>
      </c>
      <c r="H189" s="230">
        <v>4</v>
      </c>
      <c r="I189" s="231"/>
      <c r="J189" s="232">
        <f>ROUND(I189*H189,2)</f>
        <v>0</v>
      </c>
      <c r="K189" s="228" t="s">
        <v>170</v>
      </c>
      <c r="L189" s="44"/>
      <c r="M189" s="233" t="s">
        <v>1</v>
      </c>
      <c r="N189" s="234" t="s">
        <v>40</v>
      </c>
      <c r="O189" s="91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7" t="s">
        <v>171</v>
      </c>
      <c r="AT189" s="237" t="s">
        <v>166</v>
      </c>
      <c r="AU189" s="237" t="s">
        <v>85</v>
      </c>
      <c r="AY189" s="17" t="s">
        <v>164</v>
      </c>
      <c r="BE189" s="238">
        <f>IF(N189="základní",J189,0)</f>
        <v>0</v>
      </c>
      <c r="BF189" s="238">
        <f>IF(N189="snížená",J189,0)</f>
        <v>0</v>
      </c>
      <c r="BG189" s="238">
        <f>IF(N189="zákl. přenesená",J189,0)</f>
        <v>0</v>
      </c>
      <c r="BH189" s="238">
        <f>IF(N189="sníž. přenesená",J189,0)</f>
        <v>0</v>
      </c>
      <c r="BI189" s="238">
        <f>IF(N189="nulová",J189,0)</f>
        <v>0</v>
      </c>
      <c r="BJ189" s="17" t="s">
        <v>83</v>
      </c>
      <c r="BK189" s="238">
        <f>ROUND(I189*H189,2)</f>
        <v>0</v>
      </c>
      <c r="BL189" s="17" t="s">
        <v>171</v>
      </c>
      <c r="BM189" s="237" t="s">
        <v>260</v>
      </c>
    </row>
    <row r="190" s="2" customFormat="1">
      <c r="A190" s="38"/>
      <c r="B190" s="39"/>
      <c r="C190" s="40"/>
      <c r="D190" s="239" t="s">
        <v>173</v>
      </c>
      <c r="E190" s="40"/>
      <c r="F190" s="240" t="s">
        <v>261</v>
      </c>
      <c r="G190" s="40"/>
      <c r="H190" s="40"/>
      <c r="I190" s="241"/>
      <c r="J190" s="40"/>
      <c r="K190" s="40"/>
      <c r="L190" s="44"/>
      <c r="M190" s="242"/>
      <c r="N190" s="243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173</v>
      </c>
      <c r="AU190" s="17" t="s">
        <v>85</v>
      </c>
    </row>
    <row r="191" s="2" customFormat="1" ht="24.15" customHeight="1">
      <c r="A191" s="38"/>
      <c r="B191" s="39"/>
      <c r="C191" s="277" t="s">
        <v>262</v>
      </c>
      <c r="D191" s="277" t="s">
        <v>251</v>
      </c>
      <c r="E191" s="278" t="s">
        <v>263</v>
      </c>
      <c r="F191" s="279" t="s">
        <v>264</v>
      </c>
      <c r="G191" s="280" t="s">
        <v>242</v>
      </c>
      <c r="H191" s="281">
        <v>4</v>
      </c>
      <c r="I191" s="282"/>
      <c r="J191" s="283">
        <f>ROUND(I191*H191,2)</f>
        <v>0</v>
      </c>
      <c r="K191" s="279" t="s">
        <v>170</v>
      </c>
      <c r="L191" s="284"/>
      <c r="M191" s="285" t="s">
        <v>1</v>
      </c>
      <c r="N191" s="286" t="s">
        <v>40</v>
      </c>
      <c r="O191" s="91"/>
      <c r="P191" s="235">
        <f>O191*H191</f>
        <v>0</v>
      </c>
      <c r="Q191" s="235">
        <v>0.0067299999999999999</v>
      </c>
      <c r="R191" s="235">
        <f>Q191*H191</f>
        <v>0.026919999999999999</v>
      </c>
      <c r="S191" s="235">
        <v>0</v>
      </c>
      <c r="T191" s="236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7" t="s">
        <v>220</v>
      </c>
      <c r="AT191" s="237" t="s">
        <v>251</v>
      </c>
      <c r="AU191" s="237" t="s">
        <v>85</v>
      </c>
      <c r="AY191" s="17" t="s">
        <v>164</v>
      </c>
      <c r="BE191" s="238">
        <f>IF(N191="základní",J191,0)</f>
        <v>0</v>
      </c>
      <c r="BF191" s="238">
        <f>IF(N191="snížená",J191,0)</f>
        <v>0</v>
      </c>
      <c r="BG191" s="238">
        <f>IF(N191="zákl. přenesená",J191,0)</f>
        <v>0</v>
      </c>
      <c r="BH191" s="238">
        <f>IF(N191="sníž. přenesená",J191,0)</f>
        <v>0</v>
      </c>
      <c r="BI191" s="238">
        <f>IF(N191="nulová",J191,0)</f>
        <v>0</v>
      </c>
      <c r="BJ191" s="17" t="s">
        <v>83</v>
      </c>
      <c r="BK191" s="238">
        <f>ROUND(I191*H191,2)</f>
        <v>0</v>
      </c>
      <c r="BL191" s="17" t="s">
        <v>171</v>
      </c>
      <c r="BM191" s="237" t="s">
        <v>265</v>
      </c>
    </row>
    <row r="192" s="2" customFormat="1" ht="24.15" customHeight="1">
      <c r="A192" s="38"/>
      <c r="B192" s="39"/>
      <c r="C192" s="226" t="s">
        <v>266</v>
      </c>
      <c r="D192" s="226" t="s">
        <v>166</v>
      </c>
      <c r="E192" s="227" t="s">
        <v>267</v>
      </c>
      <c r="F192" s="228" t="s">
        <v>268</v>
      </c>
      <c r="G192" s="229" t="s">
        <v>190</v>
      </c>
      <c r="H192" s="230">
        <v>3.7069999999999999</v>
      </c>
      <c r="I192" s="231"/>
      <c r="J192" s="232">
        <f>ROUND(I192*H192,2)</f>
        <v>0</v>
      </c>
      <c r="K192" s="228" t="s">
        <v>170</v>
      </c>
      <c r="L192" s="44"/>
      <c r="M192" s="233" t="s">
        <v>1</v>
      </c>
      <c r="N192" s="234" t="s">
        <v>40</v>
      </c>
      <c r="O192" s="91"/>
      <c r="P192" s="235">
        <f>O192*H192</f>
        <v>0</v>
      </c>
      <c r="Q192" s="235">
        <v>2.1600000000000001</v>
      </c>
      <c r="R192" s="235">
        <f>Q192*H192</f>
        <v>8.0071200000000005</v>
      </c>
      <c r="S192" s="235">
        <v>0</v>
      </c>
      <c r="T192" s="23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7" t="s">
        <v>171</v>
      </c>
      <c r="AT192" s="237" t="s">
        <v>166</v>
      </c>
      <c r="AU192" s="237" t="s">
        <v>85</v>
      </c>
      <c r="AY192" s="17" t="s">
        <v>164</v>
      </c>
      <c r="BE192" s="238">
        <f>IF(N192="základní",J192,0)</f>
        <v>0</v>
      </c>
      <c r="BF192" s="238">
        <f>IF(N192="snížená",J192,0)</f>
        <v>0</v>
      </c>
      <c r="BG192" s="238">
        <f>IF(N192="zákl. přenesená",J192,0)</f>
        <v>0</v>
      </c>
      <c r="BH192" s="238">
        <f>IF(N192="sníž. přenesená",J192,0)</f>
        <v>0</v>
      </c>
      <c r="BI192" s="238">
        <f>IF(N192="nulová",J192,0)</f>
        <v>0</v>
      </c>
      <c r="BJ192" s="17" t="s">
        <v>83</v>
      </c>
      <c r="BK192" s="238">
        <f>ROUND(I192*H192,2)</f>
        <v>0</v>
      </c>
      <c r="BL192" s="17" t="s">
        <v>171</v>
      </c>
      <c r="BM192" s="237" t="s">
        <v>269</v>
      </c>
    </row>
    <row r="193" s="2" customFormat="1">
      <c r="A193" s="38"/>
      <c r="B193" s="39"/>
      <c r="C193" s="40"/>
      <c r="D193" s="239" t="s">
        <v>173</v>
      </c>
      <c r="E193" s="40"/>
      <c r="F193" s="240" t="s">
        <v>270</v>
      </c>
      <c r="G193" s="40"/>
      <c r="H193" s="40"/>
      <c r="I193" s="241"/>
      <c r="J193" s="40"/>
      <c r="K193" s="40"/>
      <c r="L193" s="44"/>
      <c r="M193" s="242"/>
      <c r="N193" s="243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173</v>
      </c>
      <c r="AU193" s="17" t="s">
        <v>85</v>
      </c>
    </row>
    <row r="194" s="13" customFormat="1">
      <c r="A194" s="13"/>
      <c r="B194" s="244"/>
      <c r="C194" s="245"/>
      <c r="D194" s="246" t="s">
        <v>175</v>
      </c>
      <c r="E194" s="247" t="s">
        <v>1</v>
      </c>
      <c r="F194" s="248" t="s">
        <v>271</v>
      </c>
      <c r="G194" s="245"/>
      <c r="H194" s="247" t="s">
        <v>1</v>
      </c>
      <c r="I194" s="249"/>
      <c r="J194" s="245"/>
      <c r="K194" s="245"/>
      <c r="L194" s="250"/>
      <c r="M194" s="251"/>
      <c r="N194" s="252"/>
      <c r="O194" s="252"/>
      <c r="P194" s="252"/>
      <c r="Q194" s="252"/>
      <c r="R194" s="252"/>
      <c r="S194" s="252"/>
      <c r="T194" s="25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4" t="s">
        <v>175</v>
      </c>
      <c r="AU194" s="254" t="s">
        <v>85</v>
      </c>
      <c r="AV194" s="13" t="s">
        <v>83</v>
      </c>
      <c r="AW194" s="13" t="s">
        <v>31</v>
      </c>
      <c r="AX194" s="13" t="s">
        <v>75</v>
      </c>
      <c r="AY194" s="254" t="s">
        <v>164</v>
      </c>
    </row>
    <row r="195" s="14" customFormat="1">
      <c r="A195" s="14"/>
      <c r="B195" s="255"/>
      <c r="C195" s="256"/>
      <c r="D195" s="246" t="s">
        <v>175</v>
      </c>
      <c r="E195" s="257" t="s">
        <v>1</v>
      </c>
      <c r="F195" s="258" t="s">
        <v>272</v>
      </c>
      <c r="G195" s="256"/>
      <c r="H195" s="259">
        <v>3.7069999999999999</v>
      </c>
      <c r="I195" s="260"/>
      <c r="J195" s="256"/>
      <c r="K195" s="256"/>
      <c r="L195" s="261"/>
      <c r="M195" s="262"/>
      <c r="N195" s="263"/>
      <c r="O195" s="263"/>
      <c r="P195" s="263"/>
      <c r="Q195" s="263"/>
      <c r="R195" s="263"/>
      <c r="S195" s="263"/>
      <c r="T195" s="26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5" t="s">
        <v>175</v>
      </c>
      <c r="AU195" s="265" t="s">
        <v>85</v>
      </c>
      <c r="AV195" s="14" t="s">
        <v>85</v>
      </c>
      <c r="AW195" s="14" t="s">
        <v>31</v>
      </c>
      <c r="AX195" s="14" t="s">
        <v>75</v>
      </c>
      <c r="AY195" s="265" t="s">
        <v>164</v>
      </c>
    </row>
    <row r="196" s="15" customFormat="1">
      <c r="A196" s="15"/>
      <c r="B196" s="266"/>
      <c r="C196" s="267"/>
      <c r="D196" s="246" t="s">
        <v>175</v>
      </c>
      <c r="E196" s="268" t="s">
        <v>1</v>
      </c>
      <c r="F196" s="269" t="s">
        <v>178</v>
      </c>
      <c r="G196" s="267"/>
      <c r="H196" s="270">
        <v>3.7069999999999999</v>
      </c>
      <c r="I196" s="271"/>
      <c r="J196" s="267"/>
      <c r="K196" s="267"/>
      <c r="L196" s="272"/>
      <c r="M196" s="273"/>
      <c r="N196" s="274"/>
      <c r="O196" s="274"/>
      <c r="P196" s="274"/>
      <c r="Q196" s="274"/>
      <c r="R196" s="274"/>
      <c r="S196" s="274"/>
      <c r="T196" s="27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76" t="s">
        <v>175</v>
      </c>
      <c r="AU196" s="276" t="s">
        <v>85</v>
      </c>
      <c r="AV196" s="15" t="s">
        <v>171</v>
      </c>
      <c r="AW196" s="15" t="s">
        <v>31</v>
      </c>
      <c r="AX196" s="15" t="s">
        <v>83</v>
      </c>
      <c r="AY196" s="276" t="s">
        <v>164</v>
      </c>
    </row>
    <row r="197" s="2" customFormat="1" ht="24.15" customHeight="1">
      <c r="A197" s="38"/>
      <c r="B197" s="39"/>
      <c r="C197" s="226" t="s">
        <v>273</v>
      </c>
      <c r="D197" s="226" t="s">
        <v>166</v>
      </c>
      <c r="E197" s="227" t="s">
        <v>274</v>
      </c>
      <c r="F197" s="228" t="s">
        <v>275</v>
      </c>
      <c r="G197" s="229" t="s">
        <v>190</v>
      </c>
      <c r="H197" s="230">
        <v>4.4640000000000004</v>
      </c>
      <c r="I197" s="231"/>
      <c r="J197" s="232">
        <f>ROUND(I197*H197,2)</f>
        <v>0</v>
      </c>
      <c r="K197" s="228" t="s">
        <v>170</v>
      </c>
      <c r="L197" s="44"/>
      <c r="M197" s="233" t="s">
        <v>1</v>
      </c>
      <c r="N197" s="234" t="s">
        <v>40</v>
      </c>
      <c r="O197" s="91"/>
      <c r="P197" s="235">
        <f>O197*H197</f>
        <v>0</v>
      </c>
      <c r="Q197" s="235">
        <v>2.5018699999999998</v>
      </c>
      <c r="R197" s="235">
        <f>Q197*H197</f>
        <v>11.16834768</v>
      </c>
      <c r="S197" s="235">
        <v>0</v>
      </c>
      <c r="T197" s="236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7" t="s">
        <v>171</v>
      </c>
      <c r="AT197" s="237" t="s">
        <v>166</v>
      </c>
      <c r="AU197" s="237" t="s">
        <v>85</v>
      </c>
      <c r="AY197" s="17" t="s">
        <v>164</v>
      </c>
      <c r="BE197" s="238">
        <f>IF(N197="základní",J197,0)</f>
        <v>0</v>
      </c>
      <c r="BF197" s="238">
        <f>IF(N197="snížená",J197,0)</f>
        <v>0</v>
      </c>
      <c r="BG197" s="238">
        <f>IF(N197="zákl. přenesená",J197,0)</f>
        <v>0</v>
      </c>
      <c r="BH197" s="238">
        <f>IF(N197="sníž. přenesená",J197,0)</f>
        <v>0</v>
      </c>
      <c r="BI197" s="238">
        <f>IF(N197="nulová",J197,0)</f>
        <v>0</v>
      </c>
      <c r="BJ197" s="17" t="s">
        <v>83</v>
      </c>
      <c r="BK197" s="238">
        <f>ROUND(I197*H197,2)</f>
        <v>0</v>
      </c>
      <c r="BL197" s="17" t="s">
        <v>171</v>
      </c>
      <c r="BM197" s="237" t="s">
        <v>276</v>
      </c>
    </row>
    <row r="198" s="2" customFormat="1">
      <c r="A198" s="38"/>
      <c r="B198" s="39"/>
      <c r="C198" s="40"/>
      <c r="D198" s="239" t="s">
        <v>173</v>
      </c>
      <c r="E198" s="40"/>
      <c r="F198" s="240" t="s">
        <v>277</v>
      </c>
      <c r="G198" s="40"/>
      <c r="H198" s="40"/>
      <c r="I198" s="241"/>
      <c r="J198" s="40"/>
      <c r="K198" s="40"/>
      <c r="L198" s="44"/>
      <c r="M198" s="242"/>
      <c r="N198" s="243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173</v>
      </c>
      <c r="AU198" s="17" t="s">
        <v>85</v>
      </c>
    </row>
    <row r="199" s="13" customFormat="1">
      <c r="A199" s="13"/>
      <c r="B199" s="244"/>
      <c r="C199" s="245"/>
      <c r="D199" s="246" t="s">
        <v>175</v>
      </c>
      <c r="E199" s="247" t="s">
        <v>1</v>
      </c>
      <c r="F199" s="248" t="s">
        <v>278</v>
      </c>
      <c r="G199" s="245"/>
      <c r="H199" s="247" t="s">
        <v>1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4" t="s">
        <v>175</v>
      </c>
      <c r="AU199" s="254" t="s">
        <v>85</v>
      </c>
      <c r="AV199" s="13" t="s">
        <v>83</v>
      </c>
      <c r="AW199" s="13" t="s">
        <v>31</v>
      </c>
      <c r="AX199" s="13" t="s">
        <v>75</v>
      </c>
      <c r="AY199" s="254" t="s">
        <v>164</v>
      </c>
    </row>
    <row r="200" s="14" customFormat="1">
      <c r="A200" s="14"/>
      <c r="B200" s="255"/>
      <c r="C200" s="256"/>
      <c r="D200" s="246" t="s">
        <v>175</v>
      </c>
      <c r="E200" s="257" t="s">
        <v>1</v>
      </c>
      <c r="F200" s="258" t="s">
        <v>279</v>
      </c>
      <c r="G200" s="256"/>
      <c r="H200" s="259">
        <v>4.4640000000000004</v>
      </c>
      <c r="I200" s="260"/>
      <c r="J200" s="256"/>
      <c r="K200" s="256"/>
      <c r="L200" s="261"/>
      <c r="M200" s="262"/>
      <c r="N200" s="263"/>
      <c r="O200" s="263"/>
      <c r="P200" s="263"/>
      <c r="Q200" s="263"/>
      <c r="R200" s="263"/>
      <c r="S200" s="263"/>
      <c r="T200" s="26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5" t="s">
        <v>175</v>
      </c>
      <c r="AU200" s="265" t="s">
        <v>85</v>
      </c>
      <c r="AV200" s="14" t="s">
        <v>85</v>
      </c>
      <c r="AW200" s="14" t="s">
        <v>31</v>
      </c>
      <c r="AX200" s="14" t="s">
        <v>75</v>
      </c>
      <c r="AY200" s="265" t="s">
        <v>164</v>
      </c>
    </row>
    <row r="201" s="15" customFormat="1">
      <c r="A201" s="15"/>
      <c r="B201" s="266"/>
      <c r="C201" s="267"/>
      <c r="D201" s="246" t="s">
        <v>175</v>
      </c>
      <c r="E201" s="268" t="s">
        <v>1</v>
      </c>
      <c r="F201" s="269" t="s">
        <v>178</v>
      </c>
      <c r="G201" s="267"/>
      <c r="H201" s="270">
        <v>4.4640000000000004</v>
      </c>
      <c r="I201" s="271"/>
      <c r="J201" s="267"/>
      <c r="K201" s="267"/>
      <c r="L201" s="272"/>
      <c r="M201" s="273"/>
      <c r="N201" s="274"/>
      <c r="O201" s="274"/>
      <c r="P201" s="274"/>
      <c r="Q201" s="274"/>
      <c r="R201" s="274"/>
      <c r="S201" s="274"/>
      <c r="T201" s="27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6" t="s">
        <v>175</v>
      </c>
      <c r="AU201" s="276" t="s">
        <v>85</v>
      </c>
      <c r="AV201" s="15" t="s">
        <v>171</v>
      </c>
      <c r="AW201" s="15" t="s">
        <v>31</v>
      </c>
      <c r="AX201" s="15" t="s">
        <v>83</v>
      </c>
      <c r="AY201" s="276" t="s">
        <v>164</v>
      </c>
    </row>
    <row r="202" s="2" customFormat="1" ht="16.5" customHeight="1">
      <c r="A202" s="38"/>
      <c r="B202" s="39"/>
      <c r="C202" s="226" t="s">
        <v>280</v>
      </c>
      <c r="D202" s="226" t="s">
        <v>166</v>
      </c>
      <c r="E202" s="227" t="s">
        <v>281</v>
      </c>
      <c r="F202" s="228" t="s">
        <v>282</v>
      </c>
      <c r="G202" s="229" t="s">
        <v>169</v>
      </c>
      <c r="H202" s="230">
        <v>11.5</v>
      </c>
      <c r="I202" s="231"/>
      <c r="J202" s="232">
        <f>ROUND(I202*H202,2)</f>
        <v>0</v>
      </c>
      <c r="K202" s="228" t="s">
        <v>170</v>
      </c>
      <c r="L202" s="44"/>
      <c r="M202" s="233" t="s">
        <v>1</v>
      </c>
      <c r="N202" s="234" t="s">
        <v>40</v>
      </c>
      <c r="O202" s="91"/>
      <c r="P202" s="235">
        <f>O202*H202</f>
        <v>0</v>
      </c>
      <c r="Q202" s="235">
        <v>0.0029399999999999999</v>
      </c>
      <c r="R202" s="235">
        <f>Q202*H202</f>
        <v>0.03381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171</v>
      </c>
      <c r="AT202" s="237" t="s">
        <v>166</v>
      </c>
      <c r="AU202" s="237" t="s">
        <v>85</v>
      </c>
      <c r="AY202" s="17" t="s">
        <v>164</v>
      </c>
      <c r="BE202" s="238">
        <f>IF(N202="základní",J202,0)</f>
        <v>0</v>
      </c>
      <c r="BF202" s="238">
        <f>IF(N202="snížená",J202,0)</f>
        <v>0</v>
      </c>
      <c r="BG202" s="238">
        <f>IF(N202="zákl. přenesená",J202,0)</f>
        <v>0</v>
      </c>
      <c r="BH202" s="238">
        <f>IF(N202="sníž. přenesená",J202,0)</f>
        <v>0</v>
      </c>
      <c r="BI202" s="238">
        <f>IF(N202="nulová",J202,0)</f>
        <v>0</v>
      </c>
      <c r="BJ202" s="17" t="s">
        <v>83</v>
      </c>
      <c r="BK202" s="238">
        <f>ROUND(I202*H202,2)</f>
        <v>0</v>
      </c>
      <c r="BL202" s="17" t="s">
        <v>171</v>
      </c>
      <c r="BM202" s="237" t="s">
        <v>283</v>
      </c>
    </row>
    <row r="203" s="2" customFormat="1">
      <c r="A203" s="38"/>
      <c r="B203" s="39"/>
      <c r="C203" s="40"/>
      <c r="D203" s="239" t="s">
        <v>173</v>
      </c>
      <c r="E203" s="40"/>
      <c r="F203" s="240" t="s">
        <v>284</v>
      </c>
      <c r="G203" s="40"/>
      <c r="H203" s="40"/>
      <c r="I203" s="241"/>
      <c r="J203" s="40"/>
      <c r="K203" s="40"/>
      <c r="L203" s="44"/>
      <c r="M203" s="242"/>
      <c r="N203" s="243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173</v>
      </c>
      <c r="AU203" s="17" t="s">
        <v>85</v>
      </c>
    </row>
    <row r="204" s="13" customFormat="1">
      <c r="A204" s="13"/>
      <c r="B204" s="244"/>
      <c r="C204" s="245"/>
      <c r="D204" s="246" t="s">
        <v>175</v>
      </c>
      <c r="E204" s="247" t="s">
        <v>1</v>
      </c>
      <c r="F204" s="248" t="s">
        <v>278</v>
      </c>
      <c r="G204" s="245"/>
      <c r="H204" s="247" t="s">
        <v>1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4" t="s">
        <v>175</v>
      </c>
      <c r="AU204" s="254" t="s">
        <v>85</v>
      </c>
      <c r="AV204" s="13" t="s">
        <v>83</v>
      </c>
      <c r="AW204" s="13" t="s">
        <v>31</v>
      </c>
      <c r="AX204" s="13" t="s">
        <v>75</v>
      </c>
      <c r="AY204" s="254" t="s">
        <v>164</v>
      </c>
    </row>
    <row r="205" s="14" customFormat="1">
      <c r="A205" s="14"/>
      <c r="B205" s="255"/>
      <c r="C205" s="256"/>
      <c r="D205" s="246" t="s">
        <v>175</v>
      </c>
      <c r="E205" s="257" t="s">
        <v>1</v>
      </c>
      <c r="F205" s="258" t="s">
        <v>285</v>
      </c>
      <c r="G205" s="256"/>
      <c r="H205" s="259">
        <v>11.5</v>
      </c>
      <c r="I205" s="260"/>
      <c r="J205" s="256"/>
      <c r="K205" s="256"/>
      <c r="L205" s="261"/>
      <c r="M205" s="262"/>
      <c r="N205" s="263"/>
      <c r="O205" s="263"/>
      <c r="P205" s="263"/>
      <c r="Q205" s="263"/>
      <c r="R205" s="263"/>
      <c r="S205" s="263"/>
      <c r="T205" s="26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5" t="s">
        <v>175</v>
      </c>
      <c r="AU205" s="265" t="s">
        <v>85</v>
      </c>
      <c r="AV205" s="14" t="s">
        <v>85</v>
      </c>
      <c r="AW205" s="14" t="s">
        <v>31</v>
      </c>
      <c r="AX205" s="14" t="s">
        <v>83</v>
      </c>
      <c r="AY205" s="265" t="s">
        <v>164</v>
      </c>
    </row>
    <row r="206" s="2" customFormat="1" ht="16.5" customHeight="1">
      <c r="A206" s="38"/>
      <c r="B206" s="39"/>
      <c r="C206" s="226" t="s">
        <v>286</v>
      </c>
      <c r="D206" s="226" t="s">
        <v>166</v>
      </c>
      <c r="E206" s="227" t="s">
        <v>287</v>
      </c>
      <c r="F206" s="228" t="s">
        <v>288</v>
      </c>
      <c r="G206" s="229" t="s">
        <v>169</v>
      </c>
      <c r="H206" s="230">
        <v>11.5</v>
      </c>
      <c r="I206" s="231"/>
      <c r="J206" s="232">
        <f>ROUND(I206*H206,2)</f>
        <v>0</v>
      </c>
      <c r="K206" s="228" t="s">
        <v>170</v>
      </c>
      <c r="L206" s="44"/>
      <c r="M206" s="233" t="s">
        <v>1</v>
      </c>
      <c r="N206" s="234" t="s">
        <v>40</v>
      </c>
      <c r="O206" s="91"/>
      <c r="P206" s="235">
        <f>O206*H206</f>
        <v>0</v>
      </c>
      <c r="Q206" s="235">
        <v>0</v>
      </c>
      <c r="R206" s="235">
        <f>Q206*H206</f>
        <v>0</v>
      </c>
      <c r="S206" s="235">
        <v>0</v>
      </c>
      <c r="T206" s="23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7" t="s">
        <v>171</v>
      </c>
      <c r="AT206" s="237" t="s">
        <v>166</v>
      </c>
      <c r="AU206" s="237" t="s">
        <v>85</v>
      </c>
      <c r="AY206" s="17" t="s">
        <v>164</v>
      </c>
      <c r="BE206" s="238">
        <f>IF(N206="základní",J206,0)</f>
        <v>0</v>
      </c>
      <c r="BF206" s="238">
        <f>IF(N206="snížená",J206,0)</f>
        <v>0</v>
      </c>
      <c r="BG206" s="238">
        <f>IF(N206="zákl. přenesená",J206,0)</f>
        <v>0</v>
      </c>
      <c r="BH206" s="238">
        <f>IF(N206="sníž. přenesená",J206,0)</f>
        <v>0</v>
      </c>
      <c r="BI206" s="238">
        <f>IF(N206="nulová",J206,0)</f>
        <v>0</v>
      </c>
      <c r="BJ206" s="17" t="s">
        <v>83</v>
      </c>
      <c r="BK206" s="238">
        <f>ROUND(I206*H206,2)</f>
        <v>0</v>
      </c>
      <c r="BL206" s="17" t="s">
        <v>171</v>
      </c>
      <c r="BM206" s="237" t="s">
        <v>289</v>
      </c>
    </row>
    <row r="207" s="2" customFormat="1">
      <c r="A207" s="38"/>
      <c r="B207" s="39"/>
      <c r="C207" s="40"/>
      <c r="D207" s="239" t="s">
        <v>173</v>
      </c>
      <c r="E207" s="40"/>
      <c r="F207" s="240" t="s">
        <v>290</v>
      </c>
      <c r="G207" s="40"/>
      <c r="H207" s="40"/>
      <c r="I207" s="241"/>
      <c r="J207" s="40"/>
      <c r="K207" s="40"/>
      <c r="L207" s="44"/>
      <c r="M207" s="242"/>
      <c r="N207" s="243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173</v>
      </c>
      <c r="AU207" s="17" t="s">
        <v>85</v>
      </c>
    </row>
    <row r="208" s="2" customFormat="1" ht="16.5" customHeight="1">
      <c r="A208" s="38"/>
      <c r="B208" s="39"/>
      <c r="C208" s="226" t="s">
        <v>291</v>
      </c>
      <c r="D208" s="226" t="s">
        <v>166</v>
      </c>
      <c r="E208" s="227" t="s">
        <v>292</v>
      </c>
      <c r="F208" s="228" t="s">
        <v>293</v>
      </c>
      <c r="G208" s="229" t="s">
        <v>223</v>
      </c>
      <c r="H208" s="230">
        <v>0.078</v>
      </c>
      <c r="I208" s="231"/>
      <c r="J208" s="232">
        <f>ROUND(I208*H208,2)</f>
        <v>0</v>
      </c>
      <c r="K208" s="228" t="s">
        <v>170</v>
      </c>
      <c r="L208" s="44"/>
      <c r="M208" s="233" t="s">
        <v>1</v>
      </c>
      <c r="N208" s="234" t="s">
        <v>40</v>
      </c>
      <c r="O208" s="91"/>
      <c r="P208" s="235">
        <f>O208*H208</f>
        <v>0</v>
      </c>
      <c r="Q208" s="235">
        <v>1.06277</v>
      </c>
      <c r="R208" s="235">
        <f>Q208*H208</f>
        <v>0.082896059999999994</v>
      </c>
      <c r="S208" s="235">
        <v>0</v>
      </c>
      <c r="T208" s="236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7" t="s">
        <v>171</v>
      </c>
      <c r="AT208" s="237" t="s">
        <v>166</v>
      </c>
      <c r="AU208" s="237" t="s">
        <v>85</v>
      </c>
      <c r="AY208" s="17" t="s">
        <v>164</v>
      </c>
      <c r="BE208" s="238">
        <f>IF(N208="základní",J208,0)</f>
        <v>0</v>
      </c>
      <c r="BF208" s="238">
        <f>IF(N208="snížená",J208,0)</f>
        <v>0</v>
      </c>
      <c r="BG208" s="238">
        <f>IF(N208="zákl. přenesená",J208,0)</f>
        <v>0</v>
      </c>
      <c r="BH208" s="238">
        <f>IF(N208="sníž. přenesená",J208,0)</f>
        <v>0</v>
      </c>
      <c r="BI208" s="238">
        <f>IF(N208="nulová",J208,0)</f>
        <v>0</v>
      </c>
      <c r="BJ208" s="17" t="s">
        <v>83</v>
      </c>
      <c r="BK208" s="238">
        <f>ROUND(I208*H208,2)</f>
        <v>0</v>
      </c>
      <c r="BL208" s="17" t="s">
        <v>171</v>
      </c>
      <c r="BM208" s="237" t="s">
        <v>294</v>
      </c>
    </row>
    <row r="209" s="2" customFormat="1">
      <c r="A209" s="38"/>
      <c r="B209" s="39"/>
      <c r="C209" s="40"/>
      <c r="D209" s="239" t="s">
        <v>173</v>
      </c>
      <c r="E209" s="40"/>
      <c r="F209" s="240" t="s">
        <v>295</v>
      </c>
      <c r="G209" s="40"/>
      <c r="H209" s="40"/>
      <c r="I209" s="241"/>
      <c r="J209" s="40"/>
      <c r="K209" s="40"/>
      <c r="L209" s="44"/>
      <c r="M209" s="242"/>
      <c r="N209" s="243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173</v>
      </c>
      <c r="AU209" s="17" t="s">
        <v>85</v>
      </c>
    </row>
    <row r="210" s="13" customFormat="1">
      <c r="A210" s="13"/>
      <c r="B210" s="244"/>
      <c r="C210" s="245"/>
      <c r="D210" s="246" t="s">
        <v>175</v>
      </c>
      <c r="E210" s="247" t="s">
        <v>1</v>
      </c>
      <c r="F210" s="248" t="s">
        <v>296</v>
      </c>
      <c r="G210" s="245"/>
      <c r="H210" s="247" t="s">
        <v>1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4" t="s">
        <v>175</v>
      </c>
      <c r="AU210" s="254" t="s">
        <v>85</v>
      </c>
      <c r="AV210" s="13" t="s">
        <v>83</v>
      </c>
      <c r="AW210" s="13" t="s">
        <v>31</v>
      </c>
      <c r="AX210" s="13" t="s">
        <v>75</v>
      </c>
      <c r="AY210" s="254" t="s">
        <v>164</v>
      </c>
    </row>
    <row r="211" s="14" customFormat="1">
      <c r="A211" s="14"/>
      <c r="B211" s="255"/>
      <c r="C211" s="256"/>
      <c r="D211" s="246" t="s">
        <v>175</v>
      </c>
      <c r="E211" s="257" t="s">
        <v>1</v>
      </c>
      <c r="F211" s="258" t="s">
        <v>297</v>
      </c>
      <c r="G211" s="256"/>
      <c r="H211" s="259">
        <v>0.078</v>
      </c>
      <c r="I211" s="260"/>
      <c r="J211" s="256"/>
      <c r="K211" s="256"/>
      <c r="L211" s="261"/>
      <c r="M211" s="262"/>
      <c r="N211" s="263"/>
      <c r="O211" s="263"/>
      <c r="P211" s="263"/>
      <c r="Q211" s="263"/>
      <c r="R211" s="263"/>
      <c r="S211" s="263"/>
      <c r="T211" s="26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5" t="s">
        <v>175</v>
      </c>
      <c r="AU211" s="265" t="s">
        <v>85</v>
      </c>
      <c r="AV211" s="14" t="s">
        <v>85</v>
      </c>
      <c r="AW211" s="14" t="s">
        <v>31</v>
      </c>
      <c r="AX211" s="14" t="s">
        <v>75</v>
      </c>
      <c r="AY211" s="265" t="s">
        <v>164</v>
      </c>
    </row>
    <row r="212" s="15" customFormat="1">
      <c r="A212" s="15"/>
      <c r="B212" s="266"/>
      <c r="C212" s="267"/>
      <c r="D212" s="246" t="s">
        <v>175</v>
      </c>
      <c r="E212" s="268" t="s">
        <v>1</v>
      </c>
      <c r="F212" s="269" t="s">
        <v>178</v>
      </c>
      <c r="G212" s="267"/>
      <c r="H212" s="270">
        <v>0.078</v>
      </c>
      <c r="I212" s="271"/>
      <c r="J212" s="267"/>
      <c r="K212" s="267"/>
      <c r="L212" s="272"/>
      <c r="M212" s="273"/>
      <c r="N212" s="274"/>
      <c r="O212" s="274"/>
      <c r="P212" s="274"/>
      <c r="Q212" s="274"/>
      <c r="R212" s="274"/>
      <c r="S212" s="274"/>
      <c r="T212" s="27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76" t="s">
        <v>175</v>
      </c>
      <c r="AU212" s="276" t="s">
        <v>85</v>
      </c>
      <c r="AV212" s="15" t="s">
        <v>171</v>
      </c>
      <c r="AW212" s="15" t="s">
        <v>31</v>
      </c>
      <c r="AX212" s="15" t="s">
        <v>83</v>
      </c>
      <c r="AY212" s="276" t="s">
        <v>164</v>
      </c>
    </row>
    <row r="213" s="2" customFormat="1" ht="16.5" customHeight="1">
      <c r="A213" s="38"/>
      <c r="B213" s="39"/>
      <c r="C213" s="226" t="s">
        <v>7</v>
      </c>
      <c r="D213" s="226" t="s">
        <v>166</v>
      </c>
      <c r="E213" s="227" t="s">
        <v>298</v>
      </c>
      <c r="F213" s="228" t="s">
        <v>299</v>
      </c>
      <c r="G213" s="229" t="s">
        <v>190</v>
      </c>
      <c r="H213" s="230">
        <v>4.6459999999999999</v>
      </c>
      <c r="I213" s="231"/>
      <c r="J213" s="232">
        <f>ROUND(I213*H213,2)</f>
        <v>0</v>
      </c>
      <c r="K213" s="228" t="s">
        <v>170</v>
      </c>
      <c r="L213" s="44"/>
      <c r="M213" s="233" t="s">
        <v>1</v>
      </c>
      <c r="N213" s="234" t="s">
        <v>40</v>
      </c>
      <c r="O213" s="91"/>
      <c r="P213" s="235">
        <f>O213*H213</f>
        <v>0</v>
      </c>
      <c r="Q213" s="235">
        <v>2.3010199999999998</v>
      </c>
      <c r="R213" s="235">
        <f>Q213*H213</f>
        <v>10.69053892</v>
      </c>
      <c r="S213" s="235">
        <v>0</v>
      </c>
      <c r="T213" s="236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7" t="s">
        <v>171</v>
      </c>
      <c r="AT213" s="237" t="s">
        <v>166</v>
      </c>
      <c r="AU213" s="237" t="s">
        <v>85</v>
      </c>
      <c r="AY213" s="17" t="s">
        <v>164</v>
      </c>
      <c r="BE213" s="238">
        <f>IF(N213="základní",J213,0)</f>
        <v>0</v>
      </c>
      <c r="BF213" s="238">
        <f>IF(N213="snížená",J213,0)</f>
        <v>0</v>
      </c>
      <c r="BG213" s="238">
        <f>IF(N213="zákl. přenesená",J213,0)</f>
        <v>0</v>
      </c>
      <c r="BH213" s="238">
        <f>IF(N213="sníž. přenesená",J213,0)</f>
        <v>0</v>
      </c>
      <c r="BI213" s="238">
        <f>IF(N213="nulová",J213,0)</f>
        <v>0</v>
      </c>
      <c r="BJ213" s="17" t="s">
        <v>83</v>
      </c>
      <c r="BK213" s="238">
        <f>ROUND(I213*H213,2)</f>
        <v>0</v>
      </c>
      <c r="BL213" s="17" t="s">
        <v>171</v>
      </c>
      <c r="BM213" s="237" t="s">
        <v>300</v>
      </c>
    </row>
    <row r="214" s="2" customFormat="1">
      <c r="A214" s="38"/>
      <c r="B214" s="39"/>
      <c r="C214" s="40"/>
      <c r="D214" s="239" t="s">
        <v>173</v>
      </c>
      <c r="E214" s="40"/>
      <c r="F214" s="240" t="s">
        <v>301</v>
      </c>
      <c r="G214" s="40"/>
      <c r="H214" s="40"/>
      <c r="I214" s="241"/>
      <c r="J214" s="40"/>
      <c r="K214" s="40"/>
      <c r="L214" s="44"/>
      <c r="M214" s="242"/>
      <c r="N214" s="243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173</v>
      </c>
      <c r="AU214" s="17" t="s">
        <v>85</v>
      </c>
    </row>
    <row r="215" s="13" customFormat="1">
      <c r="A215" s="13"/>
      <c r="B215" s="244"/>
      <c r="C215" s="245"/>
      <c r="D215" s="246" t="s">
        <v>175</v>
      </c>
      <c r="E215" s="247" t="s">
        <v>1</v>
      </c>
      <c r="F215" s="248" t="s">
        <v>302</v>
      </c>
      <c r="G215" s="245"/>
      <c r="H215" s="247" t="s">
        <v>1</v>
      </c>
      <c r="I215" s="249"/>
      <c r="J215" s="245"/>
      <c r="K215" s="245"/>
      <c r="L215" s="250"/>
      <c r="M215" s="251"/>
      <c r="N215" s="252"/>
      <c r="O215" s="252"/>
      <c r="P215" s="252"/>
      <c r="Q215" s="252"/>
      <c r="R215" s="252"/>
      <c r="S215" s="252"/>
      <c r="T215" s="25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4" t="s">
        <v>175</v>
      </c>
      <c r="AU215" s="254" t="s">
        <v>85</v>
      </c>
      <c r="AV215" s="13" t="s">
        <v>83</v>
      </c>
      <c r="AW215" s="13" t="s">
        <v>31</v>
      </c>
      <c r="AX215" s="13" t="s">
        <v>75</v>
      </c>
      <c r="AY215" s="254" t="s">
        <v>164</v>
      </c>
    </row>
    <row r="216" s="14" customFormat="1">
      <c r="A216" s="14"/>
      <c r="B216" s="255"/>
      <c r="C216" s="256"/>
      <c r="D216" s="246" t="s">
        <v>175</v>
      </c>
      <c r="E216" s="257" t="s">
        <v>1</v>
      </c>
      <c r="F216" s="258" t="s">
        <v>203</v>
      </c>
      <c r="G216" s="256"/>
      <c r="H216" s="259">
        <v>1.121</v>
      </c>
      <c r="I216" s="260"/>
      <c r="J216" s="256"/>
      <c r="K216" s="256"/>
      <c r="L216" s="261"/>
      <c r="M216" s="262"/>
      <c r="N216" s="263"/>
      <c r="O216" s="263"/>
      <c r="P216" s="263"/>
      <c r="Q216" s="263"/>
      <c r="R216" s="263"/>
      <c r="S216" s="263"/>
      <c r="T216" s="26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5" t="s">
        <v>175</v>
      </c>
      <c r="AU216" s="265" t="s">
        <v>85</v>
      </c>
      <c r="AV216" s="14" t="s">
        <v>85</v>
      </c>
      <c r="AW216" s="14" t="s">
        <v>31</v>
      </c>
      <c r="AX216" s="14" t="s">
        <v>75</v>
      </c>
      <c r="AY216" s="265" t="s">
        <v>164</v>
      </c>
    </row>
    <row r="217" s="14" customFormat="1">
      <c r="A217" s="14"/>
      <c r="B217" s="255"/>
      <c r="C217" s="256"/>
      <c r="D217" s="246" t="s">
        <v>175</v>
      </c>
      <c r="E217" s="257" t="s">
        <v>1</v>
      </c>
      <c r="F217" s="258" t="s">
        <v>204</v>
      </c>
      <c r="G217" s="256"/>
      <c r="H217" s="259">
        <v>3.5249999999999999</v>
      </c>
      <c r="I217" s="260"/>
      <c r="J217" s="256"/>
      <c r="K217" s="256"/>
      <c r="L217" s="261"/>
      <c r="M217" s="262"/>
      <c r="N217" s="263"/>
      <c r="O217" s="263"/>
      <c r="P217" s="263"/>
      <c r="Q217" s="263"/>
      <c r="R217" s="263"/>
      <c r="S217" s="263"/>
      <c r="T217" s="26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5" t="s">
        <v>175</v>
      </c>
      <c r="AU217" s="265" t="s">
        <v>85</v>
      </c>
      <c r="AV217" s="14" t="s">
        <v>85</v>
      </c>
      <c r="AW217" s="14" t="s">
        <v>31</v>
      </c>
      <c r="AX217" s="14" t="s">
        <v>75</v>
      </c>
      <c r="AY217" s="265" t="s">
        <v>164</v>
      </c>
    </row>
    <row r="218" s="15" customFormat="1">
      <c r="A218" s="15"/>
      <c r="B218" s="266"/>
      <c r="C218" s="267"/>
      <c r="D218" s="246" t="s">
        <v>175</v>
      </c>
      <c r="E218" s="268" t="s">
        <v>1</v>
      </c>
      <c r="F218" s="269" t="s">
        <v>178</v>
      </c>
      <c r="G218" s="267"/>
      <c r="H218" s="270">
        <v>4.6459999999999999</v>
      </c>
      <c r="I218" s="271"/>
      <c r="J218" s="267"/>
      <c r="K218" s="267"/>
      <c r="L218" s="272"/>
      <c r="M218" s="273"/>
      <c r="N218" s="274"/>
      <c r="O218" s="274"/>
      <c r="P218" s="274"/>
      <c r="Q218" s="274"/>
      <c r="R218" s="274"/>
      <c r="S218" s="274"/>
      <c r="T218" s="27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6" t="s">
        <v>175</v>
      </c>
      <c r="AU218" s="276" t="s">
        <v>85</v>
      </c>
      <c r="AV218" s="15" t="s">
        <v>171</v>
      </c>
      <c r="AW218" s="15" t="s">
        <v>31</v>
      </c>
      <c r="AX218" s="15" t="s">
        <v>83</v>
      </c>
      <c r="AY218" s="276" t="s">
        <v>164</v>
      </c>
    </row>
    <row r="219" s="2" customFormat="1" ht="33" customHeight="1">
      <c r="A219" s="38"/>
      <c r="B219" s="39"/>
      <c r="C219" s="226" t="s">
        <v>303</v>
      </c>
      <c r="D219" s="226" t="s">
        <v>166</v>
      </c>
      <c r="E219" s="227" t="s">
        <v>304</v>
      </c>
      <c r="F219" s="228" t="s">
        <v>305</v>
      </c>
      <c r="G219" s="229" t="s">
        <v>169</v>
      </c>
      <c r="H219" s="230">
        <v>8.5299999999999994</v>
      </c>
      <c r="I219" s="231"/>
      <c r="J219" s="232">
        <f>ROUND(I219*H219,2)</f>
        <v>0</v>
      </c>
      <c r="K219" s="228" t="s">
        <v>170</v>
      </c>
      <c r="L219" s="44"/>
      <c r="M219" s="233" t="s">
        <v>1</v>
      </c>
      <c r="N219" s="234" t="s">
        <v>40</v>
      </c>
      <c r="O219" s="91"/>
      <c r="P219" s="235">
        <f>O219*H219</f>
        <v>0</v>
      </c>
      <c r="Q219" s="235">
        <v>0.61207999999999996</v>
      </c>
      <c r="R219" s="235">
        <f>Q219*H219</f>
        <v>5.2210423999999991</v>
      </c>
      <c r="S219" s="235">
        <v>0</v>
      </c>
      <c r="T219" s="23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7" t="s">
        <v>171</v>
      </c>
      <c r="AT219" s="237" t="s">
        <v>166</v>
      </c>
      <c r="AU219" s="237" t="s">
        <v>85</v>
      </c>
      <c r="AY219" s="17" t="s">
        <v>164</v>
      </c>
      <c r="BE219" s="238">
        <f>IF(N219="základní",J219,0)</f>
        <v>0</v>
      </c>
      <c r="BF219" s="238">
        <f>IF(N219="snížená",J219,0)</f>
        <v>0</v>
      </c>
      <c r="BG219" s="238">
        <f>IF(N219="zákl. přenesená",J219,0)</f>
        <v>0</v>
      </c>
      <c r="BH219" s="238">
        <f>IF(N219="sníž. přenesená",J219,0)</f>
        <v>0</v>
      </c>
      <c r="BI219" s="238">
        <f>IF(N219="nulová",J219,0)</f>
        <v>0</v>
      </c>
      <c r="BJ219" s="17" t="s">
        <v>83</v>
      </c>
      <c r="BK219" s="238">
        <f>ROUND(I219*H219,2)</f>
        <v>0</v>
      </c>
      <c r="BL219" s="17" t="s">
        <v>171</v>
      </c>
      <c r="BM219" s="237" t="s">
        <v>306</v>
      </c>
    </row>
    <row r="220" s="2" customFormat="1">
      <c r="A220" s="38"/>
      <c r="B220" s="39"/>
      <c r="C220" s="40"/>
      <c r="D220" s="239" t="s">
        <v>173</v>
      </c>
      <c r="E220" s="40"/>
      <c r="F220" s="240" t="s">
        <v>307</v>
      </c>
      <c r="G220" s="40"/>
      <c r="H220" s="40"/>
      <c r="I220" s="241"/>
      <c r="J220" s="40"/>
      <c r="K220" s="40"/>
      <c r="L220" s="44"/>
      <c r="M220" s="242"/>
      <c r="N220" s="243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173</v>
      </c>
      <c r="AU220" s="17" t="s">
        <v>85</v>
      </c>
    </row>
    <row r="221" s="13" customFormat="1">
      <c r="A221" s="13"/>
      <c r="B221" s="244"/>
      <c r="C221" s="245"/>
      <c r="D221" s="246" t="s">
        <v>175</v>
      </c>
      <c r="E221" s="247" t="s">
        <v>1</v>
      </c>
      <c r="F221" s="248" t="s">
        <v>302</v>
      </c>
      <c r="G221" s="245"/>
      <c r="H221" s="247" t="s">
        <v>1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4" t="s">
        <v>175</v>
      </c>
      <c r="AU221" s="254" t="s">
        <v>85</v>
      </c>
      <c r="AV221" s="13" t="s">
        <v>83</v>
      </c>
      <c r="AW221" s="13" t="s">
        <v>31</v>
      </c>
      <c r="AX221" s="13" t="s">
        <v>75</v>
      </c>
      <c r="AY221" s="254" t="s">
        <v>164</v>
      </c>
    </row>
    <row r="222" s="14" customFormat="1">
      <c r="A222" s="14"/>
      <c r="B222" s="255"/>
      <c r="C222" s="256"/>
      <c r="D222" s="246" t="s">
        <v>175</v>
      </c>
      <c r="E222" s="257" t="s">
        <v>1</v>
      </c>
      <c r="F222" s="258" t="s">
        <v>308</v>
      </c>
      <c r="G222" s="256"/>
      <c r="H222" s="259">
        <v>8.5299999999999994</v>
      </c>
      <c r="I222" s="260"/>
      <c r="J222" s="256"/>
      <c r="K222" s="256"/>
      <c r="L222" s="261"/>
      <c r="M222" s="262"/>
      <c r="N222" s="263"/>
      <c r="O222" s="263"/>
      <c r="P222" s="263"/>
      <c r="Q222" s="263"/>
      <c r="R222" s="263"/>
      <c r="S222" s="263"/>
      <c r="T222" s="26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5" t="s">
        <v>175</v>
      </c>
      <c r="AU222" s="265" t="s">
        <v>85</v>
      </c>
      <c r="AV222" s="14" t="s">
        <v>85</v>
      </c>
      <c r="AW222" s="14" t="s">
        <v>31</v>
      </c>
      <c r="AX222" s="14" t="s">
        <v>75</v>
      </c>
      <c r="AY222" s="265" t="s">
        <v>164</v>
      </c>
    </row>
    <row r="223" s="15" customFormat="1">
      <c r="A223" s="15"/>
      <c r="B223" s="266"/>
      <c r="C223" s="267"/>
      <c r="D223" s="246" t="s">
        <v>175</v>
      </c>
      <c r="E223" s="268" t="s">
        <v>1</v>
      </c>
      <c r="F223" s="269" t="s">
        <v>178</v>
      </c>
      <c r="G223" s="267"/>
      <c r="H223" s="270">
        <v>8.5299999999999994</v>
      </c>
      <c r="I223" s="271"/>
      <c r="J223" s="267"/>
      <c r="K223" s="267"/>
      <c r="L223" s="272"/>
      <c r="M223" s="273"/>
      <c r="N223" s="274"/>
      <c r="O223" s="274"/>
      <c r="P223" s="274"/>
      <c r="Q223" s="274"/>
      <c r="R223" s="274"/>
      <c r="S223" s="274"/>
      <c r="T223" s="27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76" t="s">
        <v>175</v>
      </c>
      <c r="AU223" s="276" t="s">
        <v>85</v>
      </c>
      <c r="AV223" s="15" t="s">
        <v>171</v>
      </c>
      <c r="AW223" s="15" t="s">
        <v>31</v>
      </c>
      <c r="AX223" s="15" t="s">
        <v>83</v>
      </c>
      <c r="AY223" s="276" t="s">
        <v>164</v>
      </c>
    </row>
    <row r="224" s="2" customFormat="1" ht="24.15" customHeight="1">
      <c r="A224" s="38"/>
      <c r="B224" s="39"/>
      <c r="C224" s="226" t="s">
        <v>309</v>
      </c>
      <c r="D224" s="226" t="s">
        <v>166</v>
      </c>
      <c r="E224" s="227" t="s">
        <v>310</v>
      </c>
      <c r="F224" s="228" t="s">
        <v>311</v>
      </c>
      <c r="G224" s="229" t="s">
        <v>223</v>
      </c>
      <c r="H224" s="230">
        <v>0.119</v>
      </c>
      <c r="I224" s="231"/>
      <c r="J224" s="232">
        <f>ROUND(I224*H224,2)</f>
        <v>0</v>
      </c>
      <c r="K224" s="228" t="s">
        <v>170</v>
      </c>
      <c r="L224" s="44"/>
      <c r="M224" s="233" t="s">
        <v>1</v>
      </c>
      <c r="N224" s="234" t="s">
        <v>40</v>
      </c>
      <c r="O224" s="91"/>
      <c r="P224" s="235">
        <f>O224*H224</f>
        <v>0</v>
      </c>
      <c r="Q224" s="235">
        <v>1.0593999999999999</v>
      </c>
      <c r="R224" s="235">
        <f>Q224*H224</f>
        <v>0.12606859999999998</v>
      </c>
      <c r="S224" s="235">
        <v>0</v>
      </c>
      <c r="T224" s="236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7" t="s">
        <v>171</v>
      </c>
      <c r="AT224" s="237" t="s">
        <v>166</v>
      </c>
      <c r="AU224" s="237" t="s">
        <v>85</v>
      </c>
      <c r="AY224" s="17" t="s">
        <v>164</v>
      </c>
      <c r="BE224" s="238">
        <f>IF(N224="základní",J224,0)</f>
        <v>0</v>
      </c>
      <c r="BF224" s="238">
        <f>IF(N224="snížená",J224,0)</f>
        <v>0</v>
      </c>
      <c r="BG224" s="238">
        <f>IF(N224="zákl. přenesená",J224,0)</f>
        <v>0</v>
      </c>
      <c r="BH224" s="238">
        <f>IF(N224="sníž. přenesená",J224,0)</f>
        <v>0</v>
      </c>
      <c r="BI224" s="238">
        <f>IF(N224="nulová",J224,0)</f>
        <v>0</v>
      </c>
      <c r="BJ224" s="17" t="s">
        <v>83</v>
      </c>
      <c r="BK224" s="238">
        <f>ROUND(I224*H224,2)</f>
        <v>0</v>
      </c>
      <c r="BL224" s="17" t="s">
        <v>171</v>
      </c>
      <c r="BM224" s="237" t="s">
        <v>312</v>
      </c>
    </row>
    <row r="225" s="2" customFormat="1">
      <c r="A225" s="38"/>
      <c r="B225" s="39"/>
      <c r="C225" s="40"/>
      <c r="D225" s="239" t="s">
        <v>173</v>
      </c>
      <c r="E225" s="40"/>
      <c r="F225" s="240" t="s">
        <v>313</v>
      </c>
      <c r="G225" s="40"/>
      <c r="H225" s="40"/>
      <c r="I225" s="241"/>
      <c r="J225" s="40"/>
      <c r="K225" s="40"/>
      <c r="L225" s="44"/>
      <c r="M225" s="242"/>
      <c r="N225" s="243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173</v>
      </c>
      <c r="AU225" s="17" t="s">
        <v>85</v>
      </c>
    </row>
    <row r="226" s="13" customFormat="1">
      <c r="A226" s="13"/>
      <c r="B226" s="244"/>
      <c r="C226" s="245"/>
      <c r="D226" s="246" t="s">
        <v>175</v>
      </c>
      <c r="E226" s="247" t="s">
        <v>1</v>
      </c>
      <c r="F226" s="248" t="s">
        <v>314</v>
      </c>
      <c r="G226" s="245"/>
      <c r="H226" s="247" t="s">
        <v>1</v>
      </c>
      <c r="I226" s="249"/>
      <c r="J226" s="245"/>
      <c r="K226" s="245"/>
      <c r="L226" s="250"/>
      <c r="M226" s="251"/>
      <c r="N226" s="252"/>
      <c r="O226" s="252"/>
      <c r="P226" s="252"/>
      <c r="Q226" s="252"/>
      <c r="R226" s="252"/>
      <c r="S226" s="252"/>
      <c r="T226" s="25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4" t="s">
        <v>175</v>
      </c>
      <c r="AU226" s="254" t="s">
        <v>85</v>
      </c>
      <c r="AV226" s="13" t="s">
        <v>83</v>
      </c>
      <c r="AW226" s="13" t="s">
        <v>31</v>
      </c>
      <c r="AX226" s="13" t="s">
        <v>75</v>
      </c>
      <c r="AY226" s="254" t="s">
        <v>164</v>
      </c>
    </row>
    <row r="227" s="14" customFormat="1">
      <c r="A227" s="14"/>
      <c r="B227" s="255"/>
      <c r="C227" s="256"/>
      <c r="D227" s="246" t="s">
        <v>175</v>
      </c>
      <c r="E227" s="257" t="s">
        <v>1</v>
      </c>
      <c r="F227" s="258" t="s">
        <v>315</v>
      </c>
      <c r="G227" s="256"/>
      <c r="H227" s="259">
        <v>0.119</v>
      </c>
      <c r="I227" s="260"/>
      <c r="J227" s="256"/>
      <c r="K227" s="256"/>
      <c r="L227" s="261"/>
      <c r="M227" s="262"/>
      <c r="N227" s="263"/>
      <c r="O227" s="263"/>
      <c r="P227" s="263"/>
      <c r="Q227" s="263"/>
      <c r="R227" s="263"/>
      <c r="S227" s="263"/>
      <c r="T227" s="26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5" t="s">
        <v>175</v>
      </c>
      <c r="AU227" s="265" t="s">
        <v>85</v>
      </c>
      <c r="AV227" s="14" t="s">
        <v>85</v>
      </c>
      <c r="AW227" s="14" t="s">
        <v>31</v>
      </c>
      <c r="AX227" s="14" t="s">
        <v>75</v>
      </c>
      <c r="AY227" s="265" t="s">
        <v>164</v>
      </c>
    </row>
    <row r="228" s="15" customFormat="1">
      <c r="A228" s="15"/>
      <c r="B228" s="266"/>
      <c r="C228" s="267"/>
      <c r="D228" s="246" t="s">
        <v>175</v>
      </c>
      <c r="E228" s="268" t="s">
        <v>1</v>
      </c>
      <c r="F228" s="269" t="s">
        <v>178</v>
      </c>
      <c r="G228" s="267"/>
      <c r="H228" s="270">
        <v>0.119</v>
      </c>
      <c r="I228" s="271"/>
      <c r="J228" s="267"/>
      <c r="K228" s="267"/>
      <c r="L228" s="272"/>
      <c r="M228" s="273"/>
      <c r="N228" s="274"/>
      <c r="O228" s="274"/>
      <c r="P228" s="274"/>
      <c r="Q228" s="274"/>
      <c r="R228" s="274"/>
      <c r="S228" s="274"/>
      <c r="T228" s="27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76" t="s">
        <v>175</v>
      </c>
      <c r="AU228" s="276" t="s">
        <v>85</v>
      </c>
      <c r="AV228" s="15" t="s">
        <v>171</v>
      </c>
      <c r="AW228" s="15" t="s">
        <v>31</v>
      </c>
      <c r="AX228" s="15" t="s">
        <v>83</v>
      </c>
      <c r="AY228" s="276" t="s">
        <v>164</v>
      </c>
    </row>
    <row r="229" s="12" customFormat="1" ht="22.8" customHeight="1">
      <c r="A229" s="12"/>
      <c r="B229" s="210"/>
      <c r="C229" s="211"/>
      <c r="D229" s="212" t="s">
        <v>74</v>
      </c>
      <c r="E229" s="224" t="s">
        <v>198</v>
      </c>
      <c r="F229" s="224" t="s">
        <v>316</v>
      </c>
      <c r="G229" s="211"/>
      <c r="H229" s="211"/>
      <c r="I229" s="214"/>
      <c r="J229" s="225">
        <f>BK229</f>
        <v>0</v>
      </c>
      <c r="K229" s="211"/>
      <c r="L229" s="216"/>
      <c r="M229" s="217"/>
      <c r="N229" s="218"/>
      <c r="O229" s="218"/>
      <c r="P229" s="219">
        <f>SUM(P230:P238)</f>
        <v>0</v>
      </c>
      <c r="Q229" s="218"/>
      <c r="R229" s="219">
        <f>SUM(R230:R238)</f>
        <v>2.3330249999999997</v>
      </c>
      <c r="S229" s="218"/>
      <c r="T229" s="220">
        <f>SUM(T230:T238)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21" t="s">
        <v>83</v>
      </c>
      <c r="AT229" s="222" t="s">
        <v>74</v>
      </c>
      <c r="AU229" s="222" t="s">
        <v>83</v>
      </c>
      <c r="AY229" s="221" t="s">
        <v>164</v>
      </c>
      <c r="BK229" s="223">
        <f>SUM(BK230:BK238)</f>
        <v>0</v>
      </c>
    </row>
    <row r="230" s="2" customFormat="1" ht="33" customHeight="1">
      <c r="A230" s="38"/>
      <c r="B230" s="39"/>
      <c r="C230" s="226" t="s">
        <v>317</v>
      </c>
      <c r="D230" s="226" t="s">
        <v>166</v>
      </c>
      <c r="E230" s="227" t="s">
        <v>318</v>
      </c>
      <c r="F230" s="228" t="s">
        <v>319</v>
      </c>
      <c r="G230" s="229" t="s">
        <v>169</v>
      </c>
      <c r="H230" s="230">
        <v>4.5</v>
      </c>
      <c r="I230" s="231"/>
      <c r="J230" s="232">
        <f>ROUND(I230*H230,2)</f>
        <v>0</v>
      </c>
      <c r="K230" s="228" t="s">
        <v>170</v>
      </c>
      <c r="L230" s="44"/>
      <c r="M230" s="233" t="s">
        <v>1</v>
      </c>
      <c r="N230" s="234" t="s">
        <v>40</v>
      </c>
      <c r="O230" s="91"/>
      <c r="P230" s="235">
        <f>O230*H230</f>
        <v>0</v>
      </c>
      <c r="Q230" s="235">
        <v>0.29899999999999999</v>
      </c>
      <c r="R230" s="235">
        <f>Q230*H230</f>
        <v>1.3454999999999999</v>
      </c>
      <c r="S230" s="235">
        <v>0</v>
      </c>
      <c r="T230" s="236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7" t="s">
        <v>171</v>
      </c>
      <c r="AT230" s="237" t="s">
        <v>166</v>
      </c>
      <c r="AU230" s="237" t="s">
        <v>85</v>
      </c>
      <c r="AY230" s="17" t="s">
        <v>164</v>
      </c>
      <c r="BE230" s="238">
        <f>IF(N230="základní",J230,0)</f>
        <v>0</v>
      </c>
      <c r="BF230" s="238">
        <f>IF(N230="snížená",J230,0)</f>
        <v>0</v>
      </c>
      <c r="BG230" s="238">
        <f>IF(N230="zákl. přenesená",J230,0)</f>
        <v>0</v>
      </c>
      <c r="BH230" s="238">
        <f>IF(N230="sníž. přenesená",J230,0)</f>
        <v>0</v>
      </c>
      <c r="BI230" s="238">
        <f>IF(N230="nulová",J230,0)</f>
        <v>0</v>
      </c>
      <c r="BJ230" s="17" t="s">
        <v>83</v>
      </c>
      <c r="BK230" s="238">
        <f>ROUND(I230*H230,2)</f>
        <v>0</v>
      </c>
      <c r="BL230" s="17" t="s">
        <v>171</v>
      </c>
      <c r="BM230" s="237" t="s">
        <v>320</v>
      </c>
    </row>
    <row r="231" s="2" customFormat="1">
      <c r="A231" s="38"/>
      <c r="B231" s="39"/>
      <c r="C231" s="40"/>
      <c r="D231" s="239" t="s">
        <v>173</v>
      </c>
      <c r="E231" s="40"/>
      <c r="F231" s="240" t="s">
        <v>321</v>
      </c>
      <c r="G231" s="40"/>
      <c r="H231" s="40"/>
      <c r="I231" s="241"/>
      <c r="J231" s="40"/>
      <c r="K231" s="40"/>
      <c r="L231" s="44"/>
      <c r="M231" s="242"/>
      <c r="N231" s="243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173</v>
      </c>
      <c r="AU231" s="17" t="s">
        <v>85</v>
      </c>
    </row>
    <row r="232" s="13" customFormat="1">
      <c r="A232" s="13"/>
      <c r="B232" s="244"/>
      <c r="C232" s="245"/>
      <c r="D232" s="246" t="s">
        <v>175</v>
      </c>
      <c r="E232" s="247" t="s">
        <v>1</v>
      </c>
      <c r="F232" s="248" t="s">
        <v>322</v>
      </c>
      <c r="G232" s="245"/>
      <c r="H232" s="247" t="s">
        <v>1</v>
      </c>
      <c r="I232" s="249"/>
      <c r="J232" s="245"/>
      <c r="K232" s="245"/>
      <c r="L232" s="250"/>
      <c r="M232" s="251"/>
      <c r="N232" s="252"/>
      <c r="O232" s="252"/>
      <c r="P232" s="252"/>
      <c r="Q232" s="252"/>
      <c r="R232" s="252"/>
      <c r="S232" s="252"/>
      <c r="T232" s="25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4" t="s">
        <v>175</v>
      </c>
      <c r="AU232" s="254" t="s">
        <v>85</v>
      </c>
      <c r="AV232" s="13" t="s">
        <v>83</v>
      </c>
      <c r="AW232" s="13" t="s">
        <v>31</v>
      </c>
      <c r="AX232" s="13" t="s">
        <v>75</v>
      </c>
      <c r="AY232" s="254" t="s">
        <v>164</v>
      </c>
    </row>
    <row r="233" s="14" customFormat="1">
      <c r="A233" s="14"/>
      <c r="B233" s="255"/>
      <c r="C233" s="256"/>
      <c r="D233" s="246" t="s">
        <v>175</v>
      </c>
      <c r="E233" s="257" t="s">
        <v>1</v>
      </c>
      <c r="F233" s="258" t="s">
        <v>323</v>
      </c>
      <c r="G233" s="256"/>
      <c r="H233" s="259">
        <v>4.5</v>
      </c>
      <c r="I233" s="260"/>
      <c r="J233" s="256"/>
      <c r="K233" s="256"/>
      <c r="L233" s="261"/>
      <c r="M233" s="262"/>
      <c r="N233" s="263"/>
      <c r="O233" s="263"/>
      <c r="P233" s="263"/>
      <c r="Q233" s="263"/>
      <c r="R233" s="263"/>
      <c r="S233" s="263"/>
      <c r="T233" s="26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5" t="s">
        <v>175</v>
      </c>
      <c r="AU233" s="265" t="s">
        <v>85</v>
      </c>
      <c r="AV233" s="14" t="s">
        <v>85</v>
      </c>
      <c r="AW233" s="14" t="s">
        <v>31</v>
      </c>
      <c r="AX233" s="14" t="s">
        <v>75</v>
      </c>
      <c r="AY233" s="265" t="s">
        <v>164</v>
      </c>
    </row>
    <row r="234" s="15" customFormat="1">
      <c r="A234" s="15"/>
      <c r="B234" s="266"/>
      <c r="C234" s="267"/>
      <c r="D234" s="246" t="s">
        <v>175</v>
      </c>
      <c r="E234" s="268" t="s">
        <v>1</v>
      </c>
      <c r="F234" s="269" t="s">
        <v>178</v>
      </c>
      <c r="G234" s="267"/>
      <c r="H234" s="270">
        <v>4.5</v>
      </c>
      <c r="I234" s="271"/>
      <c r="J234" s="267"/>
      <c r="K234" s="267"/>
      <c r="L234" s="272"/>
      <c r="M234" s="273"/>
      <c r="N234" s="274"/>
      <c r="O234" s="274"/>
      <c r="P234" s="274"/>
      <c r="Q234" s="274"/>
      <c r="R234" s="274"/>
      <c r="S234" s="274"/>
      <c r="T234" s="27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76" t="s">
        <v>175</v>
      </c>
      <c r="AU234" s="276" t="s">
        <v>85</v>
      </c>
      <c r="AV234" s="15" t="s">
        <v>171</v>
      </c>
      <c r="AW234" s="15" t="s">
        <v>31</v>
      </c>
      <c r="AX234" s="15" t="s">
        <v>83</v>
      </c>
      <c r="AY234" s="276" t="s">
        <v>164</v>
      </c>
    </row>
    <row r="235" s="2" customFormat="1" ht="33" customHeight="1">
      <c r="A235" s="38"/>
      <c r="B235" s="39"/>
      <c r="C235" s="226" t="s">
        <v>324</v>
      </c>
      <c r="D235" s="226" t="s">
        <v>166</v>
      </c>
      <c r="E235" s="227" t="s">
        <v>325</v>
      </c>
      <c r="F235" s="228" t="s">
        <v>326</v>
      </c>
      <c r="G235" s="229" t="s">
        <v>169</v>
      </c>
      <c r="H235" s="230">
        <v>4.5</v>
      </c>
      <c r="I235" s="231"/>
      <c r="J235" s="232">
        <f>ROUND(I235*H235,2)</f>
        <v>0</v>
      </c>
      <c r="K235" s="228" t="s">
        <v>170</v>
      </c>
      <c r="L235" s="44"/>
      <c r="M235" s="233" t="s">
        <v>1</v>
      </c>
      <c r="N235" s="234" t="s">
        <v>40</v>
      </c>
      <c r="O235" s="91"/>
      <c r="P235" s="235">
        <f>O235*H235</f>
        <v>0</v>
      </c>
      <c r="Q235" s="235">
        <v>0.10100000000000001</v>
      </c>
      <c r="R235" s="235">
        <f>Q235*H235</f>
        <v>0.45450000000000002</v>
      </c>
      <c r="S235" s="235">
        <v>0</v>
      </c>
      <c r="T235" s="236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7" t="s">
        <v>171</v>
      </c>
      <c r="AT235" s="237" t="s">
        <v>166</v>
      </c>
      <c r="AU235" s="237" t="s">
        <v>85</v>
      </c>
      <c r="AY235" s="17" t="s">
        <v>164</v>
      </c>
      <c r="BE235" s="238">
        <f>IF(N235="základní",J235,0)</f>
        <v>0</v>
      </c>
      <c r="BF235" s="238">
        <f>IF(N235="snížená",J235,0)</f>
        <v>0</v>
      </c>
      <c r="BG235" s="238">
        <f>IF(N235="zákl. přenesená",J235,0)</f>
        <v>0</v>
      </c>
      <c r="BH235" s="238">
        <f>IF(N235="sníž. přenesená",J235,0)</f>
        <v>0</v>
      </c>
      <c r="BI235" s="238">
        <f>IF(N235="nulová",J235,0)</f>
        <v>0</v>
      </c>
      <c r="BJ235" s="17" t="s">
        <v>83</v>
      </c>
      <c r="BK235" s="238">
        <f>ROUND(I235*H235,2)</f>
        <v>0</v>
      </c>
      <c r="BL235" s="17" t="s">
        <v>171</v>
      </c>
      <c r="BM235" s="237" t="s">
        <v>327</v>
      </c>
    </row>
    <row r="236" s="2" customFormat="1">
      <c r="A236" s="38"/>
      <c r="B236" s="39"/>
      <c r="C236" s="40"/>
      <c r="D236" s="239" t="s">
        <v>173</v>
      </c>
      <c r="E236" s="40"/>
      <c r="F236" s="240" t="s">
        <v>328</v>
      </c>
      <c r="G236" s="40"/>
      <c r="H236" s="40"/>
      <c r="I236" s="241"/>
      <c r="J236" s="40"/>
      <c r="K236" s="40"/>
      <c r="L236" s="44"/>
      <c r="M236" s="242"/>
      <c r="N236" s="243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173</v>
      </c>
      <c r="AU236" s="17" t="s">
        <v>85</v>
      </c>
    </row>
    <row r="237" s="2" customFormat="1" ht="24.15" customHeight="1">
      <c r="A237" s="38"/>
      <c r="B237" s="39"/>
      <c r="C237" s="277" t="s">
        <v>329</v>
      </c>
      <c r="D237" s="277" t="s">
        <v>251</v>
      </c>
      <c r="E237" s="278" t="s">
        <v>330</v>
      </c>
      <c r="F237" s="279" t="s">
        <v>331</v>
      </c>
      <c r="G237" s="280" t="s">
        <v>169</v>
      </c>
      <c r="H237" s="281">
        <v>4.6349999999999998</v>
      </c>
      <c r="I237" s="282"/>
      <c r="J237" s="283">
        <f>ROUND(I237*H237,2)</f>
        <v>0</v>
      </c>
      <c r="K237" s="279" t="s">
        <v>170</v>
      </c>
      <c r="L237" s="284"/>
      <c r="M237" s="285" t="s">
        <v>1</v>
      </c>
      <c r="N237" s="286" t="s">
        <v>40</v>
      </c>
      <c r="O237" s="91"/>
      <c r="P237" s="235">
        <f>O237*H237</f>
        <v>0</v>
      </c>
      <c r="Q237" s="235">
        <v>0.11500000000000001</v>
      </c>
      <c r="R237" s="235">
        <f>Q237*H237</f>
        <v>0.53302499999999997</v>
      </c>
      <c r="S237" s="235">
        <v>0</v>
      </c>
      <c r="T237" s="236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7" t="s">
        <v>220</v>
      </c>
      <c r="AT237" s="237" t="s">
        <v>251</v>
      </c>
      <c r="AU237" s="237" t="s">
        <v>85</v>
      </c>
      <c r="AY237" s="17" t="s">
        <v>164</v>
      </c>
      <c r="BE237" s="238">
        <f>IF(N237="základní",J237,0)</f>
        <v>0</v>
      </c>
      <c r="BF237" s="238">
        <f>IF(N237="snížená",J237,0)</f>
        <v>0</v>
      </c>
      <c r="BG237" s="238">
        <f>IF(N237="zákl. přenesená",J237,0)</f>
        <v>0</v>
      </c>
      <c r="BH237" s="238">
        <f>IF(N237="sníž. přenesená",J237,0)</f>
        <v>0</v>
      </c>
      <c r="BI237" s="238">
        <f>IF(N237="nulová",J237,0)</f>
        <v>0</v>
      </c>
      <c r="BJ237" s="17" t="s">
        <v>83</v>
      </c>
      <c r="BK237" s="238">
        <f>ROUND(I237*H237,2)</f>
        <v>0</v>
      </c>
      <c r="BL237" s="17" t="s">
        <v>171</v>
      </c>
      <c r="BM237" s="237" t="s">
        <v>332</v>
      </c>
    </row>
    <row r="238" s="14" customFormat="1">
      <c r="A238" s="14"/>
      <c r="B238" s="255"/>
      <c r="C238" s="256"/>
      <c r="D238" s="246" t="s">
        <v>175</v>
      </c>
      <c r="E238" s="256"/>
      <c r="F238" s="258" t="s">
        <v>333</v>
      </c>
      <c r="G238" s="256"/>
      <c r="H238" s="259">
        <v>4.6349999999999998</v>
      </c>
      <c r="I238" s="260"/>
      <c r="J238" s="256"/>
      <c r="K238" s="256"/>
      <c r="L238" s="261"/>
      <c r="M238" s="262"/>
      <c r="N238" s="263"/>
      <c r="O238" s="263"/>
      <c r="P238" s="263"/>
      <c r="Q238" s="263"/>
      <c r="R238" s="263"/>
      <c r="S238" s="263"/>
      <c r="T238" s="26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5" t="s">
        <v>175</v>
      </c>
      <c r="AU238" s="265" t="s">
        <v>85</v>
      </c>
      <c r="AV238" s="14" t="s">
        <v>85</v>
      </c>
      <c r="AW238" s="14" t="s">
        <v>4</v>
      </c>
      <c r="AX238" s="14" t="s">
        <v>83</v>
      </c>
      <c r="AY238" s="265" t="s">
        <v>164</v>
      </c>
    </row>
    <row r="239" s="12" customFormat="1" ht="22.8" customHeight="1">
      <c r="A239" s="12"/>
      <c r="B239" s="210"/>
      <c r="C239" s="211"/>
      <c r="D239" s="212" t="s">
        <v>74</v>
      </c>
      <c r="E239" s="224" t="s">
        <v>205</v>
      </c>
      <c r="F239" s="224" t="s">
        <v>334</v>
      </c>
      <c r="G239" s="211"/>
      <c r="H239" s="211"/>
      <c r="I239" s="214"/>
      <c r="J239" s="225">
        <f>BK239</f>
        <v>0</v>
      </c>
      <c r="K239" s="211"/>
      <c r="L239" s="216"/>
      <c r="M239" s="217"/>
      <c r="N239" s="218"/>
      <c r="O239" s="218"/>
      <c r="P239" s="219">
        <f>SUM(P240:P294)</f>
        <v>0</v>
      </c>
      <c r="Q239" s="218"/>
      <c r="R239" s="219">
        <f>SUM(R240:R294)</f>
        <v>17.900341480000002</v>
      </c>
      <c r="S239" s="218"/>
      <c r="T239" s="220">
        <f>SUM(T240:T294)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21" t="s">
        <v>83</v>
      </c>
      <c r="AT239" s="222" t="s">
        <v>74</v>
      </c>
      <c r="AU239" s="222" t="s">
        <v>83</v>
      </c>
      <c r="AY239" s="221" t="s">
        <v>164</v>
      </c>
      <c r="BK239" s="223">
        <f>SUM(BK240:BK294)</f>
        <v>0</v>
      </c>
    </row>
    <row r="240" s="2" customFormat="1" ht="24.15" customHeight="1">
      <c r="A240" s="38"/>
      <c r="B240" s="39"/>
      <c r="C240" s="226" t="s">
        <v>335</v>
      </c>
      <c r="D240" s="226" t="s">
        <v>166</v>
      </c>
      <c r="E240" s="227" t="s">
        <v>336</v>
      </c>
      <c r="F240" s="228" t="s">
        <v>337</v>
      </c>
      <c r="G240" s="229" t="s">
        <v>259</v>
      </c>
      <c r="H240" s="230">
        <v>2</v>
      </c>
      <c r="I240" s="231"/>
      <c r="J240" s="232">
        <f>ROUND(I240*H240,2)</f>
        <v>0</v>
      </c>
      <c r="K240" s="228" t="s">
        <v>170</v>
      </c>
      <c r="L240" s="44"/>
      <c r="M240" s="233" t="s">
        <v>1</v>
      </c>
      <c r="N240" s="234" t="s">
        <v>40</v>
      </c>
      <c r="O240" s="91"/>
      <c r="P240" s="235">
        <f>O240*H240</f>
        <v>0</v>
      </c>
      <c r="Q240" s="235">
        <v>0.043799999999999999</v>
      </c>
      <c r="R240" s="235">
        <f>Q240*H240</f>
        <v>0.087599999999999997</v>
      </c>
      <c r="S240" s="235">
        <v>0</v>
      </c>
      <c r="T240" s="236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7" t="s">
        <v>171</v>
      </c>
      <c r="AT240" s="237" t="s">
        <v>166</v>
      </c>
      <c r="AU240" s="237" t="s">
        <v>85</v>
      </c>
      <c r="AY240" s="17" t="s">
        <v>164</v>
      </c>
      <c r="BE240" s="238">
        <f>IF(N240="základní",J240,0)</f>
        <v>0</v>
      </c>
      <c r="BF240" s="238">
        <f>IF(N240="snížená",J240,0)</f>
        <v>0</v>
      </c>
      <c r="BG240" s="238">
        <f>IF(N240="zákl. přenesená",J240,0)</f>
        <v>0</v>
      </c>
      <c r="BH240" s="238">
        <f>IF(N240="sníž. přenesená",J240,0)</f>
        <v>0</v>
      </c>
      <c r="BI240" s="238">
        <f>IF(N240="nulová",J240,0)</f>
        <v>0</v>
      </c>
      <c r="BJ240" s="17" t="s">
        <v>83</v>
      </c>
      <c r="BK240" s="238">
        <f>ROUND(I240*H240,2)</f>
        <v>0</v>
      </c>
      <c r="BL240" s="17" t="s">
        <v>171</v>
      </c>
      <c r="BM240" s="237" t="s">
        <v>338</v>
      </c>
    </row>
    <row r="241" s="2" customFormat="1">
      <c r="A241" s="38"/>
      <c r="B241" s="39"/>
      <c r="C241" s="40"/>
      <c r="D241" s="239" t="s">
        <v>173</v>
      </c>
      <c r="E241" s="40"/>
      <c r="F241" s="240" t="s">
        <v>339</v>
      </c>
      <c r="G241" s="40"/>
      <c r="H241" s="40"/>
      <c r="I241" s="241"/>
      <c r="J241" s="40"/>
      <c r="K241" s="40"/>
      <c r="L241" s="44"/>
      <c r="M241" s="242"/>
      <c r="N241" s="243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173</v>
      </c>
      <c r="AU241" s="17" t="s">
        <v>85</v>
      </c>
    </row>
    <row r="242" s="2" customFormat="1" ht="24.15" customHeight="1">
      <c r="A242" s="38"/>
      <c r="B242" s="39"/>
      <c r="C242" s="226" t="s">
        <v>340</v>
      </c>
      <c r="D242" s="226" t="s">
        <v>166</v>
      </c>
      <c r="E242" s="227" t="s">
        <v>341</v>
      </c>
      <c r="F242" s="228" t="s">
        <v>342</v>
      </c>
      <c r="G242" s="229" t="s">
        <v>169</v>
      </c>
      <c r="H242" s="230">
        <v>9.1799999999999997</v>
      </c>
      <c r="I242" s="231"/>
      <c r="J242" s="232">
        <f>ROUND(I242*H242,2)</f>
        <v>0</v>
      </c>
      <c r="K242" s="228" t="s">
        <v>170</v>
      </c>
      <c r="L242" s="44"/>
      <c r="M242" s="233" t="s">
        <v>1</v>
      </c>
      <c r="N242" s="234" t="s">
        <v>40</v>
      </c>
      <c r="O242" s="91"/>
      <c r="P242" s="235">
        <f>O242*H242</f>
        <v>0</v>
      </c>
      <c r="Q242" s="235">
        <v>0.0073499999999999998</v>
      </c>
      <c r="R242" s="235">
        <f>Q242*H242</f>
        <v>0.067472999999999991</v>
      </c>
      <c r="S242" s="235">
        <v>0</v>
      </c>
      <c r="T242" s="236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7" t="s">
        <v>171</v>
      </c>
      <c r="AT242" s="237" t="s">
        <v>166</v>
      </c>
      <c r="AU242" s="237" t="s">
        <v>85</v>
      </c>
      <c r="AY242" s="17" t="s">
        <v>164</v>
      </c>
      <c r="BE242" s="238">
        <f>IF(N242="základní",J242,0)</f>
        <v>0</v>
      </c>
      <c r="BF242" s="238">
        <f>IF(N242="snížená",J242,0)</f>
        <v>0</v>
      </c>
      <c r="BG242" s="238">
        <f>IF(N242="zákl. přenesená",J242,0)</f>
        <v>0</v>
      </c>
      <c r="BH242" s="238">
        <f>IF(N242="sníž. přenesená",J242,0)</f>
        <v>0</v>
      </c>
      <c r="BI242" s="238">
        <f>IF(N242="nulová",J242,0)</f>
        <v>0</v>
      </c>
      <c r="BJ242" s="17" t="s">
        <v>83</v>
      </c>
      <c r="BK242" s="238">
        <f>ROUND(I242*H242,2)</f>
        <v>0</v>
      </c>
      <c r="BL242" s="17" t="s">
        <v>171</v>
      </c>
      <c r="BM242" s="237" t="s">
        <v>343</v>
      </c>
    </row>
    <row r="243" s="2" customFormat="1">
      <c r="A243" s="38"/>
      <c r="B243" s="39"/>
      <c r="C243" s="40"/>
      <c r="D243" s="239" t="s">
        <v>173</v>
      </c>
      <c r="E243" s="40"/>
      <c r="F243" s="240" t="s">
        <v>344</v>
      </c>
      <c r="G243" s="40"/>
      <c r="H243" s="40"/>
      <c r="I243" s="241"/>
      <c r="J243" s="40"/>
      <c r="K243" s="40"/>
      <c r="L243" s="44"/>
      <c r="M243" s="242"/>
      <c r="N243" s="243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173</v>
      </c>
      <c r="AU243" s="17" t="s">
        <v>85</v>
      </c>
    </row>
    <row r="244" s="14" customFormat="1">
      <c r="A244" s="14"/>
      <c r="B244" s="255"/>
      <c r="C244" s="256"/>
      <c r="D244" s="246" t="s">
        <v>175</v>
      </c>
      <c r="E244" s="257" t="s">
        <v>1</v>
      </c>
      <c r="F244" s="258" t="s">
        <v>345</v>
      </c>
      <c r="G244" s="256"/>
      <c r="H244" s="259">
        <v>9.1799999999999997</v>
      </c>
      <c r="I244" s="260"/>
      <c r="J244" s="256"/>
      <c r="K244" s="256"/>
      <c r="L244" s="261"/>
      <c r="M244" s="262"/>
      <c r="N244" s="263"/>
      <c r="O244" s="263"/>
      <c r="P244" s="263"/>
      <c r="Q244" s="263"/>
      <c r="R244" s="263"/>
      <c r="S244" s="263"/>
      <c r="T244" s="26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5" t="s">
        <v>175</v>
      </c>
      <c r="AU244" s="265" t="s">
        <v>85</v>
      </c>
      <c r="AV244" s="14" t="s">
        <v>85</v>
      </c>
      <c r="AW244" s="14" t="s">
        <v>31</v>
      </c>
      <c r="AX244" s="14" t="s">
        <v>83</v>
      </c>
      <c r="AY244" s="265" t="s">
        <v>164</v>
      </c>
    </row>
    <row r="245" s="2" customFormat="1" ht="24.15" customHeight="1">
      <c r="A245" s="38"/>
      <c r="B245" s="39"/>
      <c r="C245" s="226" t="s">
        <v>346</v>
      </c>
      <c r="D245" s="226" t="s">
        <v>166</v>
      </c>
      <c r="E245" s="227" t="s">
        <v>347</v>
      </c>
      <c r="F245" s="228" t="s">
        <v>348</v>
      </c>
      <c r="G245" s="229" t="s">
        <v>169</v>
      </c>
      <c r="H245" s="230">
        <v>9.1799999999999997</v>
      </c>
      <c r="I245" s="231"/>
      <c r="J245" s="232">
        <f>ROUND(I245*H245,2)</f>
        <v>0</v>
      </c>
      <c r="K245" s="228" t="s">
        <v>170</v>
      </c>
      <c r="L245" s="44"/>
      <c r="M245" s="233" t="s">
        <v>1</v>
      </c>
      <c r="N245" s="234" t="s">
        <v>40</v>
      </c>
      <c r="O245" s="91"/>
      <c r="P245" s="235">
        <f>O245*H245</f>
        <v>0</v>
      </c>
      <c r="Q245" s="235">
        <v>0.0014</v>
      </c>
      <c r="R245" s="235">
        <f>Q245*H245</f>
        <v>0.012851999999999999</v>
      </c>
      <c r="S245" s="235">
        <v>0</v>
      </c>
      <c r="T245" s="236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7" t="s">
        <v>171</v>
      </c>
      <c r="AT245" s="237" t="s">
        <v>166</v>
      </c>
      <c r="AU245" s="237" t="s">
        <v>85</v>
      </c>
      <c r="AY245" s="17" t="s">
        <v>164</v>
      </c>
      <c r="BE245" s="238">
        <f>IF(N245="základní",J245,0)</f>
        <v>0</v>
      </c>
      <c r="BF245" s="238">
        <f>IF(N245="snížená",J245,0)</f>
        <v>0</v>
      </c>
      <c r="BG245" s="238">
        <f>IF(N245="zákl. přenesená",J245,0)</f>
        <v>0</v>
      </c>
      <c r="BH245" s="238">
        <f>IF(N245="sníž. přenesená",J245,0)</f>
        <v>0</v>
      </c>
      <c r="BI245" s="238">
        <f>IF(N245="nulová",J245,0)</f>
        <v>0</v>
      </c>
      <c r="BJ245" s="17" t="s">
        <v>83</v>
      </c>
      <c r="BK245" s="238">
        <f>ROUND(I245*H245,2)</f>
        <v>0</v>
      </c>
      <c r="BL245" s="17" t="s">
        <v>171</v>
      </c>
      <c r="BM245" s="237" t="s">
        <v>349</v>
      </c>
    </row>
    <row r="246" s="2" customFormat="1">
      <c r="A246" s="38"/>
      <c r="B246" s="39"/>
      <c r="C246" s="40"/>
      <c r="D246" s="239" t="s">
        <v>173</v>
      </c>
      <c r="E246" s="40"/>
      <c r="F246" s="240" t="s">
        <v>350</v>
      </c>
      <c r="G246" s="40"/>
      <c r="H246" s="40"/>
      <c r="I246" s="241"/>
      <c r="J246" s="40"/>
      <c r="K246" s="40"/>
      <c r="L246" s="44"/>
      <c r="M246" s="242"/>
      <c r="N246" s="243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173</v>
      </c>
      <c r="AU246" s="17" t="s">
        <v>85</v>
      </c>
    </row>
    <row r="247" s="2" customFormat="1" ht="24.15" customHeight="1">
      <c r="A247" s="38"/>
      <c r="B247" s="39"/>
      <c r="C247" s="226" t="s">
        <v>351</v>
      </c>
      <c r="D247" s="226" t="s">
        <v>166</v>
      </c>
      <c r="E247" s="227" t="s">
        <v>352</v>
      </c>
      <c r="F247" s="228" t="s">
        <v>353</v>
      </c>
      <c r="G247" s="229" t="s">
        <v>169</v>
      </c>
      <c r="H247" s="230">
        <v>9.1799999999999997</v>
      </c>
      <c r="I247" s="231"/>
      <c r="J247" s="232">
        <f>ROUND(I247*H247,2)</f>
        <v>0</v>
      </c>
      <c r="K247" s="228" t="s">
        <v>170</v>
      </c>
      <c r="L247" s="44"/>
      <c r="M247" s="233" t="s">
        <v>1</v>
      </c>
      <c r="N247" s="234" t="s">
        <v>40</v>
      </c>
      <c r="O247" s="91"/>
      <c r="P247" s="235">
        <f>O247*H247</f>
        <v>0</v>
      </c>
      <c r="Q247" s="235">
        <v>0.00025999999999999998</v>
      </c>
      <c r="R247" s="235">
        <f>Q247*H247</f>
        <v>0.0023867999999999997</v>
      </c>
      <c r="S247" s="235">
        <v>0</v>
      </c>
      <c r="T247" s="236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7" t="s">
        <v>171</v>
      </c>
      <c r="AT247" s="237" t="s">
        <v>166</v>
      </c>
      <c r="AU247" s="237" t="s">
        <v>85</v>
      </c>
      <c r="AY247" s="17" t="s">
        <v>164</v>
      </c>
      <c r="BE247" s="238">
        <f>IF(N247="základní",J247,0)</f>
        <v>0</v>
      </c>
      <c r="BF247" s="238">
        <f>IF(N247="snížená",J247,0)</f>
        <v>0</v>
      </c>
      <c r="BG247" s="238">
        <f>IF(N247="zákl. přenesená",J247,0)</f>
        <v>0</v>
      </c>
      <c r="BH247" s="238">
        <f>IF(N247="sníž. přenesená",J247,0)</f>
        <v>0</v>
      </c>
      <c r="BI247" s="238">
        <f>IF(N247="nulová",J247,0)</f>
        <v>0</v>
      </c>
      <c r="BJ247" s="17" t="s">
        <v>83</v>
      </c>
      <c r="BK247" s="238">
        <f>ROUND(I247*H247,2)</f>
        <v>0</v>
      </c>
      <c r="BL247" s="17" t="s">
        <v>171</v>
      </c>
      <c r="BM247" s="237" t="s">
        <v>354</v>
      </c>
    </row>
    <row r="248" s="2" customFormat="1">
      <c r="A248" s="38"/>
      <c r="B248" s="39"/>
      <c r="C248" s="40"/>
      <c r="D248" s="239" t="s">
        <v>173</v>
      </c>
      <c r="E248" s="40"/>
      <c r="F248" s="240" t="s">
        <v>355</v>
      </c>
      <c r="G248" s="40"/>
      <c r="H248" s="40"/>
      <c r="I248" s="241"/>
      <c r="J248" s="40"/>
      <c r="K248" s="40"/>
      <c r="L248" s="44"/>
      <c r="M248" s="242"/>
      <c r="N248" s="243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173</v>
      </c>
      <c r="AU248" s="17" t="s">
        <v>85</v>
      </c>
    </row>
    <row r="249" s="2" customFormat="1" ht="21.75" customHeight="1">
      <c r="A249" s="38"/>
      <c r="B249" s="39"/>
      <c r="C249" s="226" t="s">
        <v>356</v>
      </c>
      <c r="D249" s="226" t="s">
        <v>166</v>
      </c>
      <c r="E249" s="227" t="s">
        <v>357</v>
      </c>
      <c r="F249" s="228" t="s">
        <v>358</v>
      </c>
      <c r="G249" s="229" t="s">
        <v>169</v>
      </c>
      <c r="H249" s="230">
        <v>9.1799999999999997</v>
      </c>
      <c r="I249" s="231"/>
      <c r="J249" s="232">
        <f>ROUND(I249*H249,2)</f>
        <v>0</v>
      </c>
      <c r="K249" s="228" t="s">
        <v>170</v>
      </c>
      <c r="L249" s="44"/>
      <c r="M249" s="233" t="s">
        <v>1</v>
      </c>
      <c r="N249" s="234" t="s">
        <v>40</v>
      </c>
      <c r="O249" s="91"/>
      <c r="P249" s="235">
        <f>O249*H249</f>
        <v>0</v>
      </c>
      <c r="Q249" s="235">
        <v>0.0043800000000000002</v>
      </c>
      <c r="R249" s="235">
        <f>Q249*H249</f>
        <v>0.040208399999999998</v>
      </c>
      <c r="S249" s="235">
        <v>0</v>
      </c>
      <c r="T249" s="236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7" t="s">
        <v>171</v>
      </c>
      <c r="AT249" s="237" t="s">
        <v>166</v>
      </c>
      <c r="AU249" s="237" t="s">
        <v>85</v>
      </c>
      <c r="AY249" s="17" t="s">
        <v>164</v>
      </c>
      <c r="BE249" s="238">
        <f>IF(N249="základní",J249,0)</f>
        <v>0</v>
      </c>
      <c r="BF249" s="238">
        <f>IF(N249="snížená",J249,0)</f>
        <v>0</v>
      </c>
      <c r="BG249" s="238">
        <f>IF(N249="zákl. přenesená",J249,0)</f>
        <v>0</v>
      </c>
      <c r="BH249" s="238">
        <f>IF(N249="sníž. přenesená",J249,0)</f>
        <v>0</v>
      </c>
      <c r="BI249" s="238">
        <f>IF(N249="nulová",J249,0)</f>
        <v>0</v>
      </c>
      <c r="BJ249" s="17" t="s">
        <v>83</v>
      </c>
      <c r="BK249" s="238">
        <f>ROUND(I249*H249,2)</f>
        <v>0</v>
      </c>
      <c r="BL249" s="17" t="s">
        <v>171</v>
      </c>
      <c r="BM249" s="237" t="s">
        <v>359</v>
      </c>
    </row>
    <row r="250" s="2" customFormat="1">
      <c r="A250" s="38"/>
      <c r="B250" s="39"/>
      <c r="C250" s="40"/>
      <c r="D250" s="239" t="s">
        <v>173</v>
      </c>
      <c r="E250" s="40"/>
      <c r="F250" s="240" t="s">
        <v>360</v>
      </c>
      <c r="G250" s="40"/>
      <c r="H250" s="40"/>
      <c r="I250" s="241"/>
      <c r="J250" s="40"/>
      <c r="K250" s="40"/>
      <c r="L250" s="44"/>
      <c r="M250" s="242"/>
      <c r="N250" s="243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173</v>
      </c>
      <c r="AU250" s="17" t="s">
        <v>85</v>
      </c>
    </row>
    <row r="251" s="2" customFormat="1" ht="24.15" customHeight="1">
      <c r="A251" s="38"/>
      <c r="B251" s="39"/>
      <c r="C251" s="226" t="s">
        <v>361</v>
      </c>
      <c r="D251" s="226" t="s">
        <v>166</v>
      </c>
      <c r="E251" s="227" t="s">
        <v>362</v>
      </c>
      <c r="F251" s="228" t="s">
        <v>363</v>
      </c>
      <c r="G251" s="229" t="s">
        <v>169</v>
      </c>
      <c r="H251" s="230">
        <v>9.1799999999999997</v>
      </c>
      <c r="I251" s="231"/>
      <c r="J251" s="232">
        <f>ROUND(I251*H251,2)</f>
        <v>0</v>
      </c>
      <c r="K251" s="228" t="s">
        <v>170</v>
      </c>
      <c r="L251" s="44"/>
      <c r="M251" s="233" t="s">
        <v>1</v>
      </c>
      <c r="N251" s="234" t="s">
        <v>40</v>
      </c>
      <c r="O251" s="91"/>
      <c r="P251" s="235">
        <f>O251*H251</f>
        <v>0</v>
      </c>
      <c r="Q251" s="235">
        <v>0.01575</v>
      </c>
      <c r="R251" s="235">
        <f>Q251*H251</f>
        <v>0.14458499999999999</v>
      </c>
      <c r="S251" s="235">
        <v>0</v>
      </c>
      <c r="T251" s="236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7" t="s">
        <v>171</v>
      </c>
      <c r="AT251" s="237" t="s">
        <v>166</v>
      </c>
      <c r="AU251" s="237" t="s">
        <v>85</v>
      </c>
      <c r="AY251" s="17" t="s">
        <v>164</v>
      </c>
      <c r="BE251" s="238">
        <f>IF(N251="základní",J251,0)</f>
        <v>0</v>
      </c>
      <c r="BF251" s="238">
        <f>IF(N251="snížená",J251,0)</f>
        <v>0</v>
      </c>
      <c r="BG251" s="238">
        <f>IF(N251="zákl. přenesená",J251,0)</f>
        <v>0</v>
      </c>
      <c r="BH251" s="238">
        <f>IF(N251="sníž. přenesená",J251,0)</f>
        <v>0</v>
      </c>
      <c r="BI251" s="238">
        <f>IF(N251="nulová",J251,0)</f>
        <v>0</v>
      </c>
      <c r="BJ251" s="17" t="s">
        <v>83</v>
      </c>
      <c r="BK251" s="238">
        <f>ROUND(I251*H251,2)</f>
        <v>0</v>
      </c>
      <c r="BL251" s="17" t="s">
        <v>171</v>
      </c>
      <c r="BM251" s="237" t="s">
        <v>364</v>
      </c>
    </row>
    <row r="252" s="2" customFormat="1">
      <c r="A252" s="38"/>
      <c r="B252" s="39"/>
      <c r="C252" s="40"/>
      <c r="D252" s="239" t="s">
        <v>173</v>
      </c>
      <c r="E252" s="40"/>
      <c r="F252" s="240" t="s">
        <v>365</v>
      </c>
      <c r="G252" s="40"/>
      <c r="H252" s="40"/>
      <c r="I252" s="241"/>
      <c r="J252" s="40"/>
      <c r="K252" s="40"/>
      <c r="L252" s="44"/>
      <c r="M252" s="242"/>
      <c r="N252" s="243"/>
      <c r="O252" s="91"/>
      <c r="P252" s="91"/>
      <c r="Q252" s="91"/>
      <c r="R252" s="91"/>
      <c r="S252" s="91"/>
      <c r="T252" s="9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173</v>
      </c>
      <c r="AU252" s="17" t="s">
        <v>85</v>
      </c>
    </row>
    <row r="253" s="2" customFormat="1" ht="24.15" customHeight="1">
      <c r="A253" s="38"/>
      <c r="B253" s="39"/>
      <c r="C253" s="226" t="s">
        <v>366</v>
      </c>
      <c r="D253" s="226" t="s">
        <v>166</v>
      </c>
      <c r="E253" s="227" t="s">
        <v>367</v>
      </c>
      <c r="F253" s="228" t="s">
        <v>368</v>
      </c>
      <c r="G253" s="229" t="s">
        <v>169</v>
      </c>
      <c r="H253" s="230">
        <v>2.04</v>
      </c>
      <c r="I253" s="231"/>
      <c r="J253" s="232">
        <f>ROUND(I253*H253,2)</f>
        <v>0</v>
      </c>
      <c r="K253" s="228" t="s">
        <v>170</v>
      </c>
      <c r="L253" s="44"/>
      <c r="M253" s="233" t="s">
        <v>1</v>
      </c>
      <c r="N253" s="234" t="s">
        <v>40</v>
      </c>
      <c r="O253" s="91"/>
      <c r="P253" s="235">
        <f>O253*H253</f>
        <v>0</v>
      </c>
      <c r="Q253" s="235">
        <v>0.018380000000000001</v>
      </c>
      <c r="R253" s="235">
        <f>Q253*H253</f>
        <v>0.037495199999999999</v>
      </c>
      <c r="S253" s="235">
        <v>0</v>
      </c>
      <c r="T253" s="236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7" t="s">
        <v>171</v>
      </c>
      <c r="AT253" s="237" t="s">
        <v>166</v>
      </c>
      <c r="AU253" s="237" t="s">
        <v>85</v>
      </c>
      <c r="AY253" s="17" t="s">
        <v>164</v>
      </c>
      <c r="BE253" s="238">
        <f>IF(N253="základní",J253,0)</f>
        <v>0</v>
      </c>
      <c r="BF253" s="238">
        <f>IF(N253="snížená",J253,0)</f>
        <v>0</v>
      </c>
      <c r="BG253" s="238">
        <f>IF(N253="zákl. přenesená",J253,0)</f>
        <v>0</v>
      </c>
      <c r="BH253" s="238">
        <f>IF(N253="sníž. přenesená",J253,0)</f>
        <v>0</v>
      </c>
      <c r="BI253" s="238">
        <f>IF(N253="nulová",J253,0)</f>
        <v>0</v>
      </c>
      <c r="BJ253" s="17" t="s">
        <v>83</v>
      </c>
      <c r="BK253" s="238">
        <f>ROUND(I253*H253,2)</f>
        <v>0</v>
      </c>
      <c r="BL253" s="17" t="s">
        <v>171</v>
      </c>
      <c r="BM253" s="237" t="s">
        <v>369</v>
      </c>
    </row>
    <row r="254" s="2" customFormat="1">
      <c r="A254" s="38"/>
      <c r="B254" s="39"/>
      <c r="C254" s="40"/>
      <c r="D254" s="239" t="s">
        <v>173</v>
      </c>
      <c r="E254" s="40"/>
      <c r="F254" s="240" t="s">
        <v>370</v>
      </c>
      <c r="G254" s="40"/>
      <c r="H254" s="40"/>
      <c r="I254" s="241"/>
      <c r="J254" s="40"/>
      <c r="K254" s="40"/>
      <c r="L254" s="44"/>
      <c r="M254" s="242"/>
      <c r="N254" s="243"/>
      <c r="O254" s="91"/>
      <c r="P254" s="91"/>
      <c r="Q254" s="91"/>
      <c r="R254" s="91"/>
      <c r="S254" s="91"/>
      <c r="T254" s="92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173</v>
      </c>
      <c r="AU254" s="17" t="s">
        <v>85</v>
      </c>
    </row>
    <row r="255" s="14" customFormat="1">
      <c r="A255" s="14"/>
      <c r="B255" s="255"/>
      <c r="C255" s="256"/>
      <c r="D255" s="246" t="s">
        <v>175</v>
      </c>
      <c r="E255" s="257" t="s">
        <v>1</v>
      </c>
      <c r="F255" s="258" t="s">
        <v>371</v>
      </c>
      <c r="G255" s="256"/>
      <c r="H255" s="259">
        <v>9.1799999999999997</v>
      </c>
      <c r="I255" s="260"/>
      <c r="J255" s="256"/>
      <c r="K255" s="256"/>
      <c r="L255" s="261"/>
      <c r="M255" s="262"/>
      <c r="N255" s="263"/>
      <c r="O255" s="263"/>
      <c r="P255" s="263"/>
      <c r="Q255" s="263"/>
      <c r="R255" s="263"/>
      <c r="S255" s="263"/>
      <c r="T255" s="26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5" t="s">
        <v>175</v>
      </c>
      <c r="AU255" s="265" t="s">
        <v>85</v>
      </c>
      <c r="AV255" s="14" t="s">
        <v>85</v>
      </c>
      <c r="AW255" s="14" t="s">
        <v>31</v>
      </c>
      <c r="AX255" s="14" t="s">
        <v>75</v>
      </c>
      <c r="AY255" s="265" t="s">
        <v>164</v>
      </c>
    </row>
    <row r="256" s="14" customFormat="1">
      <c r="A256" s="14"/>
      <c r="B256" s="255"/>
      <c r="C256" s="256"/>
      <c r="D256" s="246" t="s">
        <v>175</v>
      </c>
      <c r="E256" s="257" t="s">
        <v>1</v>
      </c>
      <c r="F256" s="258" t="s">
        <v>372</v>
      </c>
      <c r="G256" s="256"/>
      <c r="H256" s="259">
        <v>-7.1399999999999997</v>
      </c>
      <c r="I256" s="260"/>
      <c r="J256" s="256"/>
      <c r="K256" s="256"/>
      <c r="L256" s="261"/>
      <c r="M256" s="262"/>
      <c r="N256" s="263"/>
      <c r="O256" s="263"/>
      <c r="P256" s="263"/>
      <c r="Q256" s="263"/>
      <c r="R256" s="263"/>
      <c r="S256" s="263"/>
      <c r="T256" s="26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5" t="s">
        <v>175</v>
      </c>
      <c r="AU256" s="265" t="s">
        <v>85</v>
      </c>
      <c r="AV256" s="14" t="s">
        <v>85</v>
      </c>
      <c r="AW256" s="14" t="s">
        <v>31</v>
      </c>
      <c r="AX256" s="14" t="s">
        <v>75</v>
      </c>
      <c r="AY256" s="265" t="s">
        <v>164</v>
      </c>
    </row>
    <row r="257" s="15" customFormat="1">
      <c r="A257" s="15"/>
      <c r="B257" s="266"/>
      <c r="C257" s="267"/>
      <c r="D257" s="246" t="s">
        <v>175</v>
      </c>
      <c r="E257" s="268" t="s">
        <v>1</v>
      </c>
      <c r="F257" s="269" t="s">
        <v>178</v>
      </c>
      <c r="G257" s="267"/>
      <c r="H257" s="270">
        <v>2.04</v>
      </c>
      <c r="I257" s="271"/>
      <c r="J257" s="267"/>
      <c r="K257" s="267"/>
      <c r="L257" s="272"/>
      <c r="M257" s="273"/>
      <c r="N257" s="274"/>
      <c r="O257" s="274"/>
      <c r="P257" s="274"/>
      <c r="Q257" s="274"/>
      <c r="R257" s="274"/>
      <c r="S257" s="274"/>
      <c r="T257" s="27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76" t="s">
        <v>175</v>
      </c>
      <c r="AU257" s="276" t="s">
        <v>85</v>
      </c>
      <c r="AV257" s="15" t="s">
        <v>171</v>
      </c>
      <c r="AW257" s="15" t="s">
        <v>31</v>
      </c>
      <c r="AX257" s="15" t="s">
        <v>83</v>
      </c>
      <c r="AY257" s="276" t="s">
        <v>164</v>
      </c>
    </row>
    <row r="258" s="2" customFormat="1" ht="24.15" customHeight="1">
      <c r="A258" s="38"/>
      <c r="B258" s="39"/>
      <c r="C258" s="226" t="s">
        <v>373</v>
      </c>
      <c r="D258" s="226" t="s">
        <v>166</v>
      </c>
      <c r="E258" s="227" t="s">
        <v>374</v>
      </c>
      <c r="F258" s="228" t="s">
        <v>375</v>
      </c>
      <c r="G258" s="229" t="s">
        <v>169</v>
      </c>
      <c r="H258" s="230">
        <v>2.04</v>
      </c>
      <c r="I258" s="231"/>
      <c r="J258" s="232">
        <f>ROUND(I258*H258,2)</f>
        <v>0</v>
      </c>
      <c r="K258" s="228" t="s">
        <v>170</v>
      </c>
      <c r="L258" s="44"/>
      <c r="M258" s="233" t="s">
        <v>1</v>
      </c>
      <c r="N258" s="234" t="s">
        <v>40</v>
      </c>
      <c r="O258" s="91"/>
      <c r="P258" s="235">
        <f>O258*H258</f>
        <v>0</v>
      </c>
      <c r="Q258" s="235">
        <v>0.0079000000000000008</v>
      </c>
      <c r="R258" s="235">
        <f>Q258*H258</f>
        <v>0.016116000000000002</v>
      </c>
      <c r="S258" s="235">
        <v>0</v>
      </c>
      <c r="T258" s="236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7" t="s">
        <v>171</v>
      </c>
      <c r="AT258" s="237" t="s">
        <v>166</v>
      </c>
      <c r="AU258" s="237" t="s">
        <v>85</v>
      </c>
      <c r="AY258" s="17" t="s">
        <v>164</v>
      </c>
      <c r="BE258" s="238">
        <f>IF(N258="základní",J258,0)</f>
        <v>0</v>
      </c>
      <c r="BF258" s="238">
        <f>IF(N258="snížená",J258,0)</f>
        <v>0</v>
      </c>
      <c r="BG258" s="238">
        <f>IF(N258="zákl. přenesená",J258,0)</f>
        <v>0</v>
      </c>
      <c r="BH258" s="238">
        <f>IF(N258="sníž. přenesená",J258,0)</f>
        <v>0</v>
      </c>
      <c r="BI258" s="238">
        <f>IF(N258="nulová",J258,0)</f>
        <v>0</v>
      </c>
      <c r="BJ258" s="17" t="s">
        <v>83</v>
      </c>
      <c r="BK258" s="238">
        <f>ROUND(I258*H258,2)</f>
        <v>0</v>
      </c>
      <c r="BL258" s="17" t="s">
        <v>171</v>
      </c>
      <c r="BM258" s="237" t="s">
        <v>376</v>
      </c>
    </row>
    <row r="259" s="2" customFormat="1">
      <c r="A259" s="38"/>
      <c r="B259" s="39"/>
      <c r="C259" s="40"/>
      <c r="D259" s="239" t="s">
        <v>173</v>
      </c>
      <c r="E259" s="40"/>
      <c r="F259" s="240" t="s">
        <v>377</v>
      </c>
      <c r="G259" s="40"/>
      <c r="H259" s="40"/>
      <c r="I259" s="241"/>
      <c r="J259" s="40"/>
      <c r="K259" s="40"/>
      <c r="L259" s="44"/>
      <c r="M259" s="242"/>
      <c r="N259" s="243"/>
      <c r="O259" s="91"/>
      <c r="P259" s="91"/>
      <c r="Q259" s="91"/>
      <c r="R259" s="91"/>
      <c r="S259" s="91"/>
      <c r="T259" s="9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173</v>
      </c>
      <c r="AU259" s="17" t="s">
        <v>85</v>
      </c>
    </row>
    <row r="260" s="2" customFormat="1" ht="24.15" customHeight="1">
      <c r="A260" s="38"/>
      <c r="B260" s="39"/>
      <c r="C260" s="226" t="s">
        <v>378</v>
      </c>
      <c r="D260" s="226" t="s">
        <v>166</v>
      </c>
      <c r="E260" s="227" t="s">
        <v>379</v>
      </c>
      <c r="F260" s="228" t="s">
        <v>380</v>
      </c>
      <c r="G260" s="229" t="s">
        <v>259</v>
      </c>
      <c r="H260" s="230">
        <v>5</v>
      </c>
      <c r="I260" s="231"/>
      <c r="J260" s="232">
        <f>ROUND(I260*H260,2)</f>
        <v>0</v>
      </c>
      <c r="K260" s="228" t="s">
        <v>170</v>
      </c>
      <c r="L260" s="44"/>
      <c r="M260" s="233" t="s">
        <v>1</v>
      </c>
      <c r="N260" s="234" t="s">
        <v>40</v>
      </c>
      <c r="O260" s="91"/>
      <c r="P260" s="235">
        <f>O260*H260</f>
        <v>0</v>
      </c>
      <c r="Q260" s="235">
        <v>0.043799999999999999</v>
      </c>
      <c r="R260" s="235">
        <f>Q260*H260</f>
        <v>0.219</v>
      </c>
      <c r="S260" s="235">
        <v>0</v>
      </c>
      <c r="T260" s="236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7" t="s">
        <v>171</v>
      </c>
      <c r="AT260" s="237" t="s">
        <v>166</v>
      </c>
      <c r="AU260" s="237" t="s">
        <v>85</v>
      </c>
      <c r="AY260" s="17" t="s">
        <v>164</v>
      </c>
      <c r="BE260" s="238">
        <f>IF(N260="základní",J260,0)</f>
        <v>0</v>
      </c>
      <c r="BF260" s="238">
        <f>IF(N260="snížená",J260,0)</f>
        <v>0</v>
      </c>
      <c r="BG260" s="238">
        <f>IF(N260="zákl. přenesená",J260,0)</f>
        <v>0</v>
      </c>
      <c r="BH260" s="238">
        <f>IF(N260="sníž. přenesená",J260,0)</f>
        <v>0</v>
      </c>
      <c r="BI260" s="238">
        <f>IF(N260="nulová",J260,0)</f>
        <v>0</v>
      </c>
      <c r="BJ260" s="17" t="s">
        <v>83</v>
      </c>
      <c r="BK260" s="238">
        <f>ROUND(I260*H260,2)</f>
        <v>0</v>
      </c>
      <c r="BL260" s="17" t="s">
        <v>171</v>
      </c>
      <c r="BM260" s="237" t="s">
        <v>381</v>
      </c>
    </row>
    <row r="261" s="2" customFormat="1">
      <c r="A261" s="38"/>
      <c r="B261" s="39"/>
      <c r="C261" s="40"/>
      <c r="D261" s="239" t="s">
        <v>173</v>
      </c>
      <c r="E261" s="40"/>
      <c r="F261" s="240" t="s">
        <v>382</v>
      </c>
      <c r="G261" s="40"/>
      <c r="H261" s="40"/>
      <c r="I261" s="241"/>
      <c r="J261" s="40"/>
      <c r="K261" s="40"/>
      <c r="L261" s="44"/>
      <c r="M261" s="242"/>
      <c r="N261" s="243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173</v>
      </c>
      <c r="AU261" s="17" t="s">
        <v>85</v>
      </c>
    </row>
    <row r="262" s="2" customFormat="1" ht="24.15" customHeight="1">
      <c r="A262" s="38"/>
      <c r="B262" s="39"/>
      <c r="C262" s="226" t="s">
        <v>383</v>
      </c>
      <c r="D262" s="226" t="s">
        <v>166</v>
      </c>
      <c r="E262" s="227" t="s">
        <v>384</v>
      </c>
      <c r="F262" s="228" t="s">
        <v>385</v>
      </c>
      <c r="G262" s="229" t="s">
        <v>190</v>
      </c>
      <c r="H262" s="230">
        <v>0.72599999999999998</v>
      </c>
      <c r="I262" s="231"/>
      <c r="J262" s="232">
        <f>ROUND(I262*H262,2)</f>
        <v>0</v>
      </c>
      <c r="K262" s="228" t="s">
        <v>170</v>
      </c>
      <c r="L262" s="44"/>
      <c r="M262" s="233" t="s">
        <v>1</v>
      </c>
      <c r="N262" s="234" t="s">
        <v>40</v>
      </c>
      <c r="O262" s="91"/>
      <c r="P262" s="235">
        <f>O262*H262</f>
        <v>0</v>
      </c>
      <c r="Q262" s="235">
        <v>2.5018699999999998</v>
      </c>
      <c r="R262" s="235">
        <f>Q262*H262</f>
        <v>1.8163576199999998</v>
      </c>
      <c r="S262" s="235">
        <v>0</v>
      </c>
      <c r="T262" s="236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7" t="s">
        <v>171</v>
      </c>
      <c r="AT262" s="237" t="s">
        <v>166</v>
      </c>
      <c r="AU262" s="237" t="s">
        <v>85</v>
      </c>
      <c r="AY262" s="17" t="s">
        <v>164</v>
      </c>
      <c r="BE262" s="238">
        <f>IF(N262="základní",J262,0)</f>
        <v>0</v>
      </c>
      <c r="BF262" s="238">
        <f>IF(N262="snížená",J262,0)</f>
        <v>0</v>
      </c>
      <c r="BG262" s="238">
        <f>IF(N262="zákl. přenesená",J262,0)</f>
        <v>0</v>
      </c>
      <c r="BH262" s="238">
        <f>IF(N262="sníž. přenesená",J262,0)</f>
        <v>0</v>
      </c>
      <c r="BI262" s="238">
        <f>IF(N262="nulová",J262,0)</f>
        <v>0</v>
      </c>
      <c r="BJ262" s="17" t="s">
        <v>83</v>
      </c>
      <c r="BK262" s="238">
        <f>ROUND(I262*H262,2)</f>
        <v>0</v>
      </c>
      <c r="BL262" s="17" t="s">
        <v>171</v>
      </c>
      <c r="BM262" s="237" t="s">
        <v>386</v>
      </c>
    </row>
    <row r="263" s="2" customFormat="1">
      <c r="A263" s="38"/>
      <c r="B263" s="39"/>
      <c r="C263" s="40"/>
      <c r="D263" s="239" t="s">
        <v>173</v>
      </c>
      <c r="E263" s="40"/>
      <c r="F263" s="240" t="s">
        <v>387</v>
      </c>
      <c r="G263" s="40"/>
      <c r="H263" s="40"/>
      <c r="I263" s="241"/>
      <c r="J263" s="40"/>
      <c r="K263" s="40"/>
      <c r="L263" s="44"/>
      <c r="M263" s="242"/>
      <c r="N263" s="243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173</v>
      </c>
      <c r="AU263" s="17" t="s">
        <v>85</v>
      </c>
    </row>
    <row r="264" s="13" customFormat="1">
      <c r="A264" s="13"/>
      <c r="B264" s="244"/>
      <c r="C264" s="245"/>
      <c r="D264" s="246" t="s">
        <v>175</v>
      </c>
      <c r="E264" s="247" t="s">
        <v>1</v>
      </c>
      <c r="F264" s="248" t="s">
        <v>388</v>
      </c>
      <c r="G264" s="245"/>
      <c r="H264" s="247" t="s">
        <v>1</v>
      </c>
      <c r="I264" s="249"/>
      <c r="J264" s="245"/>
      <c r="K264" s="245"/>
      <c r="L264" s="250"/>
      <c r="M264" s="251"/>
      <c r="N264" s="252"/>
      <c r="O264" s="252"/>
      <c r="P264" s="252"/>
      <c r="Q264" s="252"/>
      <c r="R264" s="252"/>
      <c r="S264" s="252"/>
      <c r="T264" s="25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4" t="s">
        <v>175</v>
      </c>
      <c r="AU264" s="254" t="s">
        <v>85</v>
      </c>
      <c r="AV264" s="13" t="s">
        <v>83</v>
      </c>
      <c r="AW264" s="13" t="s">
        <v>31</v>
      </c>
      <c r="AX264" s="13" t="s">
        <v>75</v>
      </c>
      <c r="AY264" s="254" t="s">
        <v>164</v>
      </c>
    </row>
    <row r="265" s="14" customFormat="1">
      <c r="A265" s="14"/>
      <c r="B265" s="255"/>
      <c r="C265" s="256"/>
      <c r="D265" s="246" t="s">
        <v>175</v>
      </c>
      <c r="E265" s="257" t="s">
        <v>1</v>
      </c>
      <c r="F265" s="258" t="s">
        <v>389</v>
      </c>
      <c r="G265" s="256"/>
      <c r="H265" s="259">
        <v>0.72599999999999998</v>
      </c>
      <c r="I265" s="260"/>
      <c r="J265" s="256"/>
      <c r="K265" s="256"/>
      <c r="L265" s="261"/>
      <c r="M265" s="262"/>
      <c r="N265" s="263"/>
      <c r="O265" s="263"/>
      <c r="P265" s="263"/>
      <c r="Q265" s="263"/>
      <c r="R265" s="263"/>
      <c r="S265" s="263"/>
      <c r="T265" s="26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5" t="s">
        <v>175</v>
      </c>
      <c r="AU265" s="265" t="s">
        <v>85</v>
      </c>
      <c r="AV265" s="14" t="s">
        <v>85</v>
      </c>
      <c r="AW265" s="14" t="s">
        <v>31</v>
      </c>
      <c r="AX265" s="14" t="s">
        <v>75</v>
      </c>
      <c r="AY265" s="265" t="s">
        <v>164</v>
      </c>
    </row>
    <row r="266" s="15" customFormat="1">
      <c r="A266" s="15"/>
      <c r="B266" s="266"/>
      <c r="C266" s="267"/>
      <c r="D266" s="246" t="s">
        <v>175</v>
      </c>
      <c r="E266" s="268" t="s">
        <v>1</v>
      </c>
      <c r="F266" s="269" t="s">
        <v>178</v>
      </c>
      <c r="G266" s="267"/>
      <c r="H266" s="270">
        <v>0.72599999999999998</v>
      </c>
      <c r="I266" s="271"/>
      <c r="J266" s="267"/>
      <c r="K266" s="267"/>
      <c r="L266" s="272"/>
      <c r="M266" s="273"/>
      <c r="N266" s="274"/>
      <c r="O266" s="274"/>
      <c r="P266" s="274"/>
      <c r="Q266" s="274"/>
      <c r="R266" s="274"/>
      <c r="S266" s="274"/>
      <c r="T266" s="27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76" t="s">
        <v>175</v>
      </c>
      <c r="AU266" s="276" t="s">
        <v>85</v>
      </c>
      <c r="AV266" s="15" t="s">
        <v>171</v>
      </c>
      <c r="AW266" s="15" t="s">
        <v>31</v>
      </c>
      <c r="AX266" s="15" t="s">
        <v>83</v>
      </c>
      <c r="AY266" s="276" t="s">
        <v>164</v>
      </c>
    </row>
    <row r="267" s="2" customFormat="1" ht="16.5" customHeight="1">
      <c r="A267" s="38"/>
      <c r="B267" s="39"/>
      <c r="C267" s="226" t="s">
        <v>390</v>
      </c>
      <c r="D267" s="226" t="s">
        <v>166</v>
      </c>
      <c r="E267" s="227" t="s">
        <v>391</v>
      </c>
      <c r="F267" s="228" t="s">
        <v>392</v>
      </c>
      <c r="G267" s="229" t="s">
        <v>223</v>
      </c>
      <c r="H267" s="230">
        <v>0.098000000000000004</v>
      </c>
      <c r="I267" s="231"/>
      <c r="J267" s="232">
        <f>ROUND(I267*H267,2)</f>
        <v>0</v>
      </c>
      <c r="K267" s="228" t="s">
        <v>170</v>
      </c>
      <c r="L267" s="44"/>
      <c r="M267" s="233" t="s">
        <v>1</v>
      </c>
      <c r="N267" s="234" t="s">
        <v>40</v>
      </c>
      <c r="O267" s="91"/>
      <c r="P267" s="235">
        <f>O267*H267</f>
        <v>0</v>
      </c>
      <c r="Q267" s="235">
        <v>1.06277</v>
      </c>
      <c r="R267" s="235">
        <f>Q267*H267</f>
        <v>0.10415146</v>
      </c>
      <c r="S267" s="235">
        <v>0</v>
      </c>
      <c r="T267" s="236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7" t="s">
        <v>171</v>
      </c>
      <c r="AT267" s="237" t="s">
        <v>166</v>
      </c>
      <c r="AU267" s="237" t="s">
        <v>85</v>
      </c>
      <c r="AY267" s="17" t="s">
        <v>164</v>
      </c>
      <c r="BE267" s="238">
        <f>IF(N267="základní",J267,0)</f>
        <v>0</v>
      </c>
      <c r="BF267" s="238">
        <f>IF(N267="snížená",J267,0)</f>
        <v>0</v>
      </c>
      <c r="BG267" s="238">
        <f>IF(N267="zákl. přenesená",J267,0)</f>
        <v>0</v>
      </c>
      <c r="BH267" s="238">
        <f>IF(N267="sníž. přenesená",J267,0)</f>
        <v>0</v>
      </c>
      <c r="BI267" s="238">
        <f>IF(N267="nulová",J267,0)</f>
        <v>0</v>
      </c>
      <c r="BJ267" s="17" t="s">
        <v>83</v>
      </c>
      <c r="BK267" s="238">
        <f>ROUND(I267*H267,2)</f>
        <v>0</v>
      </c>
      <c r="BL267" s="17" t="s">
        <v>171</v>
      </c>
      <c r="BM267" s="237" t="s">
        <v>393</v>
      </c>
    </row>
    <row r="268" s="2" customFormat="1">
      <c r="A268" s="38"/>
      <c r="B268" s="39"/>
      <c r="C268" s="40"/>
      <c r="D268" s="239" t="s">
        <v>173</v>
      </c>
      <c r="E268" s="40"/>
      <c r="F268" s="240" t="s">
        <v>394</v>
      </c>
      <c r="G268" s="40"/>
      <c r="H268" s="40"/>
      <c r="I268" s="241"/>
      <c r="J268" s="40"/>
      <c r="K268" s="40"/>
      <c r="L268" s="44"/>
      <c r="M268" s="242"/>
      <c r="N268" s="243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173</v>
      </c>
      <c r="AU268" s="17" t="s">
        <v>85</v>
      </c>
    </row>
    <row r="269" s="14" customFormat="1">
      <c r="A269" s="14"/>
      <c r="B269" s="255"/>
      <c r="C269" s="256"/>
      <c r="D269" s="246" t="s">
        <v>175</v>
      </c>
      <c r="E269" s="257" t="s">
        <v>1</v>
      </c>
      <c r="F269" s="258" t="s">
        <v>395</v>
      </c>
      <c r="G269" s="256"/>
      <c r="H269" s="259">
        <v>0.098000000000000004</v>
      </c>
      <c r="I269" s="260"/>
      <c r="J269" s="256"/>
      <c r="K269" s="256"/>
      <c r="L269" s="261"/>
      <c r="M269" s="262"/>
      <c r="N269" s="263"/>
      <c r="O269" s="263"/>
      <c r="P269" s="263"/>
      <c r="Q269" s="263"/>
      <c r="R269" s="263"/>
      <c r="S269" s="263"/>
      <c r="T269" s="26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5" t="s">
        <v>175</v>
      </c>
      <c r="AU269" s="265" t="s">
        <v>85</v>
      </c>
      <c r="AV269" s="14" t="s">
        <v>85</v>
      </c>
      <c r="AW269" s="14" t="s">
        <v>31</v>
      </c>
      <c r="AX269" s="14" t="s">
        <v>83</v>
      </c>
      <c r="AY269" s="265" t="s">
        <v>164</v>
      </c>
    </row>
    <row r="270" s="2" customFormat="1" ht="24.15" customHeight="1">
      <c r="A270" s="38"/>
      <c r="B270" s="39"/>
      <c r="C270" s="226" t="s">
        <v>396</v>
      </c>
      <c r="D270" s="226" t="s">
        <v>166</v>
      </c>
      <c r="E270" s="227" t="s">
        <v>397</v>
      </c>
      <c r="F270" s="228" t="s">
        <v>398</v>
      </c>
      <c r="G270" s="229" t="s">
        <v>169</v>
      </c>
      <c r="H270" s="230">
        <v>24.5</v>
      </c>
      <c r="I270" s="231"/>
      <c r="J270" s="232">
        <f>ROUND(I270*H270,2)</f>
        <v>0</v>
      </c>
      <c r="K270" s="228" t="s">
        <v>170</v>
      </c>
      <c r="L270" s="44"/>
      <c r="M270" s="233" t="s">
        <v>1</v>
      </c>
      <c r="N270" s="234" t="s">
        <v>40</v>
      </c>
      <c r="O270" s="91"/>
      <c r="P270" s="235">
        <f>O270*H270</f>
        <v>0</v>
      </c>
      <c r="Q270" s="235">
        <v>0.11</v>
      </c>
      <c r="R270" s="235">
        <f>Q270*H270</f>
        <v>2.6949999999999998</v>
      </c>
      <c r="S270" s="235">
        <v>0</v>
      </c>
      <c r="T270" s="236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7" t="s">
        <v>171</v>
      </c>
      <c r="AT270" s="237" t="s">
        <v>166</v>
      </c>
      <c r="AU270" s="237" t="s">
        <v>85</v>
      </c>
      <c r="AY270" s="17" t="s">
        <v>164</v>
      </c>
      <c r="BE270" s="238">
        <f>IF(N270="základní",J270,0)</f>
        <v>0</v>
      </c>
      <c r="BF270" s="238">
        <f>IF(N270="snížená",J270,0)</f>
        <v>0</v>
      </c>
      <c r="BG270" s="238">
        <f>IF(N270="zákl. přenesená",J270,0)</f>
        <v>0</v>
      </c>
      <c r="BH270" s="238">
        <f>IF(N270="sníž. přenesená",J270,0)</f>
        <v>0</v>
      </c>
      <c r="BI270" s="238">
        <f>IF(N270="nulová",J270,0)</f>
        <v>0</v>
      </c>
      <c r="BJ270" s="17" t="s">
        <v>83</v>
      </c>
      <c r="BK270" s="238">
        <f>ROUND(I270*H270,2)</f>
        <v>0</v>
      </c>
      <c r="BL270" s="17" t="s">
        <v>171</v>
      </c>
      <c r="BM270" s="237" t="s">
        <v>399</v>
      </c>
    </row>
    <row r="271" s="2" customFormat="1">
      <c r="A271" s="38"/>
      <c r="B271" s="39"/>
      <c r="C271" s="40"/>
      <c r="D271" s="239" t="s">
        <v>173</v>
      </c>
      <c r="E271" s="40"/>
      <c r="F271" s="240" t="s">
        <v>400</v>
      </c>
      <c r="G271" s="40"/>
      <c r="H271" s="40"/>
      <c r="I271" s="241"/>
      <c r="J271" s="40"/>
      <c r="K271" s="40"/>
      <c r="L271" s="44"/>
      <c r="M271" s="242"/>
      <c r="N271" s="243"/>
      <c r="O271" s="91"/>
      <c r="P271" s="91"/>
      <c r="Q271" s="91"/>
      <c r="R271" s="91"/>
      <c r="S271" s="91"/>
      <c r="T271" s="9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173</v>
      </c>
      <c r="AU271" s="17" t="s">
        <v>85</v>
      </c>
    </row>
    <row r="272" s="13" customFormat="1">
      <c r="A272" s="13"/>
      <c r="B272" s="244"/>
      <c r="C272" s="245"/>
      <c r="D272" s="246" t="s">
        <v>175</v>
      </c>
      <c r="E272" s="247" t="s">
        <v>1</v>
      </c>
      <c r="F272" s="248" t="s">
        <v>401</v>
      </c>
      <c r="G272" s="245"/>
      <c r="H272" s="247" t="s">
        <v>1</v>
      </c>
      <c r="I272" s="249"/>
      <c r="J272" s="245"/>
      <c r="K272" s="245"/>
      <c r="L272" s="250"/>
      <c r="M272" s="251"/>
      <c r="N272" s="252"/>
      <c r="O272" s="252"/>
      <c r="P272" s="252"/>
      <c r="Q272" s="252"/>
      <c r="R272" s="252"/>
      <c r="S272" s="252"/>
      <c r="T272" s="25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4" t="s">
        <v>175</v>
      </c>
      <c r="AU272" s="254" t="s">
        <v>85</v>
      </c>
      <c r="AV272" s="13" t="s">
        <v>83</v>
      </c>
      <c r="AW272" s="13" t="s">
        <v>31</v>
      </c>
      <c r="AX272" s="13" t="s">
        <v>75</v>
      </c>
      <c r="AY272" s="254" t="s">
        <v>164</v>
      </c>
    </row>
    <row r="273" s="14" customFormat="1">
      <c r="A273" s="14"/>
      <c r="B273" s="255"/>
      <c r="C273" s="256"/>
      <c r="D273" s="246" t="s">
        <v>175</v>
      </c>
      <c r="E273" s="257" t="s">
        <v>1</v>
      </c>
      <c r="F273" s="258" t="s">
        <v>402</v>
      </c>
      <c r="G273" s="256"/>
      <c r="H273" s="259">
        <v>24.5</v>
      </c>
      <c r="I273" s="260"/>
      <c r="J273" s="256"/>
      <c r="K273" s="256"/>
      <c r="L273" s="261"/>
      <c r="M273" s="262"/>
      <c r="N273" s="263"/>
      <c r="O273" s="263"/>
      <c r="P273" s="263"/>
      <c r="Q273" s="263"/>
      <c r="R273" s="263"/>
      <c r="S273" s="263"/>
      <c r="T273" s="26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5" t="s">
        <v>175</v>
      </c>
      <c r="AU273" s="265" t="s">
        <v>85</v>
      </c>
      <c r="AV273" s="14" t="s">
        <v>85</v>
      </c>
      <c r="AW273" s="14" t="s">
        <v>31</v>
      </c>
      <c r="AX273" s="14" t="s">
        <v>75</v>
      </c>
      <c r="AY273" s="265" t="s">
        <v>164</v>
      </c>
    </row>
    <row r="274" s="15" customFormat="1">
      <c r="A274" s="15"/>
      <c r="B274" s="266"/>
      <c r="C274" s="267"/>
      <c r="D274" s="246" t="s">
        <v>175</v>
      </c>
      <c r="E274" s="268" t="s">
        <v>1</v>
      </c>
      <c r="F274" s="269" t="s">
        <v>178</v>
      </c>
      <c r="G274" s="267"/>
      <c r="H274" s="270">
        <v>24.5</v>
      </c>
      <c r="I274" s="271"/>
      <c r="J274" s="267"/>
      <c r="K274" s="267"/>
      <c r="L274" s="272"/>
      <c r="M274" s="273"/>
      <c r="N274" s="274"/>
      <c r="O274" s="274"/>
      <c r="P274" s="274"/>
      <c r="Q274" s="274"/>
      <c r="R274" s="274"/>
      <c r="S274" s="274"/>
      <c r="T274" s="27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76" t="s">
        <v>175</v>
      </c>
      <c r="AU274" s="276" t="s">
        <v>85</v>
      </c>
      <c r="AV274" s="15" t="s">
        <v>171</v>
      </c>
      <c r="AW274" s="15" t="s">
        <v>31</v>
      </c>
      <c r="AX274" s="15" t="s">
        <v>83</v>
      </c>
      <c r="AY274" s="276" t="s">
        <v>164</v>
      </c>
    </row>
    <row r="275" s="2" customFormat="1" ht="16.5" customHeight="1">
      <c r="A275" s="38"/>
      <c r="B275" s="39"/>
      <c r="C275" s="226" t="s">
        <v>403</v>
      </c>
      <c r="D275" s="226" t="s">
        <v>166</v>
      </c>
      <c r="E275" s="227" t="s">
        <v>404</v>
      </c>
      <c r="F275" s="228" t="s">
        <v>405</v>
      </c>
      <c r="G275" s="229" t="s">
        <v>169</v>
      </c>
      <c r="H275" s="230">
        <v>24.5</v>
      </c>
      <c r="I275" s="231"/>
      <c r="J275" s="232">
        <f>ROUND(I275*H275,2)</f>
        <v>0</v>
      </c>
      <c r="K275" s="228" t="s">
        <v>170</v>
      </c>
      <c r="L275" s="44"/>
      <c r="M275" s="233" t="s">
        <v>1</v>
      </c>
      <c r="N275" s="234" t="s">
        <v>40</v>
      </c>
      <c r="O275" s="91"/>
      <c r="P275" s="235">
        <f>O275*H275</f>
        <v>0</v>
      </c>
      <c r="Q275" s="235">
        <v>0.001</v>
      </c>
      <c r="R275" s="235">
        <f>Q275*H275</f>
        <v>0.024500000000000001</v>
      </c>
      <c r="S275" s="235">
        <v>0</v>
      </c>
      <c r="T275" s="236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7" t="s">
        <v>171</v>
      </c>
      <c r="AT275" s="237" t="s">
        <v>166</v>
      </c>
      <c r="AU275" s="237" t="s">
        <v>85</v>
      </c>
      <c r="AY275" s="17" t="s">
        <v>164</v>
      </c>
      <c r="BE275" s="238">
        <f>IF(N275="základní",J275,0)</f>
        <v>0</v>
      </c>
      <c r="BF275" s="238">
        <f>IF(N275="snížená",J275,0)</f>
        <v>0</v>
      </c>
      <c r="BG275" s="238">
        <f>IF(N275="zákl. přenesená",J275,0)</f>
        <v>0</v>
      </c>
      <c r="BH275" s="238">
        <f>IF(N275="sníž. přenesená",J275,0)</f>
        <v>0</v>
      </c>
      <c r="BI275" s="238">
        <f>IF(N275="nulová",J275,0)</f>
        <v>0</v>
      </c>
      <c r="BJ275" s="17" t="s">
        <v>83</v>
      </c>
      <c r="BK275" s="238">
        <f>ROUND(I275*H275,2)</f>
        <v>0</v>
      </c>
      <c r="BL275" s="17" t="s">
        <v>171</v>
      </c>
      <c r="BM275" s="237" t="s">
        <v>406</v>
      </c>
    </row>
    <row r="276" s="2" customFormat="1">
      <c r="A276" s="38"/>
      <c r="B276" s="39"/>
      <c r="C276" s="40"/>
      <c r="D276" s="239" t="s">
        <v>173</v>
      </c>
      <c r="E276" s="40"/>
      <c r="F276" s="240" t="s">
        <v>407</v>
      </c>
      <c r="G276" s="40"/>
      <c r="H276" s="40"/>
      <c r="I276" s="241"/>
      <c r="J276" s="40"/>
      <c r="K276" s="40"/>
      <c r="L276" s="44"/>
      <c r="M276" s="242"/>
      <c r="N276" s="243"/>
      <c r="O276" s="91"/>
      <c r="P276" s="91"/>
      <c r="Q276" s="91"/>
      <c r="R276" s="91"/>
      <c r="S276" s="91"/>
      <c r="T276" s="92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173</v>
      </c>
      <c r="AU276" s="17" t="s">
        <v>85</v>
      </c>
    </row>
    <row r="277" s="2" customFormat="1" ht="21.75" customHeight="1">
      <c r="A277" s="38"/>
      <c r="B277" s="39"/>
      <c r="C277" s="226" t="s">
        <v>408</v>
      </c>
      <c r="D277" s="226" t="s">
        <v>166</v>
      </c>
      <c r="E277" s="227" t="s">
        <v>409</v>
      </c>
      <c r="F277" s="228" t="s">
        <v>410</v>
      </c>
      <c r="G277" s="229" t="s">
        <v>169</v>
      </c>
      <c r="H277" s="230">
        <v>24.5</v>
      </c>
      <c r="I277" s="231"/>
      <c r="J277" s="232">
        <f>ROUND(I277*H277,2)</f>
        <v>0</v>
      </c>
      <c r="K277" s="228" t="s">
        <v>170</v>
      </c>
      <c r="L277" s="44"/>
      <c r="M277" s="233" t="s">
        <v>1</v>
      </c>
      <c r="N277" s="234" t="s">
        <v>40</v>
      </c>
      <c r="O277" s="91"/>
      <c r="P277" s="235">
        <f>O277*H277</f>
        <v>0</v>
      </c>
      <c r="Q277" s="235">
        <v>0</v>
      </c>
      <c r="R277" s="235">
        <f>Q277*H277</f>
        <v>0</v>
      </c>
      <c r="S277" s="235">
        <v>0</v>
      </c>
      <c r="T277" s="236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37" t="s">
        <v>171</v>
      </c>
      <c r="AT277" s="237" t="s">
        <v>166</v>
      </c>
      <c r="AU277" s="237" t="s">
        <v>85</v>
      </c>
      <c r="AY277" s="17" t="s">
        <v>164</v>
      </c>
      <c r="BE277" s="238">
        <f>IF(N277="základní",J277,0)</f>
        <v>0</v>
      </c>
      <c r="BF277" s="238">
        <f>IF(N277="snížená",J277,0)</f>
        <v>0</v>
      </c>
      <c r="BG277" s="238">
        <f>IF(N277="zákl. přenesená",J277,0)</f>
        <v>0</v>
      </c>
      <c r="BH277" s="238">
        <f>IF(N277="sníž. přenesená",J277,0)</f>
        <v>0</v>
      </c>
      <c r="BI277" s="238">
        <f>IF(N277="nulová",J277,0)</f>
        <v>0</v>
      </c>
      <c r="BJ277" s="17" t="s">
        <v>83</v>
      </c>
      <c r="BK277" s="238">
        <f>ROUND(I277*H277,2)</f>
        <v>0</v>
      </c>
      <c r="BL277" s="17" t="s">
        <v>171</v>
      </c>
      <c r="BM277" s="237" t="s">
        <v>411</v>
      </c>
    </row>
    <row r="278" s="2" customFormat="1">
      <c r="A278" s="38"/>
      <c r="B278" s="39"/>
      <c r="C278" s="40"/>
      <c r="D278" s="239" t="s">
        <v>173</v>
      </c>
      <c r="E278" s="40"/>
      <c r="F278" s="240" t="s">
        <v>412</v>
      </c>
      <c r="G278" s="40"/>
      <c r="H278" s="40"/>
      <c r="I278" s="241"/>
      <c r="J278" s="40"/>
      <c r="K278" s="40"/>
      <c r="L278" s="44"/>
      <c r="M278" s="242"/>
      <c r="N278" s="243"/>
      <c r="O278" s="91"/>
      <c r="P278" s="91"/>
      <c r="Q278" s="91"/>
      <c r="R278" s="91"/>
      <c r="S278" s="91"/>
      <c r="T278" s="92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173</v>
      </c>
      <c r="AU278" s="17" t="s">
        <v>85</v>
      </c>
    </row>
    <row r="279" s="2" customFormat="1" ht="16.5" customHeight="1">
      <c r="A279" s="38"/>
      <c r="B279" s="39"/>
      <c r="C279" s="226" t="s">
        <v>413</v>
      </c>
      <c r="D279" s="226" t="s">
        <v>166</v>
      </c>
      <c r="E279" s="227" t="s">
        <v>414</v>
      </c>
      <c r="F279" s="228" t="s">
        <v>415</v>
      </c>
      <c r="G279" s="229" t="s">
        <v>169</v>
      </c>
      <c r="H279" s="230">
        <v>24.5</v>
      </c>
      <c r="I279" s="231"/>
      <c r="J279" s="232">
        <f>ROUND(I279*H279,2)</f>
        <v>0</v>
      </c>
      <c r="K279" s="228" t="s">
        <v>170</v>
      </c>
      <c r="L279" s="44"/>
      <c r="M279" s="233" t="s">
        <v>1</v>
      </c>
      <c r="N279" s="234" t="s">
        <v>40</v>
      </c>
      <c r="O279" s="91"/>
      <c r="P279" s="235">
        <f>O279*H279</f>
        <v>0</v>
      </c>
      <c r="Q279" s="235">
        <v>0.00012999999999999999</v>
      </c>
      <c r="R279" s="235">
        <f>Q279*H279</f>
        <v>0.0031849999999999999</v>
      </c>
      <c r="S279" s="235">
        <v>0</v>
      </c>
      <c r="T279" s="236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37" t="s">
        <v>171</v>
      </c>
      <c r="AT279" s="237" t="s">
        <v>166</v>
      </c>
      <c r="AU279" s="237" t="s">
        <v>85</v>
      </c>
      <c r="AY279" s="17" t="s">
        <v>164</v>
      </c>
      <c r="BE279" s="238">
        <f>IF(N279="základní",J279,0)</f>
        <v>0</v>
      </c>
      <c r="BF279" s="238">
        <f>IF(N279="snížená",J279,0)</f>
        <v>0</v>
      </c>
      <c r="BG279" s="238">
        <f>IF(N279="zákl. přenesená",J279,0)</f>
        <v>0</v>
      </c>
      <c r="BH279" s="238">
        <f>IF(N279="sníž. přenesená",J279,0)</f>
        <v>0</v>
      </c>
      <c r="BI279" s="238">
        <f>IF(N279="nulová",J279,0)</f>
        <v>0</v>
      </c>
      <c r="BJ279" s="17" t="s">
        <v>83</v>
      </c>
      <c r="BK279" s="238">
        <f>ROUND(I279*H279,2)</f>
        <v>0</v>
      </c>
      <c r="BL279" s="17" t="s">
        <v>171</v>
      </c>
      <c r="BM279" s="237" t="s">
        <v>416</v>
      </c>
    </row>
    <row r="280" s="2" customFormat="1">
      <c r="A280" s="38"/>
      <c r="B280" s="39"/>
      <c r="C280" s="40"/>
      <c r="D280" s="239" t="s">
        <v>173</v>
      </c>
      <c r="E280" s="40"/>
      <c r="F280" s="240" t="s">
        <v>417</v>
      </c>
      <c r="G280" s="40"/>
      <c r="H280" s="40"/>
      <c r="I280" s="241"/>
      <c r="J280" s="40"/>
      <c r="K280" s="40"/>
      <c r="L280" s="44"/>
      <c r="M280" s="242"/>
      <c r="N280" s="243"/>
      <c r="O280" s="91"/>
      <c r="P280" s="91"/>
      <c r="Q280" s="91"/>
      <c r="R280" s="91"/>
      <c r="S280" s="91"/>
      <c r="T280" s="92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173</v>
      </c>
      <c r="AU280" s="17" t="s">
        <v>85</v>
      </c>
    </row>
    <row r="281" s="2" customFormat="1" ht="33" customHeight="1">
      <c r="A281" s="38"/>
      <c r="B281" s="39"/>
      <c r="C281" s="226" t="s">
        <v>418</v>
      </c>
      <c r="D281" s="226" t="s">
        <v>166</v>
      </c>
      <c r="E281" s="227" t="s">
        <v>419</v>
      </c>
      <c r="F281" s="228" t="s">
        <v>420</v>
      </c>
      <c r="G281" s="229" t="s">
        <v>242</v>
      </c>
      <c r="H281" s="230">
        <v>22.800000000000001</v>
      </c>
      <c r="I281" s="231"/>
      <c r="J281" s="232">
        <f>ROUND(I281*H281,2)</f>
        <v>0</v>
      </c>
      <c r="K281" s="228" t="s">
        <v>170</v>
      </c>
      <c r="L281" s="44"/>
      <c r="M281" s="233" t="s">
        <v>1</v>
      </c>
      <c r="N281" s="234" t="s">
        <v>40</v>
      </c>
      <c r="O281" s="91"/>
      <c r="P281" s="235">
        <f>O281*H281</f>
        <v>0</v>
      </c>
      <c r="Q281" s="235">
        <v>2.0000000000000002E-05</v>
      </c>
      <c r="R281" s="235">
        <f>Q281*H281</f>
        <v>0.00045600000000000003</v>
      </c>
      <c r="S281" s="235">
        <v>0</v>
      </c>
      <c r="T281" s="236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7" t="s">
        <v>171</v>
      </c>
      <c r="AT281" s="237" t="s">
        <v>166</v>
      </c>
      <c r="AU281" s="237" t="s">
        <v>85</v>
      </c>
      <c r="AY281" s="17" t="s">
        <v>164</v>
      </c>
      <c r="BE281" s="238">
        <f>IF(N281="základní",J281,0)</f>
        <v>0</v>
      </c>
      <c r="BF281" s="238">
        <f>IF(N281="snížená",J281,0)</f>
        <v>0</v>
      </c>
      <c r="BG281" s="238">
        <f>IF(N281="zákl. přenesená",J281,0)</f>
        <v>0</v>
      </c>
      <c r="BH281" s="238">
        <f>IF(N281="sníž. přenesená",J281,0)</f>
        <v>0</v>
      </c>
      <c r="BI281" s="238">
        <f>IF(N281="nulová",J281,0)</f>
        <v>0</v>
      </c>
      <c r="BJ281" s="17" t="s">
        <v>83</v>
      </c>
      <c r="BK281" s="238">
        <f>ROUND(I281*H281,2)</f>
        <v>0</v>
      </c>
      <c r="BL281" s="17" t="s">
        <v>171</v>
      </c>
      <c r="BM281" s="237" t="s">
        <v>421</v>
      </c>
    </row>
    <row r="282" s="2" customFormat="1">
      <c r="A282" s="38"/>
      <c r="B282" s="39"/>
      <c r="C282" s="40"/>
      <c r="D282" s="239" t="s">
        <v>173</v>
      </c>
      <c r="E282" s="40"/>
      <c r="F282" s="240" t="s">
        <v>422</v>
      </c>
      <c r="G282" s="40"/>
      <c r="H282" s="40"/>
      <c r="I282" s="241"/>
      <c r="J282" s="40"/>
      <c r="K282" s="40"/>
      <c r="L282" s="44"/>
      <c r="M282" s="242"/>
      <c r="N282" s="243"/>
      <c r="O282" s="91"/>
      <c r="P282" s="91"/>
      <c r="Q282" s="91"/>
      <c r="R282" s="91"/>
      <c r="S282" s="91"/>
      <c r="T282" s="92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173</v>
      </c>
      <c r="AU282" s="17" t="s">
        <v>85</v>
      </c>
    </row>
    <row r="283" s="14" customFormat="1">
      <c r="A283" s="14"/>
      <c r="B283" s="255"/>
      <c r="C283" s="256"/>
      <c r="D283" s="246" t="s">
        <v>175</v>
      </c>
      <c r="E283" s="257" t="s">
        <v>1</v>
      </c>
      <c r="F283" s="258" t="s">
        <v>423</v>
      </c>
      <c r="G283" s="256"/>
      <c r="H283" s="259">
        <v>22.800000000000001</v>
      </c>
      <c r="I283" s="260"/>
      <c r="J283" s="256"/>
      <c r="K283" s="256"/>
      <c r="L283" s="261"/>
      <c r="M283" s="262"/>
      <c r="N283" s="263"/>
      <c r="O283" s="263"/>
      <c r="P283" s="263"/>
      <c r="Q283" s="263"/>
      <c r="R283" s="263"/>
      <c r="S283" s="263"/>
      <c r="T283" s="26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5" t="s">
        <v>175</v>
      </c>
      <c r="AU283" s="265" t="s">
        <v>85</v>
      </c>
      <c r="AV283" s="14" t="s">
        <v>85</v>
      </c>
      <c r="AW283" s="14" t="s">
        <v>31</v>
      </c>
      <c r="AX283" s="14" t="s">
        <v>83</v>
      </c>
      <c r="AY283" s="265" t="s">
        <v>164</v>
      </c>
    </row>
    <row r="284" s="2" customFormat="1" ht="21.75" customHeight="1">
      <c r="A284" s="38"/>
      <c r="B284" s="39"/>
      <c r="C284" s="226" t="s">
        <v>424</v>
      </c>
      <c r="D284" s="226" t="s">
        <v>166</v>
      </c>
      <c r="E284" s="227" t="s">
        <v>425</v>
      </c>
      <c r="F284" s="228" t="s">
        <v>426</v>
      </c>
      <c r="G284" s="229" t="s">
        <v>169</v>
      </c>
      <c r="H284" s="230">
        <v>13.800000000000001</v>
      </c>
      <c r="I284" s="231"/>
      <c r="J284" s="232">
        <f>ROUND(I284*H284,2)</f>
        <v>0</v>
      </c>
      <c r="K284" s="228" t="s">
        <v>170</v>
      </c>
      <c r="L284" s="44"/>
      <c r="M284" s="233" t="s">
        <v>1</v>
      </c>
      <c r="N284" s="234" t="s">
        <v>40</v>
      </c>
      <c r="O284" s="91"/>
      <c r="P284" s="235">
        <f>O284*H284</f>
        <v>0</v>
      </c>
      <c r="Q284" s="235">
        <v>0.3674</v>
      </c>
      <c r="R284" s="235">
        <f>Q284*H284</f>
        <v>5.0701200000000002</v>
      </c>
      <c r="S284" s="235">
        <v>0</v>
      </c>
      <c r="T284" s="236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7" t="s">
        <v>171</v>
      </c>
      <c r="AT284" s="237" t="s">
        <v>166</v>
      </c>
      <c r="AU284" s="237" t="s">
        <v>85</v>
      </c>
      <c r="AY284" s="17" t="s">
        <v>164</v>
      </c>
      <c r="BE284" s="238">
        <f>IF(N284="základní",J284,0)</f>
        <v>0</v>
      </c>
      <c r="BF284" s="238">
        <f>IF(N284="snížená",J284,0)</f>
        <v>0</v>
      </c>
      <c r="BG284" s="238">
        <f>IF(N284="zákl. přenesená",J284,0)</f>
        <v>0</v>
      </c>
      <c r="BH284" s="238">
        <f>IF(N284="sníž. přenesená",J284,0)</f>
        <v>0</v>
      </c>
      <c r="BI284" s="238">
        <f>IF(N284="nulová",J284,0)</f>
        <v>0</v>
      </c>
      <c r="BJ284" s="17" t="s">
        <v>83</v>
      </c>
      <c r="BK284" s="238">
        <f>ROUND(I284*H284,2)</f>
        <v>0</v>
      </c>
      <c r="BL284" s="17" t="s">
        <v>171</v>
      </c>
      <c r="BM284" s="237" t="s">
        <v>427</v>
      </c>
    </row>
    <row r="285" s="2" customFormat="1">
      <c r="A285" s="38"/>
      <c r="B285" s="39"/>
      <c r="C285" s="40"/>
      <c r="D285" s="239" t="s">
        <v>173</v>
      </c>
      <c r="E285" s="40"/>
      <c r="F285" s="240" t="s">
        <v>428</v>
      </c>
      <c r="G285" s="40"/>
      <c r="H285" s="40"/>
      <c r="I285" s="241"/>
      <c r="J285" s="40"/>
      <c r="K285" s="40"/>
      <c r="L285" s="44"/>
      <c r="M285" s="242"/>
      <c r="N285" s="243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173</v>
      </c>
      <c r="AU285" s="17" t="s">
        <v>85</v>
      </c>
    </row>
    <row r="286" s="14" customFormat="1">
      <c r="A286" s="14"/>
      <c r="B286" s="255"/>
      <c r="C286" s="256"/>
      <c r="D286" s="246" t="s">
        <v>175</v>
      </c>
      <c r="E286" s="257" t="s">
        <v>1</v>
      </c>
      <c r="F286" s="258" t="s">
        <v>429</v>
      </c>
      <c r="G286" s="256"/>
      <c r="H286" s="259">
        <v>4.6500000000000004</v>
      </c>
      <c r="I286" s="260"/>
      <c r="J286" s="256"/>
      <c r="K286" s="256"/>
      <c r="L286" s="261"/>
      <c r="M286" s="262"/>
      <c r="N286" s="263"/>
      <c r="O286" s="263"/>
      <c r="P286" s="263"/>
      <c r="Q286" s="263"/>
      <c r="R286" s="263"/>
      <c r="S286" s="263"/>
      <c r="T286" s="26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5" t="s">
        <v>175</v>
      </c>
      <c r="AU286" s="265" t="s">
        <v>85</v>
      </c>
      <c r="AV286" s="14" t="s">
        <v>85</v>
      </c>
      <c r="AW286" s="14" t="s">
        <v>31</v>
      </c>
      <c r="AX286" s="14" t="s">
        <v>75</v>
      </c>
      <c r="AY286" s="265" t="s">
        <v>164</v>
      </c>
    </row>
    <row r="287" s="14" customFormat="1">
      <c r="A287" s="14"/>
      <c r="B287" s="255"/>
      <c r="C287" s="256"/>
      <c r="D287" s="246" t="s">
        <v>175</v>
      </c>
      <c r="E287" s="257" t="s">
        <v>1</v>
      </c>
      <c r="F287" s="258" t="s">
        <v>430</v>
      </c>
      <c r="G287" s="256"/>
      <c r="H287" s="259">
        <v>9.1500000000000004</v>
      </c>
      <c r="I287" s="260"/>
      <c r="J287" s="256"/>
      <c r="K287" s="256"/>
      <c r="L287" s="261"/>
      <c r="M287" s="262"/>
      <c r="N287" s="263"/>
      <c r="O287" s="263"/>
      <c r="P287" s="263"/>
      <c r="Q287" s="263"/>
      <c r="R287" s="263"/>
      <c r="S287" s="263"/>
      <c r="T287" s="26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5" t="s">
        <v>175</v>
      </c>
      <c r="AU287" s="265" t="s">
        <v>85</v>
      </c>
      <c r="AV287" s="14" t="s">
        <v>85</v>
      </c>
      <c r="AW287" s="14" t="s">
        <v>31</v>
      </c>
      <c r="AX287" s="14" t="s">
        <v>75</v>
      </c>
      <c r="AY287" s="265" t="s">
        <v>164</v>
      </c>
    </row>
    <row r="288" s="15" customFormat="1">
      <c r="A288" s="15"/>
      <c r="B288" s="266"/>
      <c r="C288" s="267"/>
      <c r="D288" s="246" t="s">
        <v>175</v>
      </c>
      <c r="E288" s="268" t="s">
        <v>1</v>
      </c>
      <c r="F288" s="269" t="s">
        <v>178</v>
      </c>
      <c r="G288" s="267"/>
      <c r="H288" s="270">
        <v>13.800000000000001</v>
      </c>
      <c r="I288" s="271"/>
      <c r="J288" s="267"/>
      <c r="K288" s="267"/>
      <c r="L288" s="272"/>
      <c r="M288" s="273"/>
      <c r="N288" s="274"/>
      <c r="O288" s="274"/>
      <c r="P288" s="274"/>
      <c r="Q288" s="274"/>
      <c r="R288" s="274"/>
      <c r="S288" s="274"/>
      <c r="T288" s="27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76" t="s">
        <v>175</v>
      </c>
      <c r="AU288" s="276" t="s">
        <v>85</v>
      </c>
      <c r="AV288" s="15" t="s">
        <v>171</v>
      </c>
      <c r="AW288" s="15" t="s">
        <v>31</v>
      </c>
      <c r="AX288" s="15" t="s">
        <v>83</v>
      </c>
      <c r="AY288" s="276" t="s">
        <v>164</v>
      </c>
    </row>
    <row r="289" s="2" customFormat="1" ht="21.75" customHeight="1">
      <c r="A289" s="38"/>
      <c r="B289" s="39"/>
      <c r="C289" s="226" t="s">
        <v>431</v>
      </c>
      <c r="D289" s="226" t="s">
        <v>166</v>
      </c>
      <c r="E289" s="227" t="s">
        <v>432</v>
      </c>
      <c r="F289" s="228" t="s">
        <v>433</v>
      </c>
      <c r="G289" s="229" t="s">
        <v>169</v>
      </c>
      <c r="H289" s="230">
        <v>13.800000000000001</v>
      </c>
      <c r="I289" s="231"/>
      <c r="J289" s="232">
        <f>ROUND(I289*H289,2)</f>
        <v>0</v>
      </c>
      <c r="K289" s="228" t="s">
        <v>170</v>
      </c>
      <c r="L289" s="44"/>
      <c r="M289" s="233" t="s">
        <v>1</v>
      </c>
      <c r="N289" s="234" t="s">
        <v>40</v>
      </c>
      <c r="O289" s="91"/>
      <c r="P289" s="235">
        <f>O289*H289</f>
        <v>0</v>
      </c>
      <c r="Q289" s="235">
        <v>0.3674</v>
      </c>
      <c r="R289" s="235">
        <f>Q289*H289</f>
        <v>5.0701200000000002</v>
      </c>
      <c r="S289" s="235">
        <v>0</v>
      </c>
      <c r="T289" s="236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37" t="s">
        <v>171</v>
      </c>
      <c r="AT289" s="237" t="s">
        <v>166</v>
      </c>
      <c r="AU289" s="237" t="s">
        <v>85</v>
      </c>
      <c r="AY289" s="17" t="s">
        <v>164</v>
      </c>
      <c r="BE289" s="238">
        <f>IF(N289="základní",J289,0)</f>
        <v>0</v>
      </c>
      <c r="BF289" s="238">
        <f>IF(N289="snížená",J289,0)</f>
        <v>0</v>
      </c>
      <c r="BG289" s="238">
        <f>IF(N289="zákl. přenesená",J289,0)</f>
        <v>0</v>
      </c>
      <c r="BH289" s="238">
        <f>IF(N289="sníž. přenesená",J289,0)</f>
        <v>0</v>
      </c>
      <c r="BI289" s="238">
        <f>IF(N289="nulová",J289,0)</f>
        <v>0</v>
      </c>
      <c r="BJ289" s="17" t="s">
        <v>83</v>
      </c>
      <c r="BK289" s="238">
        <f>ROUND(I289*H289,2)</f>
        <v>0</v>
      </c>
      <c r="BL289" s="17" t="s">
        <v>171</v>
      </c>
      <c r="BM289" s="237" t="s">
        <v>434</v>
      </c>
    </row>
    <row r="290" s="2" customFormat="1">
      <c r="A290" s="38"/>
      <c r="B290" s="39"/>
      <c r="C290" s="40"/>
      <c r="D290" s="239" t="s">
        <v>173</v>
      </c>
      <c r="E290" s="40"/>
      <c r="F290" s="240" t="s">
        <v>435</v>
      </c>
      <c r="G290" s="40"/>
      <c r="H290" s="40"/>
      <c r="I290" s="241"/>
      <c r="J290" s="40"/>
      <c r="K290" s="40"/>
      <c r="L290" s="44"/>
      <c r="M290" s="242"/>
      <c r="N290" s="243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173</v>
      </c>
      <c r="AU290" s="17" t="s">
        <v>85</v>
      </c>
    </row>
    <row r="291" s="2" customFormat="1" ht="24.15" customHeight="1">
      <c r="A291" s="38"/>
      <c r="B291" s="39"/>
      <c r="C291" s="226" t="s">
        <v>436</v>
      </c>
      <c r="D291" s="226" t="s">
        <v>166</v>
      </c>
      <c r="E291" s="227" t="s">
        <v>437</v>
      </c>
      <c r="F291" s="228" t="s">
        <v>438</v>
      </c>
      <c r="G291" s="229" t="s">
        <v>242</v>
      </c>
      <c r="H291" s="230">
        <v>19.300000000000001</v>
      </c>
      <c r="I291" s="231"/>
      <c r="J291" s="232">
        <f>ROUND(I291*H291,2)</f>
        <v>0</v>
      </c>
      <c r="K291" s="228" t="s">
        <v>170</v>
      </c>
      <c r="L291" s="44"/>
      <c r="M291" s="233" t="s">
        <v>1</v>
      </c>
      <c r="N291" s="234" t="s">
        <v>40</v>
      </c>
      <c r="O291" s="91"/>
      <c r="P291" s="235">
        <f>O291*H291</f>
        <v>0</v>
      </c>
      <c r="Q291" s="235">
        <v>0.12895000000000001</v>
      </c>
      <c r="R291" s="235">
        <f>Q291*H291</f>
        <v>2.4887350000000001</v>
      </c>
      <c r="S291" s="235">
        <v>0</v>
      </c>
      <c r="T291" s="236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7" t="s">
        <v>171</v>
      </c>
      <c r="AT291" s="237" t="s">
        <v>166</v>
      </c>
      <c r="AU291" s="237" t="s">
        <v>85</v>
      </c>
      <c r="AY291" s="17" t="s">
        <v>164</v>
      </c>
      <c r="BE291" s="238">
        <f>IF(N291="základní",J291,0)</f>
        <v>0</v>
      </c>
      <c r="BF291" s="238">
        <f>IF(N291="snížená",J291,0)</f>
        <v>0</v>
      </c>
      <c r="BG291" s="238">
        <f>IF(N291="zákl. přenesená",J291,0)</f>
        <v>0</v>
      </c>
      <c r="BH291" s="238">
        <f>IF(N291="sníž. přenesená",J291,0)</f>
        <v>0</v>
      </c>
      <c r="BI291" s="238">
        <f>IF(N291="nulová",J291,0)</f>
        <v>0</v>
      </c>
      <c r="BJ291" s="17" t="s">
        <v>83</v>
      </c>
      <c r="BK291" s="238">
        <f>ROUND(I291*H291,2)</f>
        <v>0</v>
      </c>
      <c r="BL291" s="17" t="s">
        <v>171</v>
      </c>
      <c r="BM291" s="237" t="s">
        <v>439</v>
      </c>
    </row>
    <row r="292" s="2" customFormat="1">
      <c r="A292" s="38"/>
      <c r="B292" s="39"/>
      <c r="C292" s="40"/>
      <c r="D292" s="239" t="s">
        <v>173</v>
      </c>
      <c r="E292" s="40"/>
      <c r="F292" s="240" t="s">
        <v>440</v>
      </c>
      <c r="G292" s="40"/>
      <c r="H292" s="40"/>
      <c r="I292" s="241"/>
      <c r="J292" s="40"/>
      <c r="K292" s="40"/>
      <c r="L292" s="44"/>
      <c r="M292" s="242"/>
      <c r="N292" s="243"/>
      <c r="O292" s="91"/>
      <c r="P292" s="91"/>
      <c r="Q292" s="91"/>
      <c r="R292" s="91"/>
      <c r="S292" s="91"/>
      <c r="T292" s="92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173</v>
      </c>
      <c r="AU292" s="17" t="s">
        <v>85</v>
      </c>
    </row>
    <row r="293" s="14" customFormat="1">
      <c r="A293" s="14"/>
      <c r="B293" s="255"/>
      <c r="C293" s="256"/>
      <c r="D293" s="246" t="s">
        <v>175</v>
      </c>
      <c r="E293" s="257" t="s">
        <v>1</v>
      </c>
      <c r="F293" s="258" t="s">
        <v>441</v>
      </c>
      <c r="G293" s="256"/>
      <c r="H293" s="259">
        <v>19.300000000000001</v>
      </c>
      <c r="I293" s="260"/>
      <c r="J293" s="256"/>
      <c r="K293" s="256"/>
      <c r="L293" s="261"/>
      <c r="M293" s="262"/>
      <c r="N293" s="263"/>
      <c r="O293" s="263"/>
      <c r="P293" s="263"/>
      <c r="Q293" s="263"/>
      <c r="R293" s="263"/>
      <c r="S293" s="263"/>
      <c r="T293" s="26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5" t="s">
        <v>175</v>
      </c>
      <c r="AU293" s="265" t="s">
        <v>85</v>
      </c>
      <c r="AV293" s="14" t="s">
        <v>85</v>
      </c>
      <c r="AW293" s="14" t="s">
        <v>31</v>
      </c>
      <c r="AX293" s="14" t="s">
        <v>75</v>
      </c>
      <c r="AY293" s="265" t="s">
        <v>164</v>
      </c>
    </row>
    <row r="294" s="15" customFormat="1">
      <c r="A294" s="15"/>
      <c r="B294" s="266"/>
      <c r="C294" s="267"/>
      <c r="D294" s="246" t="s">
        <v>175</v>
      </c>
      <c r="E294" s="268" t="s">
        <v>1</v>
      </c>
      <c r="F294" s="269" t="s">
        <v>178</v>
      </c>
      <c r="G294" s="267"/>
      <c r="H294" s="270">
        <v>19.300000000000001</v>
      </c>
      <c r="I294" s="271"/>
      <c r="J294" s="267"/>
      <c r="K294" s="267"/>
      <c r="L294" s="272"/>
      <c r="M294" s="273"/>
      <c r="N294" s="274"/>
      <c r="O294" s="274"/>
      <c r="P294" s="274"/>
      <c r="Q294" s="274"/>
      <c r="R294" s="274"/>
      <c r="S294" s="274"/>
      <c r="T294" s="27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76" t="s">
        <v>175</v>
      </c>
      <c r="AU294" s="276" t="s">
        <v>85</v>
      </c>
      <c r="AV294" s="15" t="s">
        <v>171</v>
      </c>
      <c r="AW294" s="15" t="s">
        <v>31</v>
      </c>
      <c r="AX294" s="15" t="s">
        <v>83</v>
      </c>
      <c r="AY294" s="276" t="s">
        <v>164</v>
      </c>
    </row>
    <row r="295" s="12" customFormat="1" ht="22.8" customHeight="1">
      <c r="A295" s="12"/>
      <c r="B295" s="210"/>
      <c r="C295" s="211"/>
      <c r="D295" s="212" t="s">
        <v>74</v>
      </c>
      <c r="E295" s="224" t="s">
        <v>227</v>
      </c>
      <c r="F295" s="224" t="s">
        <v>442</v>
      </c>
      <c r="G295" s="211"/>
      <c r="H295" s="211"/>
      <c r="I295" s="214"/>
      <c r="J295" s="225">
        <f>BK295</f>
        <v>0</v>
      </c>
      <c r="K295" s="211"/>
      <c r="L295" s="216"/>
      <c r="M295" s="217"/>
      <c r="N295" s="218"/>
      <c r="O295" s="218"/>
      <c r="P295" s="219">
        <f>SUM(P296:P316)</f>
        <v>0</v>
      </c>
      <c r="Q295" s="218"/>
      <c r="R295" s="219">
        <f>SUM(R296:R316)</f>
        <v>3.9252625799999996</v>
      </c>
      <c r="S295" s="218"/>
      <c r="T295" s="220">
        <f>SUM(T296:T316)</f>
        <v>1.3831500000000001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21" t="s">
        <v>83</v>
      </c>
      <c r="AT295" s="222" t="s">
        <v>74</v>
      </c>
      <c r="AU295" s="222" t="s">
        <v>83</v>
      </c>
      <c r="AY295" s="221" t="s">
        <v>164</v>
      </c>
      <c r="BK295" s="223">
        <f>SUM(BK296:BK316)</f>
        <v>0</v>
      </c>
    </row>
    <row r="296" s="2" customFormat="1" ht="24.15" customHeight="1">
      <c r="A296" s="38"/>
      <c r="B296" s="39"/>
      <c r="C296" s="226" t="s">
        <v>443</v>
      </c>
      <c r="D296" s="226" t="s">
        <v>166</v>
      </c>
      <c r="E296" s="227" t="s">
        <v>444</v>
      </c>
      <c r="F296" s="228" t="s">
        <v>445</v>
      </c>
      <c r="G296" s="229" t="s">
        <v>190</v>
      </c>
      <c r="H296" s="230">
        <v>1.7370000000000001</v>
      </c>
      <c r="I296" s="231"/>
      <c r="J296" s="232">
        <f>ROUND(I296*H296,2)</f>
        <v>0</v>
      </c>
      <c r="K296" s="228" t="s">
        <v>170</v>
      </c>
      <c r="L296" s="44"/>
      <c r="M296" s="233" t="s">
        <v>1</v>
      </c>
      <c r="N296" s="234" t="s">
        <v>40</v>
      </c>
      <c r="O296" s="91"/>
      <c r="P296" s="235">
        <f>O296*H296</f>
        <v>0</v>
      </c>
      <c r="Q296" s="235">
        <v>2.2563399999999998</v>
      </c>
      <c r="R296" s="235">
        <f>Q296*H296</f>
        <v>3.9192625799999998</v>
      </c>
      <c r="S296" s="235">
        <v>0</v>
      </c>
      <c r="T296" s="236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7" t="s">
        <v>171</v>
      </c>
      <c r="AT296" s="237" t="s">
        <v>166</v>
      </c>
      <c r="AU296" s="237" t="s">
        <v>85</v>
      </c>
      <c r="AY296" s="17" t="s">
        <v>164</v>
      </c>
      <c r="BE296" s="238">
        <f>IF(N296="základní",J296,0)</f>
        <v>0</v>
      </c>
      <c r="BF296" s="238">
        <f>IF(N296="snížená",J296,0)</f>
        <v>0</v>
      </c>
      <c r="BG296" s="238">
        <f>IF(N296="zákl. přenesená",J296,0)</f>
        <v>0</v>
      </c>
      <c r="BH296" s="238">
        <f>IF(N296="sníž. přenesená",J296,0)</f>
        <v>0</v>
      </c>
      <c r="BI296" s="238">
        <f>IF(N296="nulová",J296,0)</f>
        <v>0</v>
      </c>
      <c r="BJ296" s="17" t="s">
        <v>83</v>
      </c>
      <c r="BK296" s="238">
        <f>ROUND(I296*H296,2)</f>
        <v>0</v>
      </c>
      <c r="BL296" s="17" t="s">
        <v>171</v>
      </c>
      <c r="BM296" s="237" t="s">
        <v>446</v>
      </c>
    </row>
    <row r="297" s="2" customFormat="1">
      <c r="A297" s="38"/>
      <c r="B297" s="39"/>
      <c r="C297" s="40"/>
      <c r="D297" s="239" t="s">
        <v>173</v>
      </c>
      <c r="E297" s="40"/>
      <c r="F297" s="240" t="s">
        <v>447</v>
      </c>
      <c r="G297" s="40"/>
      <c r="H297" s="40"/>
      <c r="I297" s="241"/>
      <c r="J297" s="40"/>
      <c r="K297" s="40"/>
      <c r="L297" s="44"/>
      <c r="M297" s="242"/>
      <c r="N297" s="243"/>
      <c r="O297" s="91"/>
      <c r="P297" s="91"/>
      <c r="Q297" s="91"/>
      <c r="R297" s="91"/>
      <c r="S297" s="91"/>
      <c r="T297" s="92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173</v>
      </c>
      <c r="AU297" s="17" t="s">
        <v>85</v>
      </c>
    </row>
    <row r="298" s="14" customFormat="1">
      <c r="A298" s="14"/>
      <c r="B298" s="255"/>
      <c r="C298" s="256"/>
      <c r="D298" s="246" t="s">
        <v>175</v>
      </c>
      <c r="E298" s="257" t="s">
        <v>1</v>
      </c>
      <c r="F298" s="258" t="s">
        <v>448</v>
      </c>
      <c r="G298" s="256"/>
      <c r="H298" s="259">
        <v>1.7370000000000001</v>
      </c>
      <c r="I298" s="260"/>
      <c r="J298" s="256"/>
      <c r="K298" s="256"/>
      <c r="L298" s="261"/>
      <c r="M298" s="262"/>
      <c r="N298" s="263"/>
      <c r="O298" s="263"/>
      <c r="P298" s="263"/>
      <c r="Q298" s="263"/>
      <c r="R298" s="263"/>
      <c r="S298" s="263"/>
      <c r="T298" s="26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5" t="s">
        <v>175</v>
      </c>
      <c r="AU298" s="265" t="s">
        <v>85</v>
      </c>
      <c r="AV298" s="14" t="s">
        <v>85</v>
      </c>
      <c r="AW298" s="14" t="s">
        <v>31</v>
      </c>
      <c r="AX298" s="14" t="s">
        <v>83</v>
      </c>
      <c r="AY298" s="265" t="s">
        <v>164</v>
      </c>
    </row>
    <row r="299" s="2" customFormat="1" ht="33" customHeight="1">
      <c r="A299" s="38"/>
      <c r="B299" s="39"/>
      <c r="C299" s="226" t="s">
        <v>449</v>
      </c>
      <c r="D299" s="226" t="s">
        <v>166</v>
      </c>
      <c r="E299" s="227" t="s">
        <v>450</v>
      </c>
      <c r="F299" s="228" t="s">
        <v>451</v>
      </c>
      <c r="G299" s="229" t="s">
        <v>169</v>
      </c>
      <c r="H299" s="230">
        <v>150</v>
      </c>
      <c r="I299" s="231"/>
      <c r="J299" s="232">
        <f>ROUND(I299*H299,2)</f>
        <v>0</v>
      </c>
      <c r="K299" s="228" t="s">
        <v>170</v>
      </c>
      <c r="L299" s="44"/>
      <c r="M299" s="233" t="s">
        <v>1</v>
      </c>
      <c r="N299" s="234" t="s">
        <v>40</v>
      </c>
      <c r="O299" s="91"/>
      <c r="P299" s="235">
        <f>O299*H299</f>
        <v>0</v>
      </c>
      <c r="Q299" s="235">
        <v>0</v>
      </c>
      <c r="R299" s="235">
        <f>Q299*H299</f>
        <v>0</v>
      </c>
      <c r="S299" s="235">
        <v>0</v>
      </c>
      <c r="T299" s="236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37" t="s">
        <v>171</v>
      </c>
      <c r="AT299" s="237" t="s">
        <v>166</v>
      </c>
      <c r="AU299" s="237" t="s">
        <v>85</v>
      </c>
      <c r="AY299" s="17" t="s">
        <v>164</v>
      </c>
      <c r="BE299" s="238">
        <f>IF(N299="základní",J299,0)</f>
        <v>0</v>
      </c>
      <c r="BF299" s="238">
        <f>IF(N299="snížená",J299,0)</f>
        <v>0</v>
      </c>
      <c r="BG299" s="238">
        <f>IF(N299="zákl. přenesená",J299,0)</f>
        <v>0</v>
      </c>
      <c r="BH299" s="238">
        <f>IF(N299="sníž. přenesená",J299,0)</f>
        <v>0</v>
      </c>
      <c r="BI299" s="238">
        <f>IF(N299="nulová",J299,0)</f>
        <v>0</v>
      </c>
      <c r="BJ299" s="17" t="s">
        <v>83</v>
      </c>
      <c r="BK299" s="238">
        <f>ROUND(I299*H299,2)</f>
        <v>0</v>
      </c>
      <c r="BL299" s="17" t="s">
        <v>171</v>
      </c>
      <c r="BM299" s="237" t="s">
        <v>452</v>
      </c>
    </row>
    <row r="300" s="2" customFormat="1">
      <c r="A300" s="38"/>
      <c r="B300" s="39"/>
      <c r="C300" s="40"/>
      <c r="D300" s="239" t="s">
        <v>173</v>
      </c>
      <c r="E300" s="40"/>
      <c r="F300" s="240" t="s">
        <v>453</v>
      </c>
      <c r="G300" s="40"/>
      <c r="H300" s="40"/>
      <c r="I300" s="241"/>
      <c r="J300" s="40"/>
      <c r="K300" s="40"/>
      <c r="L300" s="44"/>
      <c r="M300" s="242"/>
      <c r="N300" s="243"/>
      <c r="O300" s="91"/>
      <c r="P300" s="91"/>
      <c r="Q300" s="91"/>
      <c r="R300" s="91"/>
      <c r="S300" s="91"/>
      <c r="T300" s="92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173</v>
      </c>
      <c r="AU300" s="17" t="s">
        <v>85</v>
      </c>
    </row>
    <row r="301" s="2" customFormat="1" ht="24.15" customHeight="1">
      <c r="A301" s="38"/>
      <c r="B301" s="39"/>
      <c r="C301" s="226" t="s">
        <v>454</v>
      </c>
      <c r="D301" s="226" t="s">
        <v>166</v>
      </c>
      <c r="E301" s="227" t="s">
        <v>455</v>
      </c>
      <c r="F301" s="228" t="s">
        <v>456</v>
      </c>
      <c r="G301" s="229" t="s">
        <v>169</v>
      </c>
      <c r="H301" s="230">
        <v>150</v>
      </c>
      <c r="I301" s="231"/>
      <c r="J301" s="232">
        <f>ROUND(I301*H301,2)</f>
        <v>0</v>
      </c>
      <c r="K301" s="228" t="s">
        <v>170</v>
      </c>
      <c r="L301" s="44"/>
      <c r="M301" s="233" t="s">
        <v>1</v>
      </c>
      <c r="N301" s="234" t="s">
        <v>40</v>
      </c>
      <c r="O301" s="91"/>
      <c r="P301" s="235">
        <f>O301*H301</f>
        <v>0</v>
      </c>
      <c r="Q301" s="235">
        <v>4.0000000000000003E-05</v>
      </c>
      <c r="R301" s="235">
        <f>Q301*H301</f>
        <v>0.0060000000000000001</v>
      </c>
      <c r="S301" s="235">
        <v>0</v>
      </c>
      <c r="T301" s="236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37" t="s">
        <v>171</v>
      </c>
      <c r="AT301" s="237" t="s">
        <v>166</v>
      </c>
      <c r="AU301" s="237" t="s">
        <v>85</v>
      </c>
      <c r="AY301" s="17" t="s">
        <v>164</v>
      </c>
      <c r="BE301" s="238">
        <f>IF(N301="základní",J301,0)</f>
        <v>0</v>
      </c>
      <c r="BF301" s="238">
        <f>IF(N301="snížená",J301,0)</f>
        <v>0</v>
      </c>
      <c r="BG301" s="238">
        <f>IF(N301="zákl. přenesená",J301,0)</f>
        <v>0</v>
      </c>
      <c r="BH301" s="238">
        <f>IF(N301="sníž. přenesená",J301,0)</f>
        <v>0</v>
      </c>
      <c r="BI301" s="238">
        <f>IF(N301="nulová",J301,0)</f>
        <v>0</v>
      </c>
      <c r="BJ301" s="17" t="s">
        <v>83</v>
      </c>
      <c r="BK301" s="238">
        <f>ROUND(I301*H301,2)</f>
        <v>0</v>
      </c>
      <c r="BL301" s="17" t="s">
        <v>171</v>
      </c>
      <c r="BM301" s="237" t="s">
        <v>457</v>
      </c>
    </row>
    <row r="302" s="2" customFormat="1">
      <c r="A302" s="38"/>
      <c r="B302" s="39"/>
      <c r="C302" s="40"/>
      <c r="D302" s="239" t="s">
        <v>173</v>
      </c>
      <c r="E302" s="40"/>
      <c r="F302" s="240" t="s">
        <v>458</v>
      </c>
      <c r="G302" s="40"/>
      <c r="H302" s="40"/>
      <c r="I302" s="241"/>
      <c r="J302" s="40"/>
      <c r="K302" s="40"/>
      <c r="L302" s="44"/>
      <c r="M302" s="242"/>
      <c r="N302" s="243"/>
      <c r="O302" s="91"/>
      <c r="P302" s="91"/>
      <c r="Q302" s="91"/>
      <c r="R302" s="91"/>
      <c r="S302" s="91"/>
      <c r="T302" s="92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173</v>
      </c>
      <c r="AU302" s="17" t="s">
        <v>85</v>
      </c>
    </row>
    <row r="303" s="2" customFormat="1" ht="24.15" customHeight="1">
      <c r="A303" s="38"/>
      <c r="B303" s="39"/>
      <c r="C303" s="226" t="s">
        <v>459</v>
      </c>
      <c r="D303" s="226" t="s">
        <v>166</v>
      </c>
      <c r="E303" s="227" t="s">
        <v>460</v>
      </c>
      <c r="F303" s="228" t="s">
        <v>461</v>
      </c>
      <c r="G303" s="229" t="s">
        <v>242</v>
      </c>
      <c r="H303" s="230">
        <v>6.25</v>
      </c>
      <c r="I303" s="231"/>
      <c r="J303" s="232">
        <f>ROUND(I303*H303,2)</f>
        <v>0</v>
      </c>
      <c r="K303" s="228" t="s">
        <v>170</v>
      </c>
      <c r="L303" s="44"/>
      <c r="M303" s="233" t="s">
        <v>1</v>
      </c>
      <c r="N303" s="234" t="s">
        <v>40</v>
      </c>
      <c r="O303" s="91"/>
      <c r="P303" s="235">
        <f>O303*H303</f>
        <v>0</v>
      </c>
      <c r="Q303" s="235">
        <v>0</v>
      </c>
      <c r="R303" s="235">
        <f>Q303*H303</f>
        <v>0</v>
      </c>
      <c r="S303" s="235">
        <v>0.023</v>
      </c>
      <c r="T303" s="236">
        <f>S303*H303</f>
        <v>0.14374999999999999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37" t="s">
        <v>171</v>
      </c>
      <c r="AT303" s="237" t="s">
        <v>166</v>
      </c>
      <c r="AU303" s="237" t="s">
        <v>85</v>
      </c>
      <c r="AY303" s="17" t="s">
        <v>164</v>
      </c>
      <c r="BE303" s="238">
        <f>IF(N303="základní",J303,0)</f>
        <v>0</v>
      </c>
      <c r="BF303" s="238">
        <f>IF(N303="snížená",J303,0)</f>
        <v>0</v>
      </c>
      <c r="BG303" s="238">
        <f>IF(N303="zákl. přenesená",J303,0)</f>
        <v>0</v>
      </c>
      <c r="BH303" s="238">
        <f>IF(N303="sníž. přenesená",J303,0)</f>
        <v>0</v>
      </c>
      <c r="BI303" s="238">
        <f>IF(N303="nulová",J303,0)</f>
        <v>0</v>
      </c>
      <c r="BJ303" s="17" t="s">
        <v>83</v>
      </c>
      <c r="BK303" s="238">
        <f>ROUND(I303*H303,2)</f>
        <v>0</v>
      </c>
      <c r="BL303" s="17" t="s">
        <v>171</v>
      </c>
      <c r="BM303" s="237" t="s">
        <v>462</v>
      </c>
    </row>
    <row r="304" s="2" customFormat="1">
      <c r="A304" s="38"/>
      <c r="B304" s="39"/>
      <c r="C304" s="40"/>
      <c r="D304" s="239" t="s">
        <v>173</v>
      </c>
      <c r="E304" s="40"/>
      <c r="F304" s="240" t="s">
        <v>463</v>
      </c>
      <c r="G304" s="40"/>
      <c r="H304" s="40"/>
      <c r="I304" s="241"/>
      <c r="J304" s="40"/>
      <c r="K304" s="40"/>
      <c r="L304" s="44"/>
      <c r="M304" s="242"/>
      <c r="N304" s="243"/>
      <c r="O304" s="91"/>
      <c r="P304" s="91"/>
      <c r="Q304" s="91"/>
      <c r="R304" s="91"/>
      <c r="S304" s="91"/>
      <c r="T304" s="92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173</v>
      </c>
      <c r="AU304" s="17" t="s">
        <v>85</v>
      </c>
    </row>
    <row r="305" s="13" customFormat="1">
      <c r="A305" s="13"/>
      <c r="B305" s="244"/>
      <c r="C305" s="245"/>
      <c r="D305" s="246" t="s">
        <v>175</v>
      </c>
      <c r="E305" s="247" t="s">
        <v>1</v>
      </c>
      <c r="F305" s="248" t="s">
        <v>464</v>
      </c>
      <c r="G305" s="245"/>
      <c r="H305" s="247" t="s">
        <v>1</v>
      </c>
      <c r="I305" s="249"/>
      <c r="J305" s="245"/>
      <c r="K305" s="245"/>
      <c r="L305" s="250"/>
      <c r="M305" s="251"/>
      <c r="N305" s="252"/>
      <c r="O305" s="252"/>
      <c r="P305" s="252"/>
      <c r="Q305" s="252"/>
      <c r="R305" s="252"/>
      <c r="S305" s="252"/>
      <c r="T305" s="25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4" t="s">
        <v>175</v>
      </c>
      <c r="AU305" s="254" t="s">
        <v>85</v>
      </c>
      <c r="AV305" s="13" t="s">
        <v>83</v>
      </c>
      <c r="AW305" s="13" t="s">
        <v>31</v>
      </c>
      <c r="AX305" s="13" t="s">
        <v>75</v>
      </c>
      <c r="AY305" s="254" t="s">
        <v>164</v>
      </c>
    </row>
    <row r="306" s="14" customFormat="1">
      <c r="A306" s="14"/>
      <c r="B306" s="255"/>
      <c r="C306" s="256"/>
      <c r="D306" s="246" t="s">
        <v>175</v>
      </c>
      <c r="E306" s="257" t="s">
        <v>1</v>
      </c>
      <c r="F306" s="258" t="s">
        <v>465</v>
      </c>
      <c r="G306" s="256"/>
      <c r="H306" s="259">
        <v>6.25</v>
      </c>
      <c r="I306" s="260"/>
      <c r="J306" s="256"/>
      <c r="K306" s="256"/>
      <c r="L306" s="261"/>
      <c r="M306" s="262"/>
      <c r="N306" s="263"/>
      <c r="O306" s="263"/>
      <c r="P306" s="263"/>
      <c r="Q306" s="263"/>
      <c r="R306" s="263"/>
      <c r="S306" s="263"/>
      <c r="T306" s="26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5" t="s">
        <v>175</v>
      </c>
      <c r="AU306" s="265" t="s">
        <v>85</v>
      </c>
      <c r="AV306" s="14" t="s">
        <v>85</v>
      </c>
      <c r="AW306" s="14" t="s">
        <v>31</v>
      </c>
      <c r="AX306" s="14" t="s">
        <v>75</v>
      </c>
      <c r="AY306" s="265" t="s">
        <v>164</v>
      </c>
    </row>
    <row r="307" s="15" customFormat="1">
      <c r="A307" s="15"/>
      <c r="B307" s="266"/>
      <c r="C307" s="267"/>
      <c r="D307" s="246" t="s">
        <v>175</v>
      </c>
      <c r="E307" s="268" t="s">
        <v>1</v>
      </c>
      <c r="F307" s="269" t="s">
        <v>178</v>
      </c>
      <c r="G307" s="267"/>
      <c r="H307" s="270">
        <v>6.25</v>
      </c>
      <c r="I307" s="271"/>
      <c r="J307" s="267"/>
      <c r="K307" s="267"/>
      <c r="L307" s="272"/>
      <c r="M307" s="273"/>
      <c r="N307" s="274"/>
      <c r="O307" s="274"/>
      <c r="P307" s="274"/>
      <c r="Q307" s="274"/>
      <c r="R307" s="274"/>
      <c r="S307" s="274"/>
      <c r="T307" s="27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76" t="s">
        <v>175</v>
      </c>
      <c r="AU307" s="276" t="s">
        <v>85</v>
      </c>
      <c r="AV307" s="15" t="s">
        <v>171</v>
      </c>
      <c r="AW307" s="15" t="s">
        <v>31</v>
      </c>
      <c r="AX307" s="15" t="s">
        <v>83</v>
      </c>
      <c r="AY307" s="276" t="s">
        <v>164</v>
      </c>
    </row>
    <row r="308" s="2" customFormat="1" ht="33" customHeight="1">
      <c r="A308" s="38"/>
      <c r="B308" s="39"/>
      <c r="C308" s="226" t="s">
        <v>466</v>
      </c>
      <c r="D308" s="226" t="s">
        <v>166</v>
      </c>
      <c r="E308" s="227" t="s">
        <v>467</v>
      </c>
      <c r="F308" s="228" t="s">
        <v>468</v>
      </c>
      <c r="G308" s="229" t="s">
        <v>259</v>
      </c>
      <c r="H308" s="230">
        <v>2</v>
      </c>
      <c r="I308" s="231"/>
      <c r="J308" s="232">
        <f>ROUND(I308*H308,2)</f>
        <v>0</v>
      </c>
      <c r="K308" s="228" t="s">
        <v>243</v>
      </c>
      <c r="L308" s="44"/>
      <c r="M308" s="233" t="s">
        <v>1</v>
      </c>
      <c r="N308" s="234" t="s">
        <v>40</v>
      </c>
      <c r="O308" s="91"/>
      <c r="P308" s="235">
        <f>O308*H308</f>
        <v>0</v>
      </c>
      <c r="Q308" s="235">
        <v>0</v>
      </c>
      <c r="R308" s="235">
        <f>Q308*H308</f>
        <v>0</v>
      </c>
      <c r="S308" s="235">
        <v>0.023</v>
      </c>
      <c r="T308" s="236">
        <f>S308*H308</f>
        <v>0.045999999999999999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37" t="s">
        <v>171</v>
      </c>
      <c r="AT308" s="237" t="s">
        <v>166</v>
      </c>
      <c r="AU308" s="237" t="s">
        <v>85</v>
      </c>
      <c r="AY308" s="17" t="s">
        <v>164</v>
      </c>
      <c r="BE308" s="238">
        <f>IF(N308="základní",J308,0)</f>
        <v>0</v>
      </c>
      <c r="BF308" s="238">
        <f>IF(N308="snížená",J308,0)</f>
        <v>0</v>
      </c>
      <c r="BG308" s="238">
        <f>IF(N308="zákl. přenesená",J308,0)</f>
        <v>0</v>
      </c>
      <c r="BH308" s="238">
        <f>IF(N308="sníž. přenesená",J308,0)</f>
        <v>0</v>
      </c>
      <c r="BI308" s="238">
        <f>IF(N308="nulová",J308,0)</f>
        <v>0</v>
      </c>
      <c r="BJ308" s="17" t="s">
        <v>83</v>
      </c>
      <c r="BK308" s="238">
        <f>ROUND(I308*H308,2)</f>
        <v>0</v>
      </c>
      <c r="BL308" s="17" t="s">
        <v>171</v>
      </c>
      <c r="BM308" s="237" t="s">
        <v>469</v>
      </c>
    </row>
    <row r="309" s="2" customFormat="1">
      <c r="A309" s="38"/>
      <c r="B309" s="39"/>
      <c r="C309" s="40"/>
      <c r="D309" s="246" t="s">
        <v>470</v>
      </c>
      <c r="E309" s="40"/>
      <c r="F309" s="287" t="s">
        <v>471</v>
      </c>
      <c r="G309" s="40"/>
      <c r="H309" s="40"/>
      <c r="I309" s="241"/>
      <c r="J309" s="40"/>
      <c r="K309" s="40"/>
      <c r="L309" s="44"/>
      <c r="M309" s="242"/>
      <c r="N309" s="243"/>
      <c r="O309" s="91"/>
      <c r="P309" s="91"/>
      <c r="Q309" s="91"/>
      <c r="R309" s="91"/>
      <c r="S309" s="91"/>
      <c r="T309" s="92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7" t="s">
        <v>470</v>
      </c>
      <c r="AU309" s="17" t="s">
        <v>85</v>
      </c>
    </row>
    <row r="310" s="14" customFormat="1">
      <c r="A310" s="14"/>
      <c r="B310" s="255"/>
      <c r="C310" s="256"/>
      <c r="D310" s="246" t="s">
        <v>175</v>
      </c>
      <c r="E310" s="257" t="s">
        <v>1</v>
      </c>
      <c r="F310" s="258" t="s">
        <v>85</v>
      </c>
      <c r="G310" s="256"/>
      <c r="H310" s="259">
        <v>2</v>
      </c>
      <c r="I310" s="260"/>
      <c r="J310" s="256"/>
      <c r="K310" s="256"/>
      <c r="L310" s="261"/>
      <c r="M310" s="262"/>
      <c r="N310" s="263"/>
      <c r="O310" s="263"/>
      <c r="P310" s="263"/>
      <c r="Q310" s="263"/>
      <c r="R310" s="263"/>
      <c r="S310" s="263"/>
      <c r="T310" s="26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5" t="s">
        <v>175</v>
      </c>
      <c r="AU310" s="265" t="s">
        <v>85</v>
      </c>
      <c r="AV310" s="14" t="s">
        <v>85</v>
      </c>
      <c r="AW310" s="14" t="s">
        <v>31</v>
      </c>
      <c r="AX310" s="14" t="s">
        <v>83</v>
      </c>
      <c r="AY310" s="265" t="s">
        <v>164</v>
      </c>
    </row>
    <row r="311" s="2" customFormat="1" ht="37.8" customHeight="1">
      <c r="A311" s="38"/>
      <c r="B311" s="39"/>
      <c r="C311" s="226" t="s">
        <v>472</v>
      </c>
      <c r="D311" s="226" t="s">
        <v>166</v>
      </c>
      <c r="E311" s="227" t="s">
        <v>473</v>
      </c>
      <c r="F311" s="228" t="s">
        <v>474</v>
      </c>
      <c r="G311" s="229" t="s">
        <v>169</v>
      </c>
      <c r="H311" s="230">
        <v>9.1799999999999997</v>
      </c>
      <c r="I311" s="231"/>
      <c r="J311" s="232">
        <f>ROUND(I311*H311,2)</f>
        <v>0</v>
      </c>
      <c r="K311" s="228" t="s">
        <v>170</v>
      </c>
      <c r="L311" s="44"/>
      <c r="M311" s="233" t="s">
        <v>1</v>
      </c>
      <c r="N311" s="234" t="s">
        <v>40</v>
      </c>
      <c r="O311" s="91"/>
      <c r="P311" s="235">
        <f>O311*H311</f>
        <v>0</v>
      </c>
      <c r="Q311" s="235">
        <v>0</v>
      </c>
      <c r="R311" s="235">
        <f>Q311*H311</f>
        <v>0</v>
      </c>
      <c r="S311" s="235">
        <v>0.045999999999999999</v>
      </c>
      <c r="T311" s="236">
        <f>S311*H311</f>
        <v>0.42227999999999999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37" t="s">
        <v>171</v>
      </c>
      <c r="AT311" s="237" t="s">
        <v>166</v>
      </c>
      <c r="AU311" s="237" t="s">
        <v>85</v>
      </c>
      <c r="AY311" s="17" t="s">
        <v>164</v>
      </c>
      <c r="BE311" s="238">
        <f>IF(N311="základní",J311,0)</f>
        <v>0</v>
      </c>
      <c r="BF311" s="238">
        <f>IF(N311="snížená",J311,0)</f>
        <v>0</v>
      </c>
      <c r="BG311" s="238">
        <f>IF(N311="zákl. přenesená",J311,0)</f>
        <v>0</v>
      </c>
      <c r="BH311" s="238">
        <f>IF(N311="sníž. přenesená",J311,0)</f>
        <v>0</v>
      </c>
      <c r="BI311" s="238">
        <f>IF(N311="nulová",J311,0)</f>
        <v>0</v>
      </c>
      <c r="BJ311" s="17" t="s">
        <v>83</v>
      </c>
      <c r="BK311" s="238">
        <f>ROUND(I311*H311,2)</f>
        <v>0</v>
      </c>
      <c r="BL311" s="17" t="s">
        <v>171</v>
      </c>
      <c r="BM311" s="237" t="s">
        <v>475</v>
      </c>
    </row>
    <row r="312" s="2" customFormat="1">
      <c r="A312" s="38"/>
      <c r="B312" s="39"/>
      <c r="C312" s="40"/>
      <c r="D312" s="239" t="s">
        <v>173</v>
      </c>
      <c r="E312" s="40"/>
      <c r="F312" s="240" t="s">
        <v>476</v>
      </c>
      <c r="G312" s="40"/>
      <c r="H312" s="40"/>
      <c r="I312" s="241"/>
      <c r="J312" s="40"/>
      <c r="K312" s="40"/>
      <c r="L312" s="44"/>
      <c r="M312" s="242"/>
      <c r="N312" s="243"/>
      <c r="O312" s="91"/>
      <c r="P312" s="91"/>
      <c r="Q312" s="91"/>
      <c r="R312" s="91"/>
      <c r="S312" s="91"/>
      <c r="T312" s="92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173</v>
      </c>
      <c r="AU312" s="17" t="s">
        <v>85</v>
      </c>
    </row>
    <row r="313" s="14" customFormat="1">
      <c r="A313" s="14"/>
      <c r="B313" s="255"/>
      <c r="C313" s="256"/>
      <c r="D313" s="246" t="s">
        <v>175</v>
      </c>
      <c r="E313" s="257" t="s">
        <v>1</v>
      </c>
      <c r="F313" s="258" t="s">
        <v>345</v>
      </c>
      <c r="G313" s="256"/>
      <c r="H313" s="259">
        <v>9.1799999999999997</v>
      </c>
      <c r="I313" s="260"/>
      <c r="J313" s="256"/>
      <c r="K313" s="256"/>
      <c r="L313" s="261"/>
      <c r="M313" s="262"/>
      <c r="N313" s="263"/>
      <c r="O313" s="263"/>
      <c r="P313" s="263"/>
      <c r="Q313" s="263"/>
      <c r="R313" s="263"/>
      <c r="S313" s="263"/>
      <c r="T313" s="26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5" t="s">
        <v>175</v>
      </c>
      <c r="AU313" s="265" t="s">
        <v>85</v>
      </c>
      <c r="AV313" s="14" t="s">
        <v>85</v>
      </c>
      <c r="AW313" s="14" t="s">
        <v>31</v>
      </c>
      <c r="AX313" s="14" t="s">
        <v>83</v>
      </c>
      <c r="AY313" s="265" t="s">
        <v>164</v>
      </c>
    </row>
    <row r="314" s="2" customFormat="1" ht="24.15" customHeight="1">
      <c r="A314" s="38"/>
      <c r="B314" s="39"/>
      <c r="C314" s="226" t="s">
        <v>477</v>
      </c>
      <c r="D314" s="226" t="s">
        <v>166</v>
      </c>
      <c r="E314" s="227" t="s">
        <v>478</v>
      </c>
      <c r="F314" s="228" t="s">
        <v>479</v>
      </c>
      <c r="G314" s="229" t="s">
        <v>169</v>
      </c>
      <c r="H314" s="230">
        <v>11.34</v>
      </c>
      <c r="I314" s="231"/>
      <c r="J314" s="232">
        <f>ROUND(I314*H314,2)</f>
        <v>0</v>
      </c>
      <c r="K314" s="228" t="s">
        <v>170</v>
      </c>
      <c r="L314" s="44"/>
      <c r="M314" s="233" t="s">
        <v>1</v>
      </c>
      <c r="N314" s="234" t="s">
        <v>40</v>
      </c>
      <c r="O314" s="91"/>
      <c r="P314" s="235">
        <f>O314*H314</f>
        <v>0</v>
      </c>
      <c r="Q314" s="235">
        <v>0</v>
      </c>
      <c r="R314" s="235">
        <f>Q314*H314</f>
        <v>0</v>
      </c>
      <c r="S314" s="235">
        <v>0.068000000000000005</v>
      </c>
      <c r="T314" s="236">
        <f>S314*H314</f>
        <v>0.77112000000000003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37" t="s">
        <v>171</v>
      </c>
      <c r="AT314" s="237" t="s">
        <v>166</v>
      </c>
      <c r="AU314" s="237" t="s">
        <v>85</v>
      </c>
      <c r="AY314" s="17" t="s">
        <v>164</v>
      </c>
      <c r="BE314" s="238">
        <f>IF(N314="základní",J314,0)</f>
        <v>0</v>
      </c>
      <c r="BF314" s="238">
        <f>IF(N314="snížená",J314,0)</f>
        <v>0</v>
      </c>
      <c r="BG314" s="238">
        <f>IF(N314="zákl. přenesená",J314,0)</f>
        <v>0</v>
      </c>
      <c r="BH314" s="238">
        <f>IF(N314="sníž. přenesená",J314,0)</f>
        <v>0</v>
      </c>
      <c r="BI314" s="238">
        <f>IF(N314="nulová",J314,0)</f>
        <v>0</v>
      </c>
      <c r="BJ314" s="17" t="s">
        <v>83</v>
      </c>
      <c r="BK314" s="238">
        <f>ROUND(I314*H314,2)</f>
        <v>0</v>
      </c>
      <c r="BL314" s="17" t="s">
        <v>171</v>
      </c>
      <c r="BM314" s="237" t="s">
        <v>480</v>
      </c>
    </row>
    <row r="315" s="2" customFormat="1">
      <c r="A315" s="38"/>
      <c r="B315" s="39"/>
      <c r="C315" s="40"/>
      <c r="D315" s="239" t="s">
        <v>173</v>
      </c>
      <c r="E315" s="40"/>
      <c r="F315" s="240" t="s">
        <v>481</v>
      </c>
      <c r="G315" s="40"/>
      <c r="H315" s="40"/>
      <c r="I315" s="241"/>
      <c r="J315" s="40"/>
      <c r="K315" s="40"/>
      <c r="L315" s="44"/>
      <c r="M315" s="242"/>
      <c r="N315" s="243"/>
      <c r="O315" s="91"/>
      <c r="P315" s="91"/>
      <c r="Q315" s="91"/>
      <c r="R315" s="91"/>
      <c r="S315" s="91"/>
      <c r="T315" s="92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173</v>
      </c>
      <c r="AU315" s="17" t="s">
        <v>85</v>
      </c>
    </row>
    <row r="316" s="14" customFormat="1">
      <c r="A316" s="14"/>
      <c r="B316" s="255"/>
      <c r="C316" s="256"/>
      <c r="D316" s="246" t="s">
        <v>175</v>
      </c>
      <c r="E316" s="257" t="s">
        <v>1</v>
      </c>
      <c r="F316" s="258" t="s">
        <v>482</v>
      </c>
      <c r="G316" s="256"/>
      <c r="H316" s="259">
        <v>11.34</v>
      </c>
      <c r="I316" s="260"/>
      <c r="J316" s="256"/>
      <c r="K316" s="256"/>
      <c r="L316" s="261"/>
      <c r="M316" s="262"/>
      <c r="N316" s="263"/>
      <c r="O316" s="263"/>
      <c r="P316" s="263"/>
      <c r="Q316" s="263"/>
      <c r="R316" s="263"/>
      <c r="S316" s="263"/>
      <c r="T316" s="26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5" t="s">
        <v>175</v>
      </c>
      <c r="AU316" s="265" t="s">
        <v>85</v>
      </c>
      <c r="AV316" s="14" t="s">
        <v>85</v>
      </c>
      <c r="AW316" s="14" t="s">
        <v>31</v>
      </c>
      <c r="AX316" s="14" t="s">
        <v>83</v>
      </c>
      <c r="AY316" s="265" t="s">
        <v>164</v>
      </c>
    </row>
    <row r="317" s="12" customFormat="1" ht="22.8" customHeight="1">
      <c r="A317" s="12"/>
      <c r="B317" s="210"/>
      <c r="C317" s="211"/>
      <c r="D317" s="212" t="s">
        <v>74</v>
      </c>
      <c r="E317" s="224" t="s">
        <v>483</v>
      </c>
      <c r="F317" s="224" t="s">
        <v>484</v>
      </c>
      <c r="G317" s="211"/>
      <c r="H317" s="211"/>
      <c r="I317" s="214"/>
      <c r="J317" s="225">
        <f>BK317</f>
        <v>0</v>
      </c>
      <c r="K317" s="211"/>
      <c r="L317" s="216"/>
      <c r="M317" s="217"/>
      <c r="N317" s="218"/>
      <c r="O317" s="218"/>
      <c r="P317" s="219">
        <f>SUM(P318:P327)</f>
        <v>0</v>
      </c>
      <c r="Q317" s="218"/>
      <c r="R317" s="219">
        <f>SUM(R318:R327)</f>
        <v>0</v>
      </c>
      <c r="S317" s="218"/>
      <c r="T317" s="220">
        <f>SUM(T318:T327)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21" t="s">
        <v>83</v>
      </c>
      <c r="AT317" s="222" t="s">
        <v>74</v>
      </c>
      <c r="AU317" s="222" t="s">
        <v>83</v>
      </c>
      <c r="AY317" s="221" t="s">
        <v>164</v>
      </c>
      <c r="BK317" s="223">
        <f>SUM(BK318:BK327)</f>
        <v>0</v>
      </c>
    </row>
    <row r="318" s="2" customFormat="1" ht="33" customHeight="1">
      <c r="A318" s="38"/>
      <c r="B318" s="39"/>
      <c r="C318" s="226" t="s">
        <v>485</v>
      </c>
      <c r="D318" s="226" t="s">
        <v>166</v>
      </c>
      <c r="E318" s="227" t="s">
        <v>486</v>
      </c>
      <c r="F318" s="228" t="s">
        <v>487</v>
      </c>
      <c r="G318" s="229" t="s">
        <v>223</v>
      </c>
      <c r="H318" s="230">
        <v>27.350000000000001</v>
      </c>
      <c r="I318" s="231"/>
      <c r="J318" s="232">
        <f>ROUND(I318*H318,2)</f>
        <v>0</v>
      </c>
      <c r="K318" s="228" t="s">
        <v>170</v>
      </c>
      <c r="L318" s="44"/>
      <c r="M318" s="233" t="s">
        <v>1</v>
      </c>
      <c r="N318" s="234" t="s">
        <v>40</v>
      </c>
      <c r="O318" s="91"/>
      <c r="P318" s="235">
        <f>O318*H318</f>
        <v>0</v>
      </c>
      <c r="Q318" s="235">
        <v>0</v>
      </c>
      <c r="R318" s="235">
        <f>Q318*H318</f>
        <v>0</v>
      </c>
      <c r="S318" s="235">
        <v>0</v>
      </c>
      <c r="T318" s="236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37" t="s">
        <v>171</v>
      </c>
      <c r="AT318" s="237" t="s">
        <v>166</v>
      </c>
      <c r="AU318" s="237" t="s">
        <v>85</v>
      </c>
      <c r="AY318" s="17" t="s">
        <v>164</v>
      </c>
      <c r="BE318" s="238">
        <f>IF(N318="základní",J318,0)</f>
        <v>0</v>
      </c>
      <c r="BF318" s="238">
        <f>IF(N318="snížená",J318,0)</f>
        <v>0</v>
      </c>
      <c r="BG318" s="238">
        <f>IF(N318="zákl. přenesená",J318,0)</f>
        <v>0</v>
      </c>
      <c r="BH318" s="238">
        <f>IF(N318="sníž. přenesená",J318,0)</f>
        <v>0</v>
      </c>
      <c r="BI318" s="238">
        <f>IF(N318="nulová",J318,0)</f>
        <v>0</v>
      </c>
      <c r="BJ318" s="17" t="s">
        <v>83</v>
      </c>
      <c r="BK318" s="238">
        <f>ROUND(I318*H318,2)</f>
        <v>0</v>
      </c>
      <c r="BL318" s="17" t="s">
        <v>171</v>
      </c>
      <c r="BM318" s="237" t="s">
        <v>488</v>
      </c>
    </row>
    <row r="319" s="2" customFormat="1">
      <c r="A319" s="38"/>
      <c r="B319" s="39"/>
      <c r="C319" s="40"/>
      <c r="D319" s="239" t="s">
        <v>173</v>
      </c>
      <c r="E319" s="40"/>
      <c r="F319" s="240" t="s">
        <v>489</v>
      </c>
      <c r="G319" s="40"/>
      <c r="H319" s="40"/>
      <c r="I319" s="241"/>
      <c r="J319" s="40"/>
      <c r="K319" s="40"/>
      <c r="L319" s="44"/>
      <c r="M319" s="242"/>
      <c r="N319" s="243"/>
      <c r="O319" s="91"/>
      <c r="P319" s="91"/>
      <c r="Q319" s="91"/>
      <c r="R319" s="91"/>
      <c r="S319" s="91"/>
      <c r="T319" s="92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173</v>
      </c>
      <c r="AU319" s="17" t="s">
        <v>85</v>
      </c>
    </row>
    <row r="320" s="2" customFormat="1" ht="24.15" customHeight="1">
      <c r="A320" s="38"/>
      <c r="B320" s="39"/>
      <c r="C320" s="226" t="s">
        <v>490</v>
      </c>
      <c r="D320" s="226" t="s">
        <v>166</v>
      </c>
      <c r="E320" s="227" t="s">
        <v>491</v>
      </c>
      <c r="F320" s="228" t="s">
        <v>492</v>
      </c>
      <c r="G320" s="229" t="s">
        <v>223</v>
      </c>
      <c r="H320" s="230">
        <v>27.350000000000001</v>
      </c>
      <c r="I320" s="231"/>
      <c r="J320" s="232">
        <f>ROUND(I320*H320,2)</f>
        <v>0</v>
      </c>
      <c r="K320" s="228" t="s">
        <v>170</v>
      </c>
      <c r="L320" s="44"/>
      <c r="M320" s="233" t="s">
        <v>1</v>
      </c>
      <c r="N320" s="234" t="s">
        <v>40</v>
      </c>
      <c r="O320" s="91"/>
      <c r="P320" s="235">
        <f>O320*H320</f>
        <v>0</v>
      </c>
      <c r="Q320" s="235">
        <v>0</v>
      </c>
      <c r="R320" s="235">
        <f>Q320*H320</f>
        <v>0</v>
      </c>
      <c r="S320" s="235">
        <v>0</v>
      </c>
      <c r="T320" s="236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37" t="s">
        <v>171</v>
      </c>
      <c r="AT320" s="237" t="s">
        <v>166</v>
      </c>
      <c r="AU320" s="237" t="s">
        <v>85</v>
      </c>
      <c r="AY320" s="17" t="s">
        <v>164</v>
      </c>
      <c r="BE320" s="238">
        <f>IF(N320="základní",J320,0)</f>
        <v>0</v>
      </c>
      <c r="BF320" s="238">
        <f>IF(N320="snížená",J320,0)</f>
        <v>0</v>
      </c>
      <c r="BG320" s="238">
        <f>IF(N320="zákl. přenesená",J320,0)</f>
        <v>0</v>
      </c>
      <c r="BH320" s="238">
        <f>IF(N320="sníž. přenesená",J320,0)</f>
        <v>0</v>
      </c>
      <c r="BI320" s="238">
        <f>IF(N320="nulová",J320,0)</f>
        <v>0</v>
      </c>
      <c r="BJ320" s="17" t="s">
        <v>83</v>
      </c>
      <c r="BK320" s="238">
        <f>ROUND(I320*H320,2)</f>
        <v>0</v>
      </c>
      <c r="BL320" s="17" t="s">
        <v>171</v>
      </c>
      <c r="BM320" s="237" t="s">
        <v>493</v>
      </c>
    </row>
    <row r="321" s="2" customFormat="1">
      <c r="A321" s="38"/>
      <c r="B321" s="39"/>
      <c r="C321" s="40"/>
      <c r="D321" s="239" t="s">
        <v>173</v>
      </c>
      <c r="E321" s="40"/>
      <c r="F321" s="240" t="s">
        <v>494</v>
      </c>
      <c r="G321" s="40"/>
      <c r="H321" s="40"/>
      <c r="I321" s="241"/>
      <c r="J321" s="40"/>
      <c r="K321" s="40"/>
      <c r="L321" s="44"/>
      <c r="M321" s="242"/>
      <c r="N321" s="243"/>
      <c r="O321" s="91"/>
      <c r="P321" s="91"/>
      <c r="Q321" s="91"/>
      <c r="R321" s="91"/>
      <c r="S321" s="91"/>
      <c r="T321" s="92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7" t="s">
        <v>173</v>
      </c>
      <c r="AU321" s="17" t="s">
        <v>85</v>
      </c>
    </row>
    <row r="322" s="2" customFormat="1" ht="24.15" customHeight="1">
      <c r="A322" s="38"/>
      <c r="B322" s="39"/>
      <c r="C322" s="226" t="s">
        <v>495</v>
      </c>
      <c r="D322" s="226" t="s">
        <v>166</v>
      </c>
      <c r="E322" s="227" t="s">
        <v>496</v>
      </c>
      <c r="F322" s="228" t="s">
        <v>497</v>
      </c>
      <c r="G322" s="229" t="s">
        <v>223</v>
      </c>
      <c r="H322" s="230">
        <v>820.5</v>
      </c>
      <c r="I322" s="231"/>
      <c r="J322" s="232">
        <f>ROUND(I322*H322,2)</f>
        <v>0</v>
      </c>
      <c r="K322" s="228" t="s">
        <v>170</v>
      </c>
      <c r="L322" s="44"/>
      <c r="M322" s="233" t="s">
        <v>1</v>
      </c>
      <c r="N322" s="234" t="s">
        <v>40</v>
      </c>
      <c r="O322" s="91"/>
      <c r="P322" s="235">
        <f>O322*H322</f>
        <v>0</v>
      </c>
      <c r="Q322" s="235">
        <v>0</v>
      </c>
      <c r="R322" s="235">
        <f>Q322*H322</f>
        <v>0</v>
      </c>
      <c r="S322" s="235">
        <v>0</v>
      </c>
      <c r="T322" s="236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37" t="s">
        <v>171</v>
      </c>
      <c r="AT322" s="237" t="s">
        <v>166</v>
      </c>
      <c r="AU322" s="237" t="s">
        <v>85</v>
      </c>
      <c r="AY322" s="17" t="s">
        <v>164</v>
      </c>
      <c r="BE322" s="238">
        <f>IF(N322="základní",J322,0)</f>
        <v>0</v>
      </c>
      <c r="BF322" s="238">
        <f>IF(N322="snížená",J322,0)</f>
        <v>0</v>
      </c>
      <c r="BG322" s="238">
        <f>IF(N322="zákl. přenesená",J322,0)</f>
        <v>0</v>
      </c>
      <c r="BH322" s="238">
        <f>IF(N322="sníž. přenesená",J322,0)</f>
        <v>0</v>
      </c>
      <c r="BI322" s="238">
        <f>IF(N322="nulová",J322,0)</f>
        <v>0</v>
      </c>
      <c r="BJ322" s="17" t="s">
        <v>83</v>
      </c>
      <c r="BK322" s="238">
        <f>ROUND(I322*H322,2)</f>
        <v>0</v>
      </c>
      <c r="BL322" s="17" t="s">
        <v>171</v>
      </c>
      <c r="BM322" s="237" t="s">
        <v>498</v>
      </c>
    </row>
    <row r="323" s="2" customFormat="1">
      <c r="A323" s="38"/>
      <c r="B323" s="39"/>
      <c r="C323" s="40"/>
      <c r="D323" s="239" t="s">
        <v>173</v>
      </c>
      <c r="E323" s="40"/>
      <c r="F323" s="240" t="s">
        <v>499</v>
      </c>
      <c r="G323" s="40"/>
      <c r="H323" s="40"/>
      <c r="I323" s="241"/>
      <c r="J323" s="40"/>
      <c r="K323" s="40"/>
      <c r="L323" s="44"/>
      <c r="M323" s="242"/>
      <c r="N323" s="243"/>
      <c r="O323" s="91"/>
      <c r="P323" s="91"/>
      <c r="Q323" s="91"/>
      <c r="R323" s="91"/>
      <c r="S323" s="91"/>
      <c r="T323" s="92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173</v>
      </c>
      <c r="AU323" s="17" t="s">
        <v>85</v>
      </c>
    </row>
    <row r="324" s="14" customFormat="1">
      <c r="A324" s="14"/>
      <c r="B324" s="255"/>
      <c r="C324" s="256"/>
      <c r="D324" s="246" t="s">
        <v>175</v>
      </c>
      <c r="E324" s="256"/>
      <c r="F324" s="258" t="s">
        <v>500</v>
      </c>
      <c r="G324" s="256"/>
      <c r="H324" s="259">
        <v>820.5</v>
      </c>
      <c r="I324" s="260"/>
      <c r="J324" s="256"/>
      <c r="K324" s="256"/>
      <c r="L324" s="261"/>
      <c r="M324" s="262"/>
      <c r="N324" s="263"/>
      <c r="O324" s="263"/>
      <c r="P324" s="263"/>
      <c r="Q324" s="263"/>
      <c r="R324" s="263"/>
      <c r="S324" s="263"/>
      <c r="T324" s="26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5" t="s">
        <v>175</v>
      </c>
      <c r="AU324" s="265" t="s">
        <v>85</v>
      </c>
      <c r="AV324" s="14" t="s">
        <v>85</v>
      </c>
      <c r="AW324" s="14" t="s">
        <v>4</v>
      </c>
      <c r="AX324" s="14" t="s">
        <v>83</v>
      </c>
      <c r="AY324" s="265" t="s">
        <v>164</v>
      </c>
    </row>
    <row r="325" s="2" customFormat="1" ht="44.25" customHeight="1">
      <c r="A325" s="38"/>
      <c r="B325" s="39"/>
      <c r="C325" s="226" t="s">
        <v>501</v>
      </c>
      <c r="D325" s="226" t="s">
        <v>166</v>
      </c>
      <c r="E325" s="227" t="s">
        <v>502</v>
      </c>
      <c r="F325" s="228" t="s">
        <v>503</v>
      </c>
      <c r="G325" s="229" t="s">
        <v>223</v>
      </c>
      <c r="H325" s="230">
        <v>27.350000000000001</v>
      </c>
      <c r="I325" s="231"/>
      <c r="J325" s="232">
        <f>ROUND(I325*H325,2)</f>
        <v>0</v>
      </c>
      <c r="K325" s="228" t="s">
        <v>170</v>
      </c>
      <c r="L325" s="44"/>
      <c r="M325" s="233" t="s">
        <v>1</v>
      </c>
      <c r="N325" s="234" t="s">
        <v>40</v>
      </c>
      <c r="O325" s="91"/>
      <c r="P325" s="235">
        <f>O325*H325</f>
        <v>0</v>
      </c>
      <c r="Q325" s="235">
        <v>0</v>
      </c>
      <c r="R325" s="235">
        <f>Q325*H325</f>
        <v>0</v>
      </c>
      <c r="S325" s="235">
        <v>0</v>
      </c>
      <c r="T325" s="236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37" t="s">
        <v>171</v>
      </c>
      <c r="AT325" s="237" t="s">
        <v>166</v>
      </c>
      <c r="AU325" s="237" t="s">
        <v>85</v>
      </c>
      <c r="AY325" s="17" t="s">
        <v>164</v>
      </c>
      <c r="BE325" s="238">
        <f>IF(N325="základní",J325,0)</f>
        <v>0</v>
      </c>
      <c r="BF325" s="238">
        <f>IF(N325="snížená",J325,0)</f>
        <v>0</v>
      </c>
      <c r="BG325" s="238">
        <f>IF(N325="zákl. přenesená",J325,0)</f>
        <v>0</v>
      </c>
      <c r="BH325" s="238">
        <f>IF(N325="sníž. přenesená",J325,0)</f>
        <v>0</v>
      </c>
      <c r="BI325" s="238">
        <f>IF(N325="nulová",J325,0)</f>
        <v>0</v>
      </c>
      <c r="BJ325" s="17" t="s">
        <v>83</v>
      </c>
      <c r="BK325" s="238">
        <f>ROUND(I325*H325,2)</f>
        <v>0</v>
      </c>
      <c r="BL325" s="17" t="s">
        <v>171</v>
      </c>
      <c r="BM325" s="237" t="s">
        <v>504</v>
      </c>
    </row>
    <row r="326" s="2" customFormat="1">
      <c r="A326" s="38"/>
      <c r="B326" s="39"/>
      <c r="C326" s="40"/>
      <c r="D326" s="239" t="s">
        <v>173</v>
      </c>
      <c r="E326" s="40"/>
      <c r="F326" s="240" t="s">
        <v>505</v>
      </c>
      <c r="G326" s="40"/>
      <c r="H326" s="40"/>
      <c r="I326" s="241"/>
      <c r="J326" s="40"/>
      <c r="K326" s="40"/>
      <c r="L326" s="44"/>
      <c r="M326" s="242"/>
      <c r="N326" s="243"/>
      <c r="O326" s="91"/>
      <c r="P326" s="91"/>
      <c r="Q326" s="91"/>
      <c r="R326" s="91"/>
      <c r="S326" s="91"/>
      <c r="T326" s="92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173</v>
      </c>
      <c r="AU326" s="17" t="s">
        <v>85</v>
      </c>
    </row>
    <row r="327" s="2" customFormat="1">
      <c r="A327" s="38"/>
      <c r="B327" s="39"/>
      <c r="C327" s="40"/>
      <c r="D327" s="246" t="s">
        <v>470</v>
      </c>
      <c r="E327" s="40"/>
      <c r="F327" s="287" t="s">
        <v>506</v>
      </c>
      <c r="G327" s="40"/>
      <c r="H327" s="40"/>
      <c r="I327" s="241"/>
      <c r="J327" s="40"/>
      <c r="K327" s="40"/>
      <c r="L327" s="44"/>
      <c r="M327" s="242"/>
      <c r="N327" s="243"/>
      <c r="O327" s="91"/>
      <c r="P327" s="91"/>
      <c r="Q327" s="91"/>
      <c r="R327" s="91"/>
      <c r="S327" s="91"/>
      <c r="T327" s="92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470</v>
      </c>
      <c r="AU327" s="17" t="s">
        <v>85</v>
      </c>
    </row>
    <row r="328" s="12" customFormat="1" ht="22.8" customHeight="1">
      <c r="A328" s="12"/>
      <c r="B328" s="210"/>
      <c r="C328" s="211"/>
      <c r="D328" s="212" t="s">
        <v>74</v>
      </c>
      <c r="E328" s="224" t="s">
        <v>507</v>
      </c>
      <c r="F328" s="224" t="s">
        <v>508</v>
      </c>
      <c r="G328" s="211"/>
      <c r="H328" s="211"/>
      <c r="I328" s="214"/>
      <c r="J328" s="225">
        <f>BK328</f>
        <v>0</v>
      </c>
      <c r="K328" s="211"/>
      <c r="L328" s="216"/>
      <c r="M328" s="217"/>
      <c r="N328" s="218"/>
      <c r="O328" s="218"/>
      <c r="P328" s="219">
        <f>SUM(P329:P330)</f>
        <v>0</v>
      </c>
      <c r="Q328" s="218"/>
      <c r="R328" s="219">
        <f>SUM(R329:R330)</f>
        <v>0</v>
      </c>
      <c r="S328" s="218"/>
      <c r="T328" s="220">
        <f>SUM(T329:T330)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221" t="s">
        <v>83</v>
      </c>
      <c r="AT328" s="222" t="s">
        <v>74</v>
      </c>
      <c r="AU328" s="222" t="s">
        <v>83</v>
      </c>
      <c r="AY328" s="221" t="s">
        <v>164</v>
      </c>
      <c r="BK328" s="223">
        <f>SUM(BK329:BK330)</f>
        <v>0</v>
      </c>
    </row>
    <row r="329" s="2" customFormat="1" ht="24.15" customHeight="1">
      <c r="A329" s="38"/>
      <c r="B329" s="39"/>
      <c r="C329" s="226" t="s">
        <v>509</v>
      </c>
      <c r="D329" s="226" t="s">
        <v>166</v>
      </c>
      <c r="E329" s="227" t="s">
        <v>510</v>
      </c>
      <c r="F329" s="228" t="s">
        <v>511</v>
      </c>
      <c r="G329" s="229" t="s">
        <v>223</v>
      </c>
      <c r="H329" s="230">
        <v>59.518000000000001</v>
      </c>
      <c r="I329" s="231"/>
      <c r="J329" s="232">
        <f>ROUND(I329*H329,2)</f>
        <v>0</v>
      </c>
      <c r="K329" s="228" t="s">
        <v>170</v>
      </c>
      <c r="L329" s="44"/>
      <c r="M329" s="233" t="s">
        <v>1</v>
      </c>
      <c r="N329" s="234" t="s">
        <v>40</v>
      </c>
      <c r="O329" s="91"/>
      <c r="P329" s="235">
        <f>O329*H329</f>
        <v>0</v>
      </c>
      <c r="Q329" s="235">
        <v>0</v>
      </c>
      <c r="R329" s="235">
        <f>Q329*H329</f>
        <v>0</v>
      </c>
      <c r="S329" s="235">
        <v>0</v>
      </c>
      <c r="T329" s="236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37" t="s">
        <v>171</v>
      </c>
      <c r="AT329" s="237" t="s">
        <v>166</v>
      </c>
      <c r="AU329" s="237" t="s">
        <v>85</v>
      </c>
      <c r="AY329" s="17" t="s">
        <v>164</v>
      </c>
      <c r="BE329" s="238">
        <f>IF(N329="základní",J329,0)</f>
        <v>0</v>
      </c>
      <c r="BF329" s="238">
        <f>IF(N329="snížená",J329,0)</f>
        <v>0</v>
      </c>
      <c r="BG329" s="238">
        <f>IF(N329="zákl. přenesená",J329,0)</f>
        <v>0</v>
      </c>
      <c r="BH329" s="238">
        <f>IF(N329="sníž. přenesená",J329,0)</f>
        <v>0</v>
      </c>
      <c r="BI329" s="238">
        <f>IF(N329="nulová",J329,0)</f>
        <v>0</v>
      </c>
      <c r="BJ329" s="17" t="s">
        <v>83</v>
      </c>
      <c r="BK329" s="238">
        <f>ROUND(I329*H329,2)</f>
        <v>0</v>
      </c>
      <c r="BL329" s="17" t="s">
        <v>171</v>
      </c>
      <c r="BM329" s="237" t="s">
        <v>512</v>
      </c>
    </row>
    <row r="330" s="2" customFormat="1">
      <c r="A330" s="38"/>
      <c r="B330" s="39"/>
      <c r="C330" s="40"/>
      <c r="D330" s="239" t="s">
        <v>173</v>
      </c>
      <c r="E330" s="40"/>
      <c r="F330" s="240" t="s">
        <v>513</v>
      </c>
      <c r="G330" s="40"/>
      <c r="H330" s="40"/>
      <c r="I330" s="241"/>
      <c r="J330" s="40"/>
      <c r="K330" s="40"/>
      <c r="L330" s="44"/>
      <c r="M330" s="242"/>
      <c r="N330" s="243"/>
      <c r="O330" s="91"/>
      <c r="P330" s="91"/>
      <c r="Q330" s="91"/>
      <c r="R330" s="91"/>
      <c r="S330" s="91"/>
      <c r="T330" s="92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173</v>
      </c>
      <c r="AU330" s="17" t="s">
        <v>85</v>
      </c>
    </row>
    <row r="331" s="12" customFormat="1" ht="25.92" customHeight="1">
      <c r="A331" s="12"/>
      <c r="B331" s="210"/>
      <c r="C331" s="211"/>
      <c r="D331" s="212" t="s">
        <v>74</v>
      </c>
      <c r="E331" s="213" t="s">
        <v>514</v>
      </c>
      <c r="F331" s="213" t="s">
        <v>515</v>
      </c>
      <c r="G331" s="211"/>
      <c r="H331" s="211"/>
      <c r="I331" s="214"/>
      <c r="J331" s="215">
        <f>BK331</f>
        <v>0</v>
      </c>
      <c r="K331" s="211"/>
      <c r="L331" s="216"/>
      <c r="M331" s="217"/>
      <c r="N331" s="218"/>
      <c r="O331" s="218"/>
      <c r="P331" s="219">
        <f>P332+P376+P416+P452+P456+P487+P518+P548+P565+P576+P611+P642</f>
        <v>0</v>
      </c>
      <c r="Q331" s="218"/>
      <c r="R331" s="219">
        <f>R332+R376+R416+R452+R456+R487+R518+R548+R565+R576+R611+R642</f>
        <v>14.450275</v>
      </c>
      <c r="S331" s="218"/>
      <c r="T331" s="220">
        <f>T332+T376+T416+T452+T456+T487+T518+T548+T565+T576+T611+T642</f>
        <v>0.60213399999999995</v>
      </c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R331" s="221" t="s">
        <v>85</v>
      </c>
      <c r="AT331" s="222" t="s">
        <v>74</v>
      </c>
      <c r="AU331" s="222" t="s">
        <v>75</v>
      </c>
      <c r="AY331" s="221" t="s">
        <v>164</v>
      </c>
      <c r="BK331" s="223">
        <f>BK332+BK376+BK416+BK452+BK456+BK487+BK518+BK548+BK565+BK576+BK611+BK642</f>
        <v>0</v>
      </c>
    </row>
    <row r="332" s="12" customFormat="1" ht="22.8" customHeight="1">
      <c r="A332" s="12"/>
      <c r="B332" s="210"/>
      <c r="C332" s="211"/>
      <c r="D332" s="212" t="s">
        <v>74</v>
      </c>
      <c r="E332" s="224" t="s">
        <v>516</v>
      </c>
      <c r="F332" s="224" t="s">
        <v>517</v>
      </c>
      <c r="G332" s="211"/>
      <c r="H332" s="211"/>
      <c r="I332" s="214"/>
      <c r="J332" s="225">
        <f>BK332</f>
        <v>0</v>
      </c>
      <c r="K332" s="211"/>
      <c r="L332" s="216"/>
      <c r="M332" s="217"/>
      <c r="N332" s="218"/>
      <c r="O332" s="218"/>
      <c r="P332" s="219">
        <f>SUM(P333:P375)</f>
        <v>0</v>
      </c>
      <c r="Q332" s="218"/>
      <c r="R332" s="219">
        <f>SUM(R333:R375)</f>
        <v>0.67536620000000003</v>
      </c>
      <c r="S332" s="218"/>
      <c r="T332" s="220">
        <f>SUM(T333:T375)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21" t="s">
        <v>85</v>
      </c>
      <c r="AT332" s="222" t="s">
        <v>74</v>
      </c>
      <c r="AU332" s="222" t="s">
        <v>83</v>
      </c>
      <c r="AY332" s="221" t="s">
        <v>164</v>
      </c>
      <c r="BK332" s="223">
        <f>SUM(BK333:BK375)</f>
        <v>0</v>
      </c>
    </row>
    <row r="333" s="2" customFormat="1" ht="24.15" customHeight="1">
      <c r="A333" s="38"/>
      <c r="B333" s="39"/>
      <c r="C333" s="226" t="s">
        <v>518</v>
      </c>
      <c r="D333" s="226" t="s">
        <v>166</v>
      </c>
      <c r="E333" s="227" t="s">
        <v>519</v>
      </c>
      <c r="F333" s="228" t="s">
        <v>520</v>
      </c>
      <c r="G333" s="229" t="s">
        <v>169</v>
      </c>
      <c r="H333" s="230">
        <v>28.34</v>
      </c>
      <c r="I333" s="231"/>
      <c r="J333" s="232">
        <f>ROUND(I333*H333,2)</f>
        <v>0</v>
      </c>
      <c r="K333" s="228" t="s">
        <v>170</v>
      </c>
      <c r="L333" s="44"/>
      <c r="M333" s="233" t="s">
        <v>1</v>
      </c>
      <c r="N333" s="234" t="s">
        <v>40</v>
      </c>
      <c r="O333" s="91"/>
      <c r="P333" s="235">
        <f>O333*H333</f>
        <v>0</v>
      </c>
      <c r="Q333" s="235">
        <v>0</v>
      </c>
      <c r="R333" s="235">
        <f>Q333*H333</f>
        <v>0</v>
      </c>
      <c r="S333" s="235">
        <v>0</v>
      </c>
      <c r="T333" s="236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37" t="s">
        <v>266</v>
      </c>
      <c r="AT333" s="237" t="s">
        <v>166</v>
      </c>
      <c r="AU333" s="237" t="s">
        <v>85</v>
      </c>
      <c r="AY333" s="17" t="s">
        <v>164</v>
      </c>
      <c r="BE333" s="238">
        <f>IF(N333="základní",J333,0)</f>
        <v>0</v>
      </c>
      <c r="BF333" s="238">
        <f>IF(N333="snížená",J333,0)</f>
        <v>0</v>
      </c>
      <c r="BG333" s="238">
        <f>IF(N333="zákl. přenesená",J333,0)</f>
        <v>0</v>
      </c>
      <c r="BH333" s="238">
        <f>IF(N333="sníž. přenesená",J333,0)</f>
        <v>0</v>
      </c>
      <c r="BI333" s="238">
        <f>IF(N333="nulová",J333,0)</f>
        <v>0</v>
      </c>
      <c r="BJ333" s="17" t="s">
        <v>83</v>
      </c>
      <c r="BK333" s="238">
        <f>ROUND(I333*H333,2)</f>
        <v>0</v>
      </c>
      <c r="BL333" s="17" t="s">
        <v>266</v>
      </c>
      <c r="BM333" s="237" t="s">
        <v>521</v>
      </c>
    </row>
    <row r="334" s="2" customFormat="1">
      <c r="A334" s="38"/>
      <c r="B334" s="39"/>
      <c r="C334" s="40"/>
      <c r="D334" s="239" t="s">
        <v>173</v>
      </c>
      <c r="E334" s="40"/>
      <c r="F334" s="240" t="s">
        <v>522</v>
      </c>
      <c r="G334" s="40"/>
      <c r="H334" s="40"/>
      <c r="I334" s="241"/>
      <c r="J334" s="40"/>
      <c r="K334" s="40"/>
      <c r="L334" s="44"/>
      <c r="M334" s="242"/>
      <c r="N334" s="243"/>
      <c r="O334" s="91"/>
      <c r="P334" s="91"/>
      <c r="Q334" s="91"/>
      <c r="R334" s="91"/>
      <c r="S334" s="91"/>
      <c r="T334" s="92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173</v>
      </c>
      <c r="AU334" s="17" t="s">
        <v>85</v>
      </c>
    </row>
    <row r="335" s="13" customFormat="1">
      <c r="A335" s="13"/>
      <c r="B335" s="244"/>
      <c r="C335" s="245"/>
      <c r="D335" s="246" t="s">
        <v>175</v>
      </c>
      <c r="E335" s="247" t="s">
        <v>1</v>
      </c>
      <c r="F335" s="248" t="s">
        <v>278</v>
      </c>
      <c r="G335" s="245"/>
      <c r="H335" s="247" t="s">
        <v>1</v>
      </c>
      <c r="I335" s="249"/>
      <c r="J335" s="245"/>
      <c r="K335" s="245"/>
      <c r="L335" s="250"/>
      <c r="M335" s="251"/>
      <c r="N335" s="252"/>
      <c r="O335" s="252"/>
      <c r="P335" s="252"/>
      <c r="Q335" s="252"/>
      <c r="R335" s="252"/>
      <c r="S335" s="252"/>
      <c r="T335" s="25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54" t="s">
        <v>175</v>
      </c>
      <c r="AU335" s="254" t="s">
        <v>85</v>
      </c>
      <c r="AV335" s="13" t="s">
        <v>83</v>
      </c>
      <c r="AW335" s="13" t="s">
        <v>31</v>
      </c>
      <c r="AX335" s="13" t="s">
        <v>75</v>
      </c>
      <c r="AY335" s="254" t="s">
        <v>164</v>
      </c>
    </row>
    <row r="336" s="14" customFormat="1">
      <c r="A336" s="14"/>
      <c r="B336" s="255"/>
      <c r="C336" s="256"/>
      <c r="D336" s="246" t="s">
        <v>175</v>
      </c>
      <c r="E336" s="257" t="s">
        <v>1</v>
      </c>
      <c r="F336" s="258" t="s">
        <v>523</v>
      </c>
      <c r="G336" s="256"/>
      <c r="H336" s="259">
        <v>28.34</v>
      </c>
      <c r="I336" s="260"/>
      <c r="J336" s="256"/>
      <c r="K336" s="256"/>
      <c r="L336" s="261"/>
      <c r="M336" s="262"/>
      <c r="N336" s="263"/>
      <c r="O336" s="263"/>
      <c r="P336" s="263"/>
      <c r="Q336" s="263"/>
      <c r="R336" s="263"/>
      <c r="S336" s="263"/>
      <c r="T336" s="26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65" t="s">
        <v>175</v>
      </c>
      <c r="AU336" s="265" t="s">
        <v>85</v>
      </c>
      <c r="AV336" s="14" t="s">
        <v>85</v>
      </c>
      <c r="AW336" s="14" t="s">
        <v>31</v>
      </c>
      <c r="AX336" s="14" t="s">
        <v>75</v>
      </c>
      <c r="AY336" s="265" t="s">
        <v>164</v>
      </c>
    </row>
    <row r="337" s="15" customFormat="1">
      <c r="A337" s="15"/>
      <c r="B337" s="266"/>
      <c r="C337" s="267"/>
      <c r="D337" s="246" t="s">
        <v>175</v>
      </c>
      <c r="E337" s="268" t="s">
        <v>1</v>
      </c>
      <c r="F337" s="269" t="s">
        <v>178</v>
      </c>
      <c r="G337" s="267"/>
      <c r="H337" s="270">
        <v>28.34</v>
      </c>
      <c r="I337" s="271"/>
      <c r="J337" s="267"/>
      <c r="K337" s="267"/>
      <c r="L337" s="272"/>
      <c r="M337" s="273"/>
      <c r="N337" s="274"/>
      <c r="O337" s="274"/>
      <c r="P337" s="274"/>
      <c r="Q337" s="274"/>
      <c r="R337" s="274"/>
      <c r="S337" s="274"/>
      <c r="T337" s="27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76" t="s">
        <v>175</v>
      </c>
      <c r="AU337" s="276" t="s">
        <v>85</v>
      </c>
      <c r="AV337" s="15" t="s">
        <v>171</v>
      </c>
      <c r="AW337" s="15" t="s">
        <v>31</v>
      </c>
      <c r="AX337" s="15" t="s">
        <v>83</v>
      </c>
      <c r="AY337" s="276" t="s">
        <v>164</v>
      </c>
    </row>
    <row r="338" s="2" customFormat="1" ht="16.5" customHeight="1">
      <c r="A338" s="38"/>
      <c r="B338" s="39"/>
      <c r="C338" s="277" t="s">
        <v>524</v>
      </c>
      <c r="D338" s="277" t="s">
        <v>251</v>
      </c>
      <c r="E338" s="278" t="s">
        <v>525</v>
      </c>
      <c r="F338" s="279" t="s">
        <v>526</v>
      </c>
      <c r="G338" s="280" t="s">
        <v>223</v>
      </c>
      <c r="H338" s="281">
        <v>0.010999999999999999</v>
      </c>
      <c r="I338" s="282"/>
      <c r="J338" s="283">
        <f>ROUND(I338*H338,2)</f>
        <v>0</v>
      </c>
      <c r="K338" s="279" t="s">
        <v>170</v>
      </c>
      <c r="L338" s="284"/>
      <c r="M338" s="285" t="s">
        <v>1</v>
      </c>
      <c r="N338" s="286" t="s">
        <v>40</v>
      </c>
      <c r="O338" s="91"/>
      <c r="P338" s="235">
        <f>O338*H338</f>
        <v>0</v>
      </c>
      <c r="Q338" s="235">
        <v>1</v>
      </c>
      <c r="R338" s="235">
        <f>Q338*H338</f>
        <v>0.010999999999999999</v>
      </c>
      <c r="S338" s="235">
        <v>0</v>
      </c>
      <c r="T338" s="236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37" t="s">
        <v>361</v>
      </c>
      <c r="AT338" s="237" t="s">
        <v>251</v>
      </c>
      <c r="AU338" s="237" t="s">
        <v>85</v>
      </c>
      <c r="AY338" s="17" t="s">
        <v>164</v>
      </c>
      <c r="BE338" s="238">
        <f>IF(N338="základní",J338,0)</f>
        <v>0</v>
      </c>
      <c r="BF338" s="238">
        <f>IF(N338="snížená",J338,0)</f>
        <v>0</v>
      </c>
      <c r="BG338" s="238">
        <f>IF(N338="zákl. přenesená",J338,0)</f>
        <v>0</v>
      </c>
      <c r="BH338" s="238">
        <f>IF(N338="sníž. přenesená",J338,0)</f>
        <v>0</v>
      </c>
      <c r="BI338" s="238">
        <f>IF(N338="nulová",J338,0)</f>
        <v>0</v>
      </c>
      <c r="BJ338" s="17" t="s">
        <v>83</v>
      </c>
      <c r="BK338" s="238">
        <f>ROUND(I338*H338,2)</f>
        <v>0</v>
      </c>
      <c r="BL338" s="17" t="s">
        <v>266</v>
      </c>
      <c r="BM338" s="237" t="s">
        <v>527</v>
      </c>
    </row>
    <row r="339" s="14" customFormat="1">
      <c r="A339" s="14"/>
      <c r="B339" s="255"/>
      <c r="C339" s="256"/>
      <c r="D339" s="246" t="s">
        <v>175</v>
      </c>
      <c r="E339" s="257" t="s">
        <v>1</v>
      </c>
      <c r="F339" s="258" t="s">
        <v>528</v>
      </c>
      <c r="G339" s="256"/>
      <c r="H339" s="259">
        <v>0.010999999999999999</v>
      </c>
      <c r="I339" s="260"/>
      <c r="J339" s="256"/>
      <c r="K339" s="256"/>
      <c r="L339" s="261"/>
      <c r="M339" s="262"/>
      <c r="N339" s="263"/>
      <c r="O339" s="263"/>
      <c r="P339" s="263"/>
      <c r="Q339" s="263"/>
      <c r="R339" s="263"/>
      <c r="S339" s="263"/>
      <c r="T339" s="26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5" t="s">
        <v>175</v>
      </c>
      <c r="AU339" s="265" t="s">
        <v>85</v>
      </c>
      <c r="AV339" s="14" t="s">
        <v>85</v>
      </c>
      <c r="AW339" s="14" t="s">
        <v>31</v>
      </c>
      <c r="AX339" s="14" t="s">
        <v>75</v>
      </c>
      <c r="AY339" s="265" t="s">
        <v>164</v>
      </c>
    </row>
    <row r="340" s="15" customFormat="1">
      <c r="A340" s="15"/>
      <c r="B340" s="266"/>
      <c r="C340" s="267"/>
      <c r="D340" s="246" t="s">
        <v>175</v>
      </c>
      <c r="E340" s="268" t="s">
        <v>1</v>
      </c>
      <c r="F340" s="269" t="s">
        <v>178</v>
      </c>
      <c r="G340" s="267"/>
      <c r="H340" s="270">
        <v>0.010999999999999999</v>
      </c>
      <c r="I340" s="271"/>
      <c r="J340" s="267"/>
      <c r="K340" s="267"/>
      <c r="L340" s="272"/>
      <c r="M340" s="273"/>
      <c r="N340" s="274"/>
      <c r="O340" s="274"/>
      <c r="P340" s="274"/>
      <c r="Q340" s="274"/>
      <c r="R340" s="274"/>
      <c r="S340" s="274"/>
      <c r="T340" s="27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76" t="s">
        <v>175</v>
      </c>
      <c r="AU340" s="276" t="s">
        <v>85</v>
      </c>
      <c r="AV340" s="15" t="s">
        <v>171</v>
      </c>
      <c r="AW340" s="15" t="s">
        <v>31</v>
      </c>
      <c r="AX340" s="15" t="s">
        <v>83</v>
      </c>
      <c r="AY340" s="276" t="s">
        <v>164</v>
      </c>
    </row>
    <row r="341" s="2" customFormat="1" ht="24.15" customHeight="1">
      <c r="A341" s="38"/>
      <c r="B341" s="39"/>
      <c r="C341" s="226" t="s">
        <v>529</v>
      </c>
      <c r="D341" s="226" t="s">
        <v>166</v>
      </c>
      <c r="E341" s="227" t="s">
        <v>530</v>
      </c>
      <c r="F341" s="228" t="s">
        <v>531</v>
      </c>
      <c r="G341" s="229" t="s">
        <v>169</v>
      </c>
      <c r="H341" s="230">
        <v>21.207000000000001</v>
      </c>
      <c r="I341" s="231"/>
      <c r="J341" s="232">
        <f>ROUND(I341*H341,2)</f>
        <v>0</v>
      </c>
      <c r="K341" s="228" t="s">
        <v>170</v>
      </c>
      <c r="L341" s="44"/>
      <c r="M341" s="233" t="s">
        <v>1</v>
      </c>
      <c r="N341" s="234" t="s">
        <v>40</v>
      </c>
      <c r="O341" s="91"/>
      <c r="P341" s="235">
        <f>O341*H341</f>
        <v>0</v>
      </c>
      <c r="Q341" s="235">
        <v>0</v>
      </c>
      <c r="R341" s="235">
        <f>Q341*H341</f>
        <v>0</v>
      </c>
      <c r="S341" s="235">
        <v>0</v>
      </c>
      <c r="T341" s="236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37" t="s">
        <v>266</v>
      </c>
      <c r="AT341" s="237" t="s">
        <v>166</v>
      </c>
      <c r="AU341" s="237" t="s">
        <v>85</v>
      </c>
      <c r="AY341" s="17" t="s">
        <v>164</v>
      </c>
      <c r="BE341" s="238">
        <f>IF(N341="základní",J341,0)</f>
        <v>0</v>
      </c>
      <c r="BF341" s="238">
        <f>IF(N341="snížená",J341,0)</f>
        <v>0</v>
      </c>
      <c r="BG341" s="238">
        <f>IF(N341="zákl. přenesená",J341,0)</f>
        <v>0</v>
      </c>
      <c r="BH341" s="238">
        <f>IF(N341="sníž. přenesená",J341,0)</f>
        <v>0</v>
      </c>
      <c r="BI341" s="238">
        <f>IF(N341="nulová",J341,0)</f>
        <v>0</v>
      </c>
      <c r="BJ341" s="17" t="s">
        <v>83</v>
      </c>
      <c r="BK341" s="238">
        <f>ROUND(I341*H341,2)</f>
        <v>0</v>
      </c>
      <c r="BL341" s="17" t="s">
        <v>266</v>
      </c>
      <c r="BM341" s="237" t="s">
        <v>532</v>
      </c>
    </row>
    <row r="342" s="2" customFormat="1">
      <c r="A342" s="38"/>
      <c r="B342" s="39"/>
      <c r="C342" s="40"/>
      <c r="D342" s="239" t="s">
        <v>173</v>
      </c>
      <c r="E342" s="40"/>
      <c r="F342" s="240" t="s">
        <v>533</v>
      </c>
      <c r="G342" s="40"/>
      <c r="H342" s="40"/>
      <c r="I342" s="241"/>
      <c r="J342" s="40"/>
      <c r="K342" s="40"/>
      <c r="L342" s="44"/>
      <c r="M342" s="242"/>
      <c r="N342" s="243"/>
      <c r="O342" s="91"/>
      <c r="P342" s="91"/>
      <c r="Q342" s="91"/>
      <c r="R342" s="91"/>
      <c r="S342" s="91"/>
      <c r="T342" s="92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T342" s="17" t="s">
        <v>173</v>
      </c>
      <c r="AU342" s="17" t="s">
        <v>85</v>
      </c>
    </row>
    <row r="343" s="13" customFormat="1">
      <c r="A343" s="13"/>
      <c r="B343" s="244"/>
      <c r="C343" s="245"/>
      <c r="D343" s="246" t="s">
        <v>175</v>
      </c>
      <c r="E343" s="247" t="s">
        <v>1</v>
      </c>
      <c r="F343" s="248" t="s">
        <v>534</v>
      </c>
      <c r="G343" s="245"/>
      <c r="H343" s="247" t="s">
        <v>1</v>
      </c>
      <c r="I343" s="249"/>
      <c r="J343" s="245"/>
      <c r="K343" s="245"/>
      <c r="L343" s="250"/>
      <c r="M343" s="251"/>
      <c r="N343" s="252"/>
      <c r="O343" s="252"/>
      <c r="P343" s="252"/>
      <c r="Q343" s="252"/>
      <c r="R343" s="252"/>
      <c r="S343" s="252"/>
      <c r="T343" s="25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54" t="s">
        <v>175</v>
      </c>
      <c r="AU343" s="254" t="s">
        <v>85</v>
      </c>
      <c r="AV343" s="13" t="s">
        <v>83</v>
      </c>
      <c r="AW343" s="13" t="s">
        <v>31</v>
      </c>
      <c r="AX343" s="13" t="s">
        <v>75</v>
      </c>
      <c r="AY343" s="254" t="s">
        <v>164</v>
      </c>
    </row>
    <row r="344" s="14" customFormat="1">
      <c r="A344" s="14"/>
      <c r="B344" s="255"/>
      <c r="C344" s="256"/>
      <c r="D344" s="246" t="s">
        <v>175</v>
      </c>
      <c r="E344" s="257" t="s">
        <v>1</v>
      </c>
      <c r="F344" s="258" t="s">
        <v>535</v>
      </c>
      <c r="G344" s="256"/>
      <c r="H344" s="259">
        <v>19.332000000000001</v>
      </c>
      <c r="I344" s="260"/>
      <c r="J344" s="256"/>
      <c r="K344" s="256"/>
      <c r="L344" s="261"/>
      <c r="M344" s="262"/>
      <c r="N344" s="263"/>
      <c r="O344" s="263"/>
      <c r="P344" s="263"/>
      <c r="Q344" s="263"/>
      <c r="R344" s="263"/>
      <c r="S344" s="263"/>
      <c r="T344" s="26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65" t="s">
        <v>175</v>
      </c>
      <c r="AU344" s="265" t="s">
        <v>85</v>
      </c>
      <c r="AV344" s="14" t="s">
        <v>85</v>
      </c>
      <c r="AW344" s="14" t="s">
        <v>31</v>
      </c>
      <c r="AX344" s="14" t="s">
        <v>75</v>
      </c>
      <c r="AY344" s="265" t="s">
        <v>164</v>
      </c>
    </row>
    <row r="345" s="14" customFormat="1">
      <c r="A345" s="14"/>
      <c r="B345" s="255"/>
      <c r="C345" s="256"/>
      <c r="D345" s="246" t="s">
        <v>175</v>
      </c>
      <c r="E345" s="257" t="s">
        <v>1</v>
      </c>
      <c r="F345" s="258" t="s">
        <v>536</v>
      </c>
      <c r="G345" s="256"/>
      <c r="H345" s="259">
        <v>1.875</v>
      </c>
      <c r="I345" s="260"/>
      <c r="J345" s="256"/>
      <c r="K345" s="256"/>
      <c r="L345" s="261"/>
      <c r="M345" s="262"/>
      <c r="N345" s="263"/>
      <c r="O345" s="263"/>
      <c r="P345" s="263"/>
      <c r="Q345" s="263"/>
      <c r="R345" s="263"/>
      <c r="S345" s="263"/>
      <c r="T345" s="26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5" t="s">
        <v>175</v>
      </c>
      <c r="AU345" s="265" t="s">
        <v>85</v>
      </c>
      <c r="AV345" s="14" t="s">
        <v>85</v>
      </c>
      <c r="AW345" s="14" t="s">
        <v>31</v>
      </c>
      <c r="AX345" s="14" t="s">
        <v>75</v>
      </c>
      <c r="AY345" s="265" t="s">
        <v>164</v>
      </c>
    </row>
    <row r="346" s="15" customFormat="1">
      <c r="A346" s="15"/>
      <c r="B346" s="266"/>
      <c r="C346" s="267"/>
      <c r="D346" s="246" t="s">
        <v>175</v>
      </c>
      <c r="E346" s="268" t="s">
        <v>1</v>
      </c>
      <c r="F346" s="269" t="s">
        <v>178</v>
      </c>
      <c r="G346" s="267"/>
      <c r="H346" s="270">
        <v>21.207000000000001</v>
      </c>
      <c r="I346" s="271"/>
      <c r="J346" s="267"/>
      <c r="K346" s="267"/>
      <c r="L346" s="272"/>
      <c r="M346" s="273"/>
      <c r="N346" s="274"/>
      <c r="O346" s="274"/>
      <c r="P346" s="274"/>
      <c r="Q346" s="274"/>
      <c r="R346" s="274"/>
      <c r="S346" s="274"/>
      <c r="T346" s="27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76" t="s">
        <v>175</v>
      </c>
      <c r="AU346" s="276" t="s">
        <v>85</v>
      </c>
      <c r="AV346" s="15" t="s">
        <v>171</v>
      </c>
      <c r="AW346" s="15" t="s">
        <v>31</v>
      </c>
      <c r="AX346" s="15" t="s">
        <v>83</v>
      </c>
      <c r="AY346" s="276" t="s">
        <v>164</v>
      </c>
    </row>
    <row r="347" s="2" customFormat="1" ht="16.5" customHeight="1">
      <c r="A347" s="38"/>
      <c r="B347" s="39"/>
      <c r="C347" s="277" t="s">
        <v>537</v>
      </c>
      <c r="D347" s="277" t="s">
        <v>251</v>
      </c>
      <c r="E347" s="278" t="s">
        <v>525</v>
      </c>
      <c r="F347" s="279" t="s">
        <v>526</v>
      </c>
      <c r="G347" s="280" t="s">
        <v>223</v>
      </c>
      <c r="H347" s="281">
        <v>0.0080000000000000002</v>
      </c>
      <c r="I347" s="282"/>
      <c r="J347" s="283">
        <f>ROUND(I347*H347,2)</f>
        <v>0</v>
      </c>
      <c r="K347" s="279" t="s">
        <v>170</v>
      </c>
      <c r="L347" s="284"/>
      <c r="M347" s="285" t="s">
        <v>1</v>
      </c>
      <c r="N347" s="286" t="s">
        <v>40</v>
      </c>
      <c r="O347" s="91"/>
      <c r="P347" s="235">
        <f>O347*H347</f>
        <v>0</v>
      </c>
      <c r="Q347" s="235">
        <v>1</v>
      </c>
      <c r="R347" s="235">
        <f>Q347*H347</f>
        <v>0.0080000000000000002</v>
      </c>
      <c r="S347" s="235">
        <v>0</v>
      </c>
      <c r="T347" s="236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37" t="s">
        <v>361</v>
      </c>
      <c r="AT347" s="237" t="s">
        <v>251</v>
      </c>
      <c r="AU347" s="237" t="s">
        <v>85</v>
      </c>
      <c r="AY347" s="17" t="s">
        <v>164</v>
      </c>
      <c r="BE347" s="238">
        <f>IF(N347="základní",J347,0)</f>
        <v>0</v>
      </c>
      <c r="BF347" s="238">
        <f>IF(N347="snížená",J347,0)</f>
        <v>0</v>
      </c>
      <c r="BG347" s="238">
        <f>IF(N347="zákl. přenesená",J347,0)</f>
        <v>0</v>
      </c>
      <c r="BH347" s="238">
        <f>IF(N347="sníž. přenesená",J347,0)</f>
        <v>0</v>
      </c>
      <c r="BI347" s="238">
        <f>IF(N347="nulová",J347,0)</f>
        <v>0</v>
      </c>
      <c r="BJ347" s="17" t="s">
        <v>83</v>
      </c>
      <c r="BK347" s="238">
        <f>ROUND(I347*H347,2)</f>
        <v>0</v>
      </c>
      <c r="BL347" s="17" t="s">
        <v>266</v>
      </c>
      <c r="BM347" s="237" t="s">
        <v>538</v>
      </c>
    </row>
    <row r="348" s="14" customFormat="1">
      <c r="A348" s="14"/>
      <c r="B348" s="255"/>
      <c r="C348" s="256"/>
      <c r="D348" s="246" t="s">
        <v>175</v>
      </c>
      <c r="E348" s="257" t="s">
        <v>1</v>
      </c>
      <c r="F348" s="258" t="s">
        <v>539</v>
      </c>
      <c r="G348" s="256"/>
      <c r="H348" s="259">
        <v>0.0080000000000000002</v>
      </c>
      <c r="I348" s="260"/>
      <c r="J348" s="256"/>
      <c r="K348" s="256"/>
      <c r="L348" s="261"/>
      <c r="M348" s="262"/>
      <c r="N348" s="263"/>
      <c r="O348" s="263"/>
      <c r="P348" s="263"/>
      <c r="Q348" s="263"/>
      <c r="R348" s="263"/>
      <c r="S348" s="263"/>
      <c r="T348" s="26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5" t="s">
        <v>175</v>
      </c>
      <c r="AU348" s="265" t="s">
        <v>85</v>
      </c>
      <c r="AV348" s="14" t="s">
        <v>85</v>
      </c>
      <c r="AW348" s="14" t="s">
        <v>31</v>
      </c>
      <c r="AX348" s="14" t="s">
        <v>75</v>
      </c>
      <c r="AY348" s="265" t="s">
        <v>164</v>
      </c>
    </row>
    <row r="349" s="15" customFormat="1">
      <c r="A349" s="15"/>
      <c r="B349" s="266"/>
      <c r="C349" s="267"/>
      <c r="D349" s="246" t="s">
        <v>175</v>
      </c>
      <c r="E349" s="268" t="s">
        <v>1</v>
      </c>
      <c r="F349" s="269" t="s">
        <v>178</v>
      </c>
      <c r="G349" s="267"/>
      <c r="H349" s="270">
        <v>0.0080000000000000002</v>
      </c>
      <c r="I349" s="271"/>
      <c r="J349" s="267"/>
      <c r="K349" s="267"/>
      <c r="L349" s="272"/>
      <c r="M349" s="273"/>
      <c r="N349" s="274"/>
      <c r="O349" s="274"/>
      <c r="P349" s="274"/>
      <c r="Q349" s="274"/>
      <c r="R349" s="274"/>
      <c r="S349" s="274"/>
      <c r="T349" s="27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76" t="s">
        <v>175</v>
      </c>
      <c r="AU349" s="276" t="s">
        <v>85</v>
      </c>
      <c r="AV349" s="15" t="s">
        <v>171</v>
      </c>
      <c r="AW349" s="15" t="s">
        <v>31</v>
      </c>
      <c r="AX349" s="15" t="s">
        <v>83</v>
      </c>
      <c r="AY349" s="276" t="s">
        <v>164</v>
      </c>
    </row>
    <row r="350" s="2" customFormat="1" ht="24.15" customHeight="1">
      <c r="A350" s="38"/>
      <c r="B350" s="39"/>
      <c r="C350" s="226" t="s">
        <v>540</v>
      </c>
      <c r="D350" s="226" t="s">
        <v>166</v>
      </c>
      <c r="E350" s="227" t="s">
        <v>541</v>
      </c>
      <c r="F350" s="228" t="s">
        <v>542</v>
      </c>
      <c r="G350" s="229" t="s">
        <v>169</v>
      </c>
      <c r="H350" s="230">
        <v>56.68</v>
      </c>
      <c r="I350" s="231"/>
      <c r="J350" s="232">
        <f>ROUND(I350*H350,2)</f>
        <v>0</v>
      </c>
      <c r="K350" s="228" t="s">
        <v>170</v>
      </c>
      <c r="L350" s="44"/>
      <c r="M350" s="233" t="s">
        <v>1</v>
      </c>
      <c r="N350" s="234" t="s">
        <v>40</v>
      </c>
      <c r="O350" s="91"/>
      <c r="P350" s="235">
        <f>O350*H350</f>
        <v>0</v>
      </c>
      <c r="Q350" s="235">
        <v>0.00040000000000000002</v>
      </c>
      <c r="R350" s="235">
        <f>Q350*H350</f>
        <v>0.022672000000000001</v>
      </c>
      <c r="S350" s="235">
        <v>0</v>
      </c>
      <c r="T350" s="236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37" t="s">
        <v>266</v>
      </c>
      <c r="AT350" s="237" t="s">
        <v>166</v>
      </c>
      <c r="AU350" s="237" t="s">
        <v>85</v>
      </c>
      <c r="AY350" s="17" t="s">
        <v>164</v>
      </c>
      <c r="BE350" s="238">
        <f>IF(N350="základní",J350,0)</f>
        <v>0</v>
      </c>
      <c r="BF350" s="238">
        <f>IF(N350="snížená",J350,0)</f>
        <v>0</v>
      </c>
      <c r="BG350" s="238">
        <f>IF(N350="zákl. přenesená",J350,0)</f>
        <v>0</v>
      </c>
      <c r="BH350" s="238">
        <f>IF(N350="sníž. přenesená",J350,0)</f>
        <v>0</v>
      </c>
      <c r="BI350" s="238">
        <f>IF(N350="nulová",J350,0)</f>
        <v>0</v>
      </c>
      <c r="BJ350" s="17" t="s">
        <v>83</v>
      </c>
      <c r="BK350" s="238">
        <f>ROUND(I350*H350,2)</f>
        <v>0</v>
      </c>
      <c r="BL350" s="17" t="s">
        <v>266</v>
      </c>
      <c r="BM350" s="237" t="s">
        <v>543</v>
      </c>
    </row>
    <row r="351" s="2" customFormat="1">
      <c r="A351" s="38"/>
      <c r="B351" s="39"/>
      <c r="C351" s="40"/>
      <c r="D351" s="239" t="s">
        <v>173</v>
      </c>
      <c r="E351" s="40"/>
      <c r="F351" s="240" t="s">
        <v>544</v>
      </c>
      <c r="G351" s="40"/>
      <c r="H351" s="40"/>
      <c r="I351" s="241"/>
      <c r="J351" s="40"/>
      <c r="K351" s="40"/>
      <c r="L351" s="44"/>
      <c r="M351" s="242"/>
      <c r="N351" s="243"/>
      <c r="O351" s="91"/>
      <c r="P351" s="91"/>
      <c r="Q351" s="91"/>
      <c r="R351" s="91"/>
      <c r="S351" s="91"/>
      <c r="T351" s="92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T351" s="17" t="s">
        <v>173</v>
      </c>
      <c r="AU351" s="17" t="s">
        <v>85</v>
      </c>
    </row>
    <row r="352" s="13" customFormat="1">
      <c r="A352" s="13"/>
      <c r="B352" s="244"/>
      <c r="C352" s="245"/>
      <c r="D352" s="246" t="s">
        <v>175</v>
      </c>
      <c r="E352" s="247" t="s">
        <v>1</v>
      </c>
      <c r="F352" s="248" t="s">
        <v>545</v>
      </c>
      <c r="G352" s="245"/>
      <c r="H352" s="247" t="s">
        <v>1</v>
      </c>
      <c r="I352" s="249"/>
      <c r="J352" s="245"/>
      <c r="K352" s="245"/>
      <c r="L352" s="250"/>
      <c r="M352" s="251"/>
      <c r="N352" s="252"/>
      <c r="O352" s="252"/>
      <c r="P352" s="252"/>
      <c r="Q352" s="252"/>
      <c r="R352" s="252"/>
      <c r="S352" s="252"/>
      <c r="T352" s="25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54" t="s">
        <v>175</v>
      </c>
      <c r="AU352" s="254" t="s">
        <v>85</v>
      </c>
      <c r="AV352" s="13" t="s">
        <v>83</v>
      </c>
      <c r="AW352" s="13" t="s">
        <v>31</v>
      </c>
      <c r="AX352" s="13" t="s">
        <v>75</v>
      </c>
      <c r="AY352" s="254" t="s">
        <v>164</v>
      </c>
    </row>
    <row r="353" s="14" customFormat="1">
      <c r="A353" s="14"/>
      <c r="B353" s="255"/>
      <c r="C353" s="256"/>
      <c r="D353" s="246" t="s">
        <v>175</v>
      </c>
      <c r="E353" s="257" t="s">
        <v>1</v>
      </c>
      <c r="F353" s="258" t="s">
        <v>546</v>
      </c>
      <c r="G353" s="256"/>
      <c r="H353" s="259">
        <v>56.68</v>
      </c>
      <c r="I353" s="260"/>
      <c r="J353" s="256"/>
      <c r="K353" s="256"/>
      <c r="L353" s="261"/>
      <c r="M353" s="262"/>
      <c r="N353" s="263"/>
      <c r="O353" s="263"/>
      <c r="P353" s="263"/>
      <c r="Q353" s="263"/>
      <c r="R353" s="263"/>
      <c r="S353" s="263"/>
      <c r="T353" s="26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5" t="s">
        <v>175</v>
      </c>
      <c r="AU353" s="265" t="s">
        <v>85</v>
      </c>
      <c r="AV353" s="14" t="s">
        <v>85</v>
      </c>
      <c r="AW353" s="14" t="s">
        <v>31</v>
      </c>
      <c r="AX353" s="14" t="s">
        <v>75</v>
      </c>
      <c r="AY353" s="265" t="s">
        <v>164</v>
      </c>
    </row>
    <row r="354" s="15" customFormat="1">
      <c r="A354" s="15"/>
      <c r="B354" s="266"/>
      <c r="C354" s="267"/>
      <c r="D354" s="246" t="s">
        <v>175</v>
      </c>
      <c r="E354" s="268" t="s">
        <v>1</v>
      </c>
      <c r="F354" s="269" t="s">
        <v>178</v>
      </c>
      <c r="G354" s="267"/>
      <c r="H354" s="270">
        <v>56.68</v>
      </c>
      <c r="I354" s="271"/>
      <c r="J354" s="267"/>
      <c r="K354" s="267"/>
      <c r="L354" s="272"/>
      <c r="M354" s="273"/>
      <c r="N354" s="274"/>
      <c r="O354" s="274"/>
      <c r="P354" s="274"/>
      <c r="Q354" s="274"/>
      <c r="R354" s="274"/>
      <c r="S354" s="274"/>
      <c r="T354" s="27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76" t="s">
        <v>175</v>
      </c>
      <c r="AU354" s="276" t="s">
        <v>85</v>
      </c>
      <c r="AV354" s="15" t="s">
        <v>171</v>
      </c>
      <c r="AW354" s="15" t="s">
        <v>31</v>
      </c>
      <c r="AX354" s="15" t="s">
        <v>83</v>
      </c>
      <c r="AY354" s="276" t="s">
        <v>164</v>
      </c>
    </row>
    <row r="355" s="2" customFormat="1" ht="49.05" customHeight="1">
      <c r="A355" s="38"/>
      <c r="B355" s="39"/>
      <c r="C355" s="277" t="s">
        <v>547</v>
      </c>
      <c r="D355" s="277" t="s">
        <v>251</v>
      </c>
      <c r="E355" s="278" t="s">
        <v>548</v>
      </c>
      <c r="F355" s="279" t="s">
        <v>549</v>
      </c>
      <c r="G355" s="280" t="s">
        <v>169</v>
      </c>
      <c r="H355" s="281">
        <v>35.424999999999997</v>
      </c>
      <c r="I355" s="282"/>
      <c r="J355" s="283">
        <f>ROUND(I355*H355,2)</f>
        <v>0</v>
      </c>
      <c r="K355" s="279" t="s">
        <v>170</v>
      </c>
      <c r="L355" s="284"/>
      <c r="M355" s="285" t="s">
        <v>1</v>
      </c>
      <c r="N355" s="286" t="s">
        <v>40</v>
      </c>
      <c r="O355" s="91"/>
      <c r="P355" s="235">
        <f>O355*H355</f>
        <v>0</v>
      </c>
      <c r="Q355" s="235">
        <v>0.0053</v>
      </c>
      <c r="R355" s="235">
        <f>Q355*H355</f>
        <v>0.18775249999999999</v>
      </c>
      <c r="S355" s="235">
        <v>0</v>
      </c>
      <c r="T355" s="236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37" t="s">
        <v>361</v>
      </c>
      <c r="AT355" s="237" t="s">
        <v>251</v>
      </c>
      <c r="AU355" s="237" t="s">
        <v>85</v>
      </c>
      <c r="AY355" s="17" t="s">
        <v>164</v>
      </c>
      <c r="BE355" s="238">
        <f>IF(N355="základní",J355,0)</f>
        <v>0</v>
      </c>
      <c r="BF355" s="238">
        <f>IF(N355="snížená",J355,0)</f>
        <v>0</v>
      </c>
      <c r="BG355" s="238">
        <f>IF(N355="zákl. přenesená",J355,0)</f>
        <v>0</v>
      </c>
      <c r="BH355" s="238">
        <f>IF(N355="sníž. přenesená",J355,0)</f>
        <v>0</v>
      </c>
      <c r="BI355" s="238">
        <f>IF(N355="nulová",J355,0)</f>
        <v>0</v>
      </c>
      <c r="BJ355" s="17" t="s">
        <v>83</v>
      </c>
      <c r="BK355" s="238">
        <f>ROUND(I355*H355,2)</f>
        <v>0</v>
      </c>
      <c r="BL355" s="17" t="s">
        <v>266</v>
      </c>
      <c r="BM355" s="237" t="s">
        <v>550</v>
      </c>
    </row>
    <row r="356" s="14" customFormat="1">
      <c r="A356" s="14"/>
      <c r="B356" s="255"/>
      <c r="C356" s="256"/>
      <c r="D356" s="246" t="s">
        <v>175</v>
      </c>
      <c r="E356" s="257" t="s">
        <v>1</v>
      </c>
      <c r="F356" s="258" t="s">
        <v>551</v>
      </c>
      <c r="G356" s="256"/>
      <c r="H356" s="259">
        <v>35.424999999999997</v>
      </c>
      <c r="I356" s="260"/>
      <c r="J356" s="256"/>
      <c r="K356" s="256"/>
      <c r="L356" s="261"/>
      <c r="M356" s="262"/>
      <c r="N356" s="263"/>
      <c r="O356" s="263"/>
      <c r="P356" s="263"/>
      <c r="Q356" s="263"/>
      <c r="R356" s="263"/>
      <c r="S356" s="263"/>
      <c r="T356" s="26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5" t="s">
        <v>175</v>
      </c>
      <c r="AU356" s="265" t="s">
        <v>85</v>
      </c>
      <c r="AV356" s="14" t="s">
        <v>85</v>
      </c>
      <c r="AW356" s="14" t="s">
        <v>31</v>
      </c>
      <c r="AX356" s="14" t="s">
        <v>75</v>
      </c>
      <c r="AY356" s="265" t="s">
        <v>164</v>
      </c>
    </row>
    <row r="357" s="15" customFormat="1">
      <c r="A357" s="15"/>
      <c r="B357" s="266"/>
      <c r="C357" s="267"/>
      <c r="D357" s="246" t="s">
        <v>175</v>
      </c>
      <c r="E357" s="268" t="s">
        <v>1</v>
      </c>
      <c r="F357" s="269" t="s">
        <v>178</v>
      </c>
      <c r="G357" s="267"/>
      <c r="H357" s="270">
        <v>35.424999999999997</v>
      </c>
      <c r="I357" s="271"/>
      <c r="J357" s="267"/>
      <c r="K357" s="267"/>
      <c r="L357" s="272"/>
      <c r="M357" s="273"/>
      <c r="N357" s="274"/>
      <c r="O357" s="274"/>
      <c r="P357" s="274"/>
      <c r="Q357" s="274"/>
      <c r="R357" s="274"/>
      <c r="S357" s="274"/>
      <c r="T357" s="27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76" t="s">
        <v>175</v>
      </c>
      <c r="AU357" s="276" t="s">
        <v>85</v>
      </c>
      <c r="AV357" s="15" t="s">
        <v>171</v>
      </c>
      <c r="AW357" s="15" t="s">
        <v>31</v>
      </c>
      <c r="AX357" s="15" t="s">
        <v>83</v>
      </c>
      <c r="AY357" s="276" t="s">
        <v>164</v>
      </c>
    </row>
    <row r="358" s="2" customFormat="1" ht="37.8" customHeight="1">
      <c r="A358" s="38"/>
      <c r="B358" s="39"/>
      <c r="C358" s="277" t="s">
        <v>552</v>
      </c>
      <c r="D358" s="277" t="s">
        <v>251</v>
      </c>
      <c r="E358" s="278" t="s">
        <v>553</v>
      </c>
      <c r="F358" s="279" t="s">
        <v>554</v>
      </c>
      <c r="G358" s="280" t="s">
        <v>169</v>
      </c>
      <c r="H358" s="281">
        <v>35.424999999999997</v>
      </c>
      <c r="I358" s="282"/>
      <c r="J358" s="283">
        <f>ROUND(I358*H358,2)</f>
        <v>0</v>
      </c>
      <c r="K358" s="279" t="s">
        <v>170</v>
      </c>
      <c r="L358" s="284"/>
      <c r="M358" s="285" t="s">
        <v>1</v>
      </c>
      <c r="N358" s="286" t="s">
        <v>40</v>
      </c>
      <c r="O358" s="91"/>
      <c r="P358" s="235">
        <f>O358*H358</f>
        <v>0</v>
      </c>
      <c r="Q358" s="235">
        <v>0.0044999999999999997</v>
      </c>
      <c r="R358" s="235">
        <f>Q358*H358</f>
        <v>0.15941249999999999</v>
      </c>
      <c r="S358" s="235">
        <v>0</v>
      </c>
      <c r="T358" s="236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37" t="s">
        <v>361</v>
      </c>
      <c r="AT358" s="237" t="s">
        <v>251</v>
      </c>
      <c r="AU358" s="237" t="s">
        <v>85</v>
      </c>
      <c r="AY358" s="17" t="s">
        <v>164</v>
      </c>
      <c r="BE358" s="238">
        <f>IF(N358="základní",J358,0)</f>
        <v>0</v>
      </c>
      <c r="BF358" s="238">
        <f>IF(N358="snížená",J358,0)</f>
        <v>0</v>
      </c>
      <c r="BG358" s="238">
        <f>IF(N358="zákl. přenesená",J358,0)</f>
        <v>0</v>
      </c>
      <c r="BH358" s="238">
        <f>IF(N358="sníž. přenesená",J358,0)</f>
        <v>0</v>
      </c>
      <c r="BI358" s="238">
        <f>IF(N358="nulová",J358,0)</f>
        <v>0</v>
      </c>
      <c r="BJ358" s="17" t="s">
        <v>83</v>
      </c>
      <c r="BK358" s="238">
        <f>ROUND(I358*H358,2)</f>
        <v>0</v>
      </c>
      <c r="BL358" s="17" t="s">
        <v>266</v>
      </c>
      <c r="BM358" s="237" t="s">
        <v>555</v>
      </c>
    </row>
    <row r="359" s="2" customFormat="1" ht="24.15" customHeight="1">
      <c r="A359" s="38"/>
      <c r="B359" s="39"/>
      <c r="C359" s="226" t="s">
        <v>556</v>
      </c>
      <c r="D359" s="226" t="s">
        <v>166</v>
      </c>
      <c r="E359" s="227" t="s">
        <v>557</v>
      </c>
      <c r="F359" s="228" t="s">
        <v>558</v>
      </c>
      <c r="G359" s="229" t="s">
        <v>169</v>
      </c>
      <c r="H359" s="230">
        <v>42.414000000000001</v>
      </c>
      <c r="I359" s="231"/>
      <c r="J359" s="232">
        <f>ROUND(I359*H359,2)</f>
        <v>0</v>
      </c>
      <c r="K359" s="228" t="s">
        <v>170</v>
      </c>
      <c r="L359" s="44"/>
      <c r="M359" s="233" t="s">
        <v>1</v>
      </c>
      <c r="N359" s="234" t="s">
        <v>40</v>
      </c>
      <c r="O359" s="91"/>
      <c r="P359" s="235">
        <f>O359*H359</f>
        <v>0</v>
      </c>
      <c r="Q359" s="235">
        <v>0.00040000000000000002</v>
      </c>
      <c r="R359" s="235">
        <f>Q359*H359</f>
        <v>0.016965600000000001</v>
      </c>
      <c r="S359" s="235">
        <v>0</v>
      </c>
      <c r="T359" s="236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37" t="s">
        <v>266</v>
      </c>
      <c r="AT359" s="237" t="s">
        <v>166</v>
      </c>
      <c r="AU359" s="237" t="s">
        <v>85</v>
      </c>
      <c r="AY359" s="17" t="s">
        <v>164</v>
      </c>
      <c r="BE359" s="238">
        <f>IF(N359="základní",J359,0)</f>
        <v>0</v>
      </c>
      <c r="BF359" s="238">
        <f>IF(N359="snížená",J359,0)</f>
        <v>0</v>
      </c>
      <c r="BG359" s="238">
        <f>IF(N359="zákl. přenesená",J359,0)</f>
        <v>0</v>
      </c>
      <c r="BH359" s="238">
        <f>IF(N359="sníž. přenesená",J359,0)</f>
        <v>0</v>
      </c>
      <c r="BI359" s="238">
        <f>IF(N359="nulová",J359,0)</f>
        <v>0</v>
      </c>
      <c r="BJ359" s="17" t="s">
        <v>83</v>
      </c>
      <c r="BK359" s="238">
        <f>ROUND(I359*H359,2)</f>
        <v>0</v>
      </c>
      <c r="BL359" s="17" t="s">
        <v>266</v>
      </c>
      <c r="BM359" s="237" t="s">
        <v>559</v>
      </c>
    </row>
    <row r="360" s="2" customFormat="1">
      <c r="A360" s="38"/>
      <c r="B360" s="39"/>
      <c r="C360" s="40"/>
      <c r="D360" s="239" t="s">
        <v>173</v>
      </c>
      <c r="E360" s="40"/>
      <c r="F360" s="240" t="s">
        <v>560</v>
      </c>
      <c r="G360" s="40"/>
      <c r="H360" s="40"/>
      <c r="I360" s="241"/>
      <c r="J360" s="40"/>
      <c r="K360" s="40"/>
      <c r="L360" s="44"/>
      <c r="M360" s="242"/>
      <c r="N360" s="243"/>
      <c r="O360" s="91"/>
      <c r="P360" s="91"/>
      <c r="Q360" s="91"/>
      <c r="R360" s="91"/>
      <c r="S360" s="91"/>
      <c r="T360" s="92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173</v>
      </c>
      <c r="AU360" s="17" t="s">
        <v>85</v>
      </c>
    </row>
    <row r="361" s="14" customFormat="1">
      <c r="A361" s="14"/>
      <c r="B361" s="255"/>
      <c r="C361" s="256"/>
      <c r="D361" s="246" t="s">
        <v>175</v>
      </c>
      <c r="E361" s="257" t="s">
        <v>1</v>
      </c>
      <c r="F361" s="258" t="s">
        <v>561</v>
      </c>
      <c r="G361" s="256"/>
      <c r="H361" s="259">
        <v>42.414000000000001</v>
      </c>
      <c r="I361" s="260"/>
      <c r="J361" s="256"/>
      <c r="K361" s="256"/>
      <c r="L361" s="261"/>
      <c r="M361" s="262"/>
      <c r="N361" s="263"/>
      <c r="O361" s="263"/>
      <c r="P361" s="263"/>
      <c r="Q361" s="263"/>
      <c r="R361" s="263"/>
      <c r="S361" s="263"/>
      <c r="T361" s="26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5" t="s">
        <v>175</v>
      </c>
      <c r="AU361" s="265" t="s">
        <v>85</v>
      </c>
      <c r="AV361" s="14" t="s">
        <v>85</v>
      </c>
      <c r="AW361" s="14" t="s">
        <v>31</v>
      </c>
      <c r="AX361" s="14" t="s">
        <v>83</v>
      </c>
      <c r="AY361" s="265" t="s">
        <v>164</v>
      </c>
    </row>
    <row r="362" s="2" customFormat="1" ht="49.05" customHeight="1">
      <c r="A362" s="38"/>
      <c r="B362" s="39"/>
      <c r="C362" s="277" t="s">
        <v>562</v>
      </c>
      <c r="D362" s="277" t="s">
        <v>251</v>
      </c>
      <c r="E362" s="278" t="s">
        <v>548</v>
      </c>
      <c r="F362" s="279" t="s">
        <v>549</v>
      </c>
      <c r="G362" s="280" t="s">
        <v>169</v>
      </c>
      <c r="H362" s="281">
        <v>26.506</v>
      </c>
      <c r="I362" s="282"/>
      <c r="J362" s="283">
        <f>ROUND(I362*H362,2)</f>
        <v>0</v>
      </c>
      <c r="K362" s="279" t="s">
        <v>170</v>
      </c>
      <c r="L362" s="284"/>
      <c r="M362" s="285" t="s">
        <v>1</v>
      </c>
      <c r="N362" s="286" t="s">
        <v>40</v>
      </c>
      <c r="O362" s="91"/>
      <c r="P362" s="235">
        <f>O362*H362</f>
        <v>0</v>
      </c>
      <c r="Q362" s="235">
        <v>0.0053</v>
      </c>
      <c r="R362" s="235">
        <f>Q362*H362</f>
        <v>0.14048179999999999</v>
      </c>
      <c r="S362" s="235">
        <v>0</v>
      </c>
      <c r="T362" s="236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37" t="s">
        <v>361</v>
      </c>
      <c r="AT362" s="237" t="s">
        <v>251</v>
      </c>
      <c r="AU362" s="237" t="s">
        <v>85</v>
      </c>
      <c r="AY362" s="17" t="s">
        <v>164</v>
      </c>
      <c r="BE362" s="238">
        <f>IF(N362="základní",J362,0)</f>
        <v>0</v>
      </c>
      <c r="BF362" s="238">
        <f>IF(N362="snížená",J362,0)</f>
        <v>0</v>
      </c>
      <c r="BG362" s="238">
        <f>IF(N362="zákl. přenesená",J362,0)</f>
        <v>0</v>
      </c>
      <c r="BH362" s="238">
        <f>IF(N362="sníž. přenesená",J362,0)</f>
        <v>0</v>
      </c>
      <c r="BI362" s="238">
        <f>IF(N362="nulová",J362,0)</f>
        <v>0</v>
      </c>
      <c r="BJ362" s="17" t="s">
        <v>83</v>
      </c>
      <c r="BK362" s="238">
        <f>ROUND(I362*H362,2)</f>
        <v>0</v>
      </c>
      <c r="BL362" s="17" t="s">
        <v>266</v>
      </c>
      <c r="BM362" s="237" t="s">
        <v>563</v>
      </c>
    </row>
    <row r="363" s="14" customFormat="1">
      <c r="A363" s="14"/>
      <c r="B363" s="255"/>
      <c r="C363" s="256"/>
      <c r="D363" s="246" t="s">
        <v>175</v>
      </c>
      <c r="E363" s="257" t="s">
        <v>1</v>
      </c>
      <c r="F363" s="258" t="s">
        <v>564</v>
      </c>
      <c r="G363" s="256"/>
      <c r="H363" s="259">
        <v>26.506</v>
      </c>
      <c r="I363" s="260"/>
      <c r="J363" s="256"/>
      <c r="K363" s="256"/>
      <c r="L363" s="261"/>
      <c r="M363" s="262"/>
      <c r="N363" s="263"/>
      <c r="O363" s="263"/>
      <c r="P363" s="263"/>
      <c r="Q363" s="263"/>
      <c r="R363" s="263"/>
      <c r="S363" s="263"/>
      <c r="T363" s="26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5" t="s">
        <v>175</v>
      </c>
      <c r="AU363" s="265" t="s">
        <v>85</v>
      </c>
      <c r="AV363" s="14" t="s">
        <v>85</v>
      </c>
      <c r="AW363" s="14" t="s">
        <v>31</v>
      </c>
      <c r="AX363" s="14" t="s">
        <v>83</v>
      </c>
      <c r="AY363" s="265" t="s">
        <v>164</v>
      </c>
    </row>
    <row r="364" s="2" customFormat="1" ht="37.8" customHeight="1">
      <c r="A364" s="38"/>
      <c r="B364" s="39"/>
      <c r="C364" s="277" t="s">
        <v>565</v>
      </c>
      <c r="D364" s="277" t="s">
        <v>251</v>
      </c>
      <c r="E364" s="278" t="s">
        <v>553</v>
      </c>
      <c r="F364" s="279" t="s">
        <v>554</v>
      </c>
      <c r="G364" s="280" t="s">
        <v>169</v>
      </c>
      <c r="H364" s="281">
        <v>26.506</v>
      </c>
      <c r="I364" s="282"/>
      <c r="J364" s="283">
        <f>ROUND(I364*H364,2)</f>
        <v>0</v>
      </c>
      <c r="K364" s="279" t="s">
        <v>170</v>
      </c>
      <c r="L364" s="284"/>
      <c r="M364" s="285" t="s">
        <v>1</v>
      </c>
      <c r="N364" s="286" t="s">
        <v>40</v>
      </c>
      <c r="O364" s="91"/>
      <c r="P364" s="235">
        <f>O364*H364</f>
        <v>0</v>
      </c>
      <c r="Q364" s="235">
        <v>0.0044999999999999997</v>
      </c>
      <c r="R364" s="235">
        <f>Q364*H364</f>
        <v>0.11927699999999999</v>
      </c>
      <c r="S364" s="235">
        <v>0</v>
      </c>
      <c r="T364" s="236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37" t="s">
        <v>361</v>
      </c>
      <c r="AT364" s="237" t="s">
        <v>251</v>
      </c>
      <c r="AU364" s="237" t="s">
        <v>85</v>
      </c>
      <c r="AY364" s="17" t="s">
        <v>164</v>
      </c>
      <c r="BE364" s="238">
        <f>IF(N364="základní",J364,0)</f>
        <v>0</v>
      </c>
      <c r="BF364" s="238">
        <f>IF(N364="snížená",J364,0)</f>
        <v>0</v>
      </c>
      <c r="BG364" s="238">
        <f>IF(N364="zákl. přenesená",J364,0)</f>
        <v>0</v>
      </c>
      <c r="BH364" s="238">
        <f>IF(N364="sníž. přenesená",J364,0)</f>
        <v>0</v>
      </c>
      <c r="BI364" s="238">
        <f>IF(N364="nulová",J364,0)</f>
        <v>0</v>
      </c>
      <c r="BJ364" s="17" t="s">
        <v>83</v>
      </c>
      <c r="BK364" s="238">
        <f>ROUND(I364*H364,2)</f>
        <v>0</v>
      </c>
      <c r="BL364" s="17" t="s">
        <v>266</v>
      </c>
      <c r="BM364" s="237" t="s">
        <v>566</v>
      </c>
    </row>
    <row r="365" s="2" customFormat="1" ht="24.15" customHeight="1">
      <c r="A365" s="38"/>
      <c r="B365" s="39"/>
      <c r="C365" s="226" t="s">
        <v>567</v>
      </c>
      <c r="D365" s="226" t="s">
        <v>166</v>
      </c>
      <c r="E365" s="227" t="s">
        <v>568</v>
      </c>
      <c r="F365" s="228" t="s">
        <v>569</v>
      </c>
      <c r="G365" s="229" t="s">
        <v>242</v>
      </c>
      <c r="H365" s="230">
        <v>46.119999999999997</v>
      </c>
      <c r="I365" s="231"/>
      <c r="J365" s="232">
        <f>ROUND(I365*H365,2)</f>
        <v>0</v>
      </c>
      <c r="K365" s="228" t="s">
        <v>170</v>
      </c>
      <c r="L365" s="44"/>
      <c r="M365" s="233" t="s">
        <v>1</v>
      </c>
      <c r="N365" s="234" t="s">
        <v>40</v>
      </c>
      <c r="O365" s="91"/>
      <c r="P365" s="235">
        <f>O365*H365</f>
        <v>0</v>
      </c>
      <c r="Q365" s="235">
        <v>0.00020000000000000001</v>
      </c>
      <c r="R365" s="235">
        <f>Q365*H365</f>
        <v>0.0092239999999999996</v>
      </c>
      <c r="S365" s="235">
        <v>0</v>
      </c>
      <c r="T365" s="236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37" t="s">
        <v>266</v>
      </c>
      <c r="AT365" s="237" t="s">
        <v>166</v>
      </c>
      <c r="AU365" s="237" t="s">
        <v>85</v>
      </c>
      <c r="AY365" s="17" t="s">
        <v>164</v>
      </c>
      <c r="BE365" s="238">
        <f>IF(N365="základní",J365,0)</f>
        <v>0</v>
      </c>
      <c r="BF365" s="238">
        <f>IF(N365="snížená",J365,0)</f>
        <v>0</v>
      </c>
      <c r="BG365" s="238">
        <f>IF(N365="zákl. přenesená",J365,0)</f>
        <v>0</v>
      </c>
      <c r="BH365" s="238">
        <f>IF(N365="sníž. přenesená",J365,0)</f>
        <v>0</v>
      </c>
      <c r="BI365" s="238">
        <f>IF(N365="nulová",J365,0)</f>
        <v>0</v>
      </c>
      <c r="BJ365" s="17" t="s">
        <v>83</v>
      </c>
      <c r="BK365" s="238">
        <f>ROUND(I365*H365,2)</f>
        <v>0</v>
      </c>
      <c r="BL365" s="17" t="s">
        <v>266</v>
      </c>
      <c r="BM365" s="237" t="s">
        <v>570</v>
      </c>
    </row>
    <row r="366" s="2" customFormat="1">
      <c r="A366" s="38"/>
      <c r="B366" s="39"/>
      <c r="C366" s="40"/>
      <c r="D366" s="239" t="s">
        <v>173</v>
      </c>
      <c r="E366" s="40"/>
      <c r="F366" s="240" t="s">
        <v>571</v>
      </c>
      <c r="G366" s="40"/>
      <c r="H366" s="40"/>
      <c r="I366" s="241"/>
      <c r="J366" s="40"/>
      <c r="K366" s="40"/>
      <c r="L366" s="44"/>
      <c r="M366" s="242"/>
      <c r="N366" s="243"/>
      <c r="O366" s="91"/>
      <c r="P366" s="91"/>
      <c r="Q366" s="91"/>
      <c r="R366" s="91"/>
      <c r="S366" s="91"/>
      <c r="T366" s="92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173</v>
      </c>
      <c r="AU366" s="17" t="s">
        <v>85</v>
      </c>
    </row>
    <row r="367" s="13" customFormat="1">
      <c r="A367" s="13"/>
      <c r="B367" s="244"/>
      <c r="C367" s="245"/>
      <c r="D367" s="246" t="s">
        <v>175</v>
      </c>
      <c r="E367" s="247" t="s">
        <v>1</v>
      </c>
      <c r="F367" s="248" t="s">
        <v>534</v>
      </c>
      <c r="G367" s="245"/>
      <c r="H367" s="247" t="s">
        <v>1</v>
      </c>
      <c r="I367" s="249"/>
      <c r="J367" s="245"/>
      <c r="K367" s="245"/>
      <c r="L367" s="250"/>
      <c r="M367" s="251"/>
      <c r="N367" s="252"/>
      <c r="O367" s="252"/>
      <c r="P367" s="252"/>
      <c r="Q367" s="252"/>
      <c r="R367" s="252"/>
      <c r="S367" s="252"/>
      <c r="T367" s="25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54" t="s">
        <v>175</v>
      </c>
      <c r="AU367" s="254" t="s">
        <v>85</v>
      </c>
      <c r="AV367" s="13" t="s">
        <v>83</v>
      </c>
      <c r="AW367" s="13" t="s">
        <v>31</v>
      </c>
      <c r="AX367" s="13" t="s">
        <v>75</v>
      </c>
      <c r="AY367" s="254" t="s">
        <v>164</v>
      </c>
    </row>
    <row r="368" s="14" customFormat="1">
      <c r="A368" s="14"/>
      <c r="B368" s="255"/>
      <c r="C368" s="256"/>
      <c r="D368" s="246" t="s">
        <v>175</v>
      </c>
      <c r="E368" s="257" t="s">
        <v>1</v>
      </c>
      <c r="F368" s="258" t="s">
        <v>572</v>
      </c>
      <c r="G368" s="256"/>
      <c r="H368" s="259">
        <v>33.619999999999997</v>
      </c>
      <c r="I368" s="260"/>
      <c r="J368" s="256"/>
      <c r="K368" s="256"/>
      <c r="L368" s="261"/>
      <c r="M368" s="262"/>
      <c r="N368" s="263"/>
      <c r="O368" s="263"/>
      <c r="P368" s="263"/>
      <c r="Q368" s="263"/>
      <c r="R368" s="263"/>
      <c r="S368" s="263"/>
      <c r="T368" s="26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5" t="s">
        <v>175</v>
      </c>
      <c r="AU368" s="265" t="s">
        <v>85</v>
      </c>
      <c r="AV368" s="14" t="s">
        <v>85</v>
      </c>
      <c r="AW368" s="14" t="s">
        <v>31</v>
      </c>
      <c r="AX368" s="14" t="s">
        <v>75</v>
      </c>
      <c r="AY368" s="265" t="s">
        <v>164</v>
      </c>
    </row>
    <row r="369" s="14" customFormat="1">
      <c r="A369" s="14"/>
      <c r="B369" s="255"/>
      <c r="C369" s="256"/>
      <c r="D369" s="246" t="s">
        <v>175</v>
      </c>
      <c r="E369" s="257" t="s">
        <v>1</v>
      </c>
      <c r="F369" s="258" t="s">
        <v>573</v>
      </c>
      <c r="G369" s="256"/>
      <c r="H369" s="259">
        <v>12.5</v>
      </c>
      <c r="I369" s="260"/>
      <c r="J369" s="256"/>
      <c r="K369" s="256"/>
      <c r="L369" s="261"/>
      <c r="M369" s="262"/>
      <c r="N369" s="263"/>
      <c r="O369" s="263"/>
      <c r="P369" s="263"/>
      <c r="Q369" s="263"/>
      <c r="R369" s="263"/>
      <c r="S369" s="263"/>
      <c r="T369" s="26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5" t="s">
        <v>175</v>
      </c>
      <c r="AU369" s="265" t="s">
        <v>85</v>
      </c>
      <c r="AV369" s="14" t="s">
        <v>85</v>
      </c>
      <c r="AW369" s="14" t="s">
        <v>31</v>
      </c>
      <c r="AX369" s="14" t="s">
        <v>75</v>
      </c>
      <c r="AY369" s="265" t="s">
        <v>164</v>
      </c>
    </row>
    <row r="370" s="15" customFormat="1">
      <c r="A370" s="15"/>
      <c r="B370" s="266"/>
      <c r="C370" s="267"/>
      <c r="D370" s="246" t="s">
        <v>175</v>
      </c>
      <c r="E370" s="268" t="s">
        <v>1</v>
      </c>
      <c r="F370" s="269" t="s">
        <v>178</v>
      </c>
      <c r="G370" s="267"/>
      <c r="H370" s="270">
        <v>46.119999999999997</v>
      </c>
      <c r="I370" s="271"/>
      <c r="J370" s="267"/>
      <c r="K370" s="267"/>
      <c r="L370" s="272"/>
      <c r="M370" s="273"/>
      <c r="N370" s="274"/>
      <c r="O370" s="274"/>
      <c r="P370" s="274"/>
      <c r="Q370" s="274"/>
      <c r="R370" s="274"/>
      <c r="S370" s="274"/>
      <c r="T370" s="27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76" t="s">
        <v>175</v>
      </c>
      <c r="AU370" s="276" t="s">
        <v>85</v>
      </c>
      <c r="AV370" s="15" t="s">
        <v>171</v>
      </c>
      <c r="AW370" s="15" t="s">
        <v>31</v>
      </c>
      <c r="AX370" s="15" t="s">
        <v>83</v>
      </c>
      <c r="AY370" s="276" t="s">
        <v>164</v>
      </c>
    </row>
    <row r="371" s="2" customFormat="1" ht="21.75" customHeight="1">
      <c r="A371" s="38"/>
      <c r="B371" s="39"/>
      <c r="C371" s="226" t="s">
        <v>574</v>
      </c>
      <c r="D371" s="226" t="s">
        <v>166</v>
      </c>
      <c r="E371" s="227" t="s">
        <v>575</v>
      </c>
      <c r="F371" s="228" t="s">
        <v>576</v>
      </c>
      <c r="G371" s="229" t="s">
        <v>169</v>
      </c>
      <c r="H371" s="230">
        <v>2.9039999999999999</v>
      </c>
      <c r="I371" s="231"/>
      <c r="J371" s="232">
        <f>ROUND(I371*H371,2)</f>
        <v>0</v>
      </c>
      <c r="K371" s="228" t="s">
        <v>243</v>
      </c>
      <c r="L371" s="44"/>
      <c r="M371" s="233" t="s">
        <v>1</v>
      </c>
      <c r="N371" s="234" t="s">
        <v>40</v>
      </c>
      <c r="O371" s="91"/>
      <c r="P371" s="235">
        <f>O371*H371</f>
        <v>0</v>
      </c>
      <c r="Q371" s="235">
        <v>0.00020000000000000001</v>
      </c>
      <c r="R371" s="235">
        <f>Q371*H371</f>
        <v>0.00058080000000000002</v>
      </c>
      <c r="S371" s="235">
        <v>0</v>
      </c>
      <c r="T371" s="236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37" t="s">
        <v>266</v>
      </c>
      <c r="AT371" s="237" t="s">
        <v>166</v>
      </c>
      <c r="AU371" s="237" t="s">
        <v>85</v>
      </c>
      <c r="AY371" s="17" t="s">
        <v>164</v>
      </c>
      <c r="BE371" s="238">
        <f>IF(N371="základní",J371,0)</f>
        <v>0</v>
      </c>
      <c r="BF371" s="238">
        <f>IF(N371="snížená",J371,0)</f>
        <v>0</v>
      </c>
      <c r="BG371" s="238">
        <f>IF(N371="zákl. přenesená",J371,0)</f>
        <v>0</v>
      </c>
      <c r="BH371" s="238">
        <f>IF(N371="sníž. přenesená",J371,0)</f>
        <v>0</v>
      </c>
      <c r="BI371" s="238">
        <f>IF(N371="nulová",J371,0)</f>
        <v>0</v>
      </c>
      <c r="BJ371" s="17" t="s">
        <v>83</v>
      </c>
      <c r="BK371" s="238">
        <f>ROUND(I371*H371,2)</f>
        <v>0</v>
      </c>
      <c r="BL371" s="17" t="s">
        <v>266</v>
      </c>
      <c r="BM371" s="237" t="s">
        <v>577</v>
      </c>
    </row>
    <row r="372" s="2" customFormat="1">
      <c r="A372" s="38"/>
      <c r="B372" s="39"/>
      <c r="C372" s="40"/>
      <c r="D372" s="246" t="s">
        <v>470</v>
      </c>
      <c r="E372" s="40"/>
      <c r="F372" s="287" t="s">
        <v>471</v>
      </c>
      <c r="G372" s="40"/>
      <c r="H372" s="40"/>
      <c r="I372" s="241"/>
      <c r="J372" s="40"/>
      <c r="K372" s="40"/>
      <c r="L372" s="44"/>
      <c r="M372" s="242"/>
      <c r="N372" s="243"/>
      <c r="O372" s="91"/>
      <c r="P372" s="91"/>
      <c r="Q372" s="91"/>
      <c r="R372" s="91"/>
      <c r="S372" s="91"/>
      <c r="T372" s="92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7" t="s">
        <v>470</v>
      </c>
      <c r="AU372" s="17" t="s">
        <v>85</v>
      </c>
    </row>
    <row r="373" s="14" customFormat="1">
      <c r="A373" s="14"/>
      <c r="B373" s="255"/>
      <c r="C373" s="256"/>
      <c r="D373" s="246" t="s">
        <v>175</v>
      </c>
      <c r="E373" s="257" t="s">
        <v>1</v>
      </c>
      <c r="F373" s="258" t="s">
        <v>578</v>
      </c>
      <c r="G373" s="256"/>
      <c r="H373" s="259">
        <v>2.9039999999999999</v>
      </c>
      <c r="I373" s="260"/>
      <c r="J373" s="256"/>
      <c r="K373" s="256"/>
      <c r="L373" s="261"/>
      <c r="M373" s="262"/>
      <c r="N373" s="263"/>
      <c r="O373" s="263"/>
      <c r="P373" s="263"/>
      <c r="Q373" s="263"/>
      <c r="R373" s="263"/>
      <c r="S373" s="263"/>
      <c r="T373" s="26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5" t="s">
        <v>175</v>
      </c>
      <c r="AU373" s="265" t="s">
        <v>85</v>
      </c>
      <c r="AV373" s="14" t="s">
        <v>85</v>
      </c>
      <c r="AW373" s="14" t="s">
        <v>31</v>
      </c>
      <c r="AX373" s="14" t="s">
        <v>83</v>
      </c>
      <c r="AY373" s="265" t="s">
        <v>164</v>
      </c>
    </row>
    <row r="374" s="2" customFormat="1" ht="24.15" customHeight="1">
      <c r="A374" s="38"/>
      <c r="B374" s="39"/>
      <c r="C374" s="226" t="s">
        <v>579</v>
      </c>
      <c r="D374" s="226" t="s">
        <v>166</v>
      </c>
      <c r="E374" s="227" t="s">
        <v>580</v>
      </c>
      <c r="F374" s="228" t="s">
        <v>581</v>
      </c>
      <c r="G374" s="229" t="s">
        <v>223</v>
      </c>
      <c r="H374" s="230">
        <v>0.67500000000000004</v>
      </c>
      <c r="I374" s="231"/>
      <c r="J374" s="232">
        <f>ROUND(I374*H374,2)</f>
        <v>0</v>
      </c>
      <c r="K374" s="228" t="s">
        <v>170</v>
      </c>
      <c r="L374" s="44"/>
      <c r="M374" s="233" t="s">
        <v>1</v>
      </c>
      <c r="N374" s="234" t="s">
        <v>40</v>
      </c>
      <c r="O374" s="91"/>
      <c r="P374" s="235">
        <f>O374*H374</f>
        <v>0</v>
      </c>
      <c r="Q374" s="235">
        <v>0</v>
      </c>
      <c r="R374" s="235">
        <f>Q374*H374</f>
        <v>0</v>
      </c>
      <c r="S374" s="235">
        <v>0</v>
      </c>
      <c r="T374" s="236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37" t="s">
        <v>266</v>
      </c>
      <c r="AT374" s="237" t="s">
        <v>166</v>
      </c>
      <c r="AU374" s="237" t="s">
        <v>85</v>
      </c>
      <c r="AY374" s="17" t="s">
        <v>164</v>
      </c>
      <c r="BE374" s="238">
        <f>IF(N374="základní",J374,0)</f>
        <v>0</v>
      </c>
      <c r="BF374" s="238">
        <f>IF(N374="snížená",J374,0)</f>
        <v>0</v>
      </c>
      <c r="BG374" s="238">
        <f>IF(N374="zákl. přenesená",J374,0)</f>
        <v>0</v>
      </c>
      <c r="BH374" s="238">
        <f>IF(N374="sníž. přenesená",J374,0)</f>
        <v>0</v>
      </c>
      <c r="BI374" s="238">
        <f>IF(N374="nulová",J374,0)</f>
        <v>0</v>
      </c>
      <c r="BJ374" s="17" t="s">
        <v>83</v>
      </c>
      <c r="BK374" s="238">
        <f>ROUND(I374*H374,2)</f>
        <v>0</v>
      </c>
      <c r="BL374" s="17" t="s">
        <v>266</v>
      </c>
      <c r="BM374" s="237" t="s">
        <v>582</v>
      </c>
    </row>
    <row r="375" s="2" customFormat="1">
      <c r="A375" s="38"/>
      <c r="B375" s="39"/>
      <c r="C375" s="40"/>
      <c r="D375" s="239" t="s">
        <v>173</v>
      </c>
      <c r="E375" s="40"/>
      <c r="F375" s="240" t="s">
        <v>583</v>
      </c>
      <c r="G375" s="40"/>
      <c r="H375" s="40"/>
      <c r="I375" s="241"/>
      <c r="J375" s="40"/>
      <c r="K375" s="40"/>
      <c r="L375" s="44"/>
      <c r="M375" s="242"/>
      <c r="N375" s="243"/>
      <c r="O375" s="91"/>
      <c r="P375" s="91"/>
      <c r="Q375" s="91"/>
      <c r="R375" s="91"/>
      <c r="S375" s="91"/>
      <c r="T375" s="92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T375" s="17" t="s">
        <v>173</v>
      </c>
      <c r="AU375" s="17" t="s">
        <v>85</v>
      </c>
    </row>
    <row r="376" s="12" customFormat="1" ht="22.8" customHeight="1">
      <c r="A376" s="12"/>
      <c r="B376" s="210"/>
      <c r="C376" s="211"/>
      <c r="D376" s="212" t="s">
        <v>74</v>
      </c>
      <c r="E376" s="224" t="s">
        <v>584</v>
      </c>
      <c r="F376" s="224" t="s">
        <v>585</v>
      </c>
      <c r="G376" s="211"/>
      <c r="H376" s="211"/>
      <c r="I376" s="214"/>
      <c r="J376" s="225">
        <f>BK376</f>
        <v>0</v>
      </c>
      <c r="K376" s="211"/>
      <c r="L376" s="216"/>
      <c r="M376" s="217"/>
      <c r="N376" s="218"/>
      <c r="O376" s="218"/>
      <c r="P376" s="219">
        <f>SUM(P377:P415)</f>
        <v>0</v>
      </c>
      <c r="Q376" s="218"/>
      <c r="R376" s="219">
        <f>SUM(R377:R415)</f>
        <v>0.26142268000000002</v>
      </c>
      <c r="S376" s="218"/>
      <c r="T376" s="220">
        <f>SUM(T377:T415)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221" t="s">
        <v>85</v>
      </c>
      <c r="AT376" s="222" t="s">
        <v>74</v>
      </c>
      <c r="AU376" s="222" t="s">
        <v>83</v>
      </c>
      <c r="AY376" s="221" t="s">
        <v>164</v>
      </c>
      <c r="BK376" s="223">
        <f>SUM(BK377:BK415)</f>
        <v>0</v>
      </c>
    </row>
    <row r="377" s="2" customFormat="1" ht="37.8" customHeight="1">
      <c r="A377" s="38"/>
      <c r="B377" s="39"/>
      <c r="C377" s="226" t="s">
        <v>586</v>
      </c>
      <c r="D377" s="226" t="s">
        <v>166</v>
      </c>
      <c r="E377" s="227" t="s">
        <v>587</v>
      </c>
      <c r="F377" s="228" t="s">
        <v>588</v>
      </c>
      <c r="G377" s="229" t="s">
        <v>242</v>
      </c>
      <c r="H377" s="230">
        <v>22.239999999999998</v>
      </c>
      <c r="I377" s="231"/>
      <c r="J377" s="232">
        <f>ROUND(I377*H377,2)</f>
        <v>0</v>
      </c>
      <c r="K377" s="228" t="s">
        <v>170</v>
      </c>
      <c r="L377" s="44"/>
      <c r="M377" s="233" t="s">
        <v>1</v>
      </c>
      <c r="N377" s="234" t="s">
        <v>40</v>
      </c>
      <c r="O377" s="91"/>
      <c r="P377" s="235">
        <f>O377*H377</f>
        <v>0</v>
      </c>
      <c r="Q377" s="235">
        <v>0.00115</v>
      </c>
      <c r="R377" s="235">
        <f>Q377*H377</f>
        <v>0.025575999999999998</v>
      </c>
      <c r="S377" s="235">
        <v>0</v>
      </c>
      <c r="T377" s="236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37" t="s">
        <v>266</v>
      </c>
      <c r="AT377" s="237" t="s">
        <v>166</v>
      </c>
      <c r="AU377" s="237" t="s">
        <v>85</v>
      </c>
      <c r="AY377" s="17" t="s">
        <v>164</v>
      </c>
      <c r="BE377" s="238">
        <f>IF(N377="základní",J377,0)</f>
        <v>0</v>
      </c>
      <c r="BF377" s="238">
        <f>IF(N377="snížená",J377,0)</f>
        <v>0</v>
      </c>
      <c r="BG377" s="238">
        <f>IF(N377="zákl. přenesená",J377,0)</f>
        <v>0</v>
      </c>
      <c r="BH377" s="238">
        <f>IF(N377="sníž. přenesená",J377,0)</f>
        <v>0</v>
      </c>
      <c r="BI377" s="238">
        <f>IF(N377="nulová",J377,0)</f>
        <v>0</v>
      </c>
      <c r="BJ377" s="17" t="s">
        <v>83</v>
      </c>
      <c r="BK377" s="238">
        <f>ROUND(I377*H377,2)</f>
        <v>0</v>
      </c>
      <c r="BL377" s="17" t="s">
        <v>266</v>
      </c>
      <c r="BM377" s="237" t="s">
        <v>589</v>
      </c>
    </row>
    <row r="378" s="2" customFormat="1">
      <c r="A378" s="38"/>
      <c r="B378" s="39"/>
      <c r="C378" s="40"/>
      <c r="D378" s="239" t="s">
        <v>173</v>
      </c>
      <c r="E378" s="40"/>
      <c r="F378" s="240" t="s">
        <v>590</v>
      </c>
      <c r="G378" s="40"/>
      <c r="H378" s="40"/>
      <c r="I378" s="241"/>
      <c r="J378" s="40"/>
      <c r="K378" s="40"/>
      <c r="L378" s="44"/>
      <c r="M378" s="242"/>
      <c r="N378" s="243"/>
      <c r="O378" s="91"/>
      <c r="P378" s="91"/>
      <c r="Q378" s="91"/>
      <c r="R378" s="91"/>
      <c r="S378" s="91"/>
      <c r="T378" s="92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7" t="s">
        <v>173</v>
      </c>
      <c r="AU378" s="17" t="s">
        <v>85</v>
      </c>
    </row>
    <row r="379" s="14" customFormat="1">
      <c r="A379" s="14"/>
      <c r="B379" s="255"/>
      <c r="C379" s="256"/>
      <c r="D379" s="246" t="s">
        <v>175</v>
      </c>
      <c r="E379" s="257" t="s">
        <v>1</v>
      </c>
      <c r="F379" s="258" t="s">
        <v>591</v>
      </c>
      <c r="G379" s="256"/>
      <c r="H379" s="259">
        <v>22.239999999999998</v>
      </c>
      <c r="I379" s="260"/>
      <c r="J379" s="256"/>
      <c r="K379" s="256"/>
      <c r="L379" s="261"/>
      <c r="M379" s="262"/>
      <c r="N379" s="263"/>
      <c r="O379" s="263"/>
      <c r="P379" s="263"/>
      <c r="Q379" s="263"/>
      <c r="R379" s="263"/>
      <c r="S379" s="263"/>
      <c r="T379" s="26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5" t="s">
        <v>175</v>
      </c>
      <c r="AU379" s="265" t="s">
        <v>85</v>
      </c>
      <c r="AV379" s="14" t="s">
        <v>85</v>
      </c>
      <c r="AW379" s="14" t="s">
        <v>31</v>
      </c>
      <c r="AX379" s="14" t="s">
        <v>75</v>
      </c>
      <c r="AY379" s="265" t="s">
        <v>164</v>
      </c>
    </row>
    <row r="380" s="15" customFormat="1">
      <c r="A380" s="15"/>
      <c r="B380" s="266"/>
      <c r="C380" s="267"/>
      <c r="D380" s="246" t="s">
        <v>175</v>
      </c>
      <c r="E380" s="268" t="s">
        <v>1</v>
      </c>
      <c r="F380" s="269" t="s">
        <v>178</v>
      </c>
      <c r="G380" s="267"/>
      <c r="H380" s="270">
        <v>22.239999999999998</v>
      </c>
      <c r="I380" s="271"/>
      <c r="J380" s="267"/>
      <c r="K380" s="267"/>
      <c r="L380" s="272"/>
      <c r="M380" s="273"/>
      <c r="N380" s="274"/>
      <c r="O380" s="274"/>
      <c r="P380" s="274"/>
      <c r="Q380" s="274"/>
      <c r="R380" s="274"/>
      <c r="S380" s="274"/>
      <c r="T380" s="27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76" t="s">
        <v>175</v>
      </c>
      <c r="AU380" s="276" t="s">
        <v>85</v>
      </c>
      <c r="AV380" s="15" t="s">
        <v>171</v>
      </c>
      <c r="AW380" s="15" t="s">
        <v>31</v>
      </c>
      <c r="AX380" s="15" t="s">
        <v>83</v>
      </c>
      <c r="AY380" s="276" t="s">
        <v>164</v>
      </c>
    </row>
    <row r="381" s="2" customFormat="1" ht="37.8" customHeight="1">
      <c r="A381" s="38"/>
      <c r="B381" s="39"/>
      <c r="C381" s="226" t="s">
        <v>592</v>
      </c>
      <c r="D381" s="226" t="s">
        <v>166</v>
      </c>
      <c r="E381" s="227" t="s">
        <v>593</v>
      </c>
      <c r="F381" s="228" t="s">
        <v>594</v>
      </c>
      <c r="G381" s="229" t="s">
        <v>242</v>
      </c>
      <c r="H381" s="230">
        <v>17.100000000000001</v>
      </c>
      <c r="I381" s="231"/>
      <c r="J381" s="232">
        <f>ROUND(I381*H381,2)</f>
        <v>0</v>
      </c>
      <c r="K381" s="228" t="s">
        <v>170</v>
      </c>
      <c r="L381" s="44"/>
      <c r="M381" s="233" t="s">
        <v>1</v>
      </c>
      <c r="N381" s="234" t="s">
        <v>40</v>
      </c>
      <c r="O381" s="91"/>
      <c r="P381" s="235">
        <f>O381*H381</f>
        <v>0</v>
      </c>
      <c r="Q381" s="235">
        <v>0.00063000000000000003</v>
      </c>
      <c r="R381" s="235">
        <f>Q381*H381</f>
        <v>0.010773000000000001</v>
      </c>
      <c r="S381" s="235">
        <v>0</v>
      </c>
      <c r="T381" s="236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37" t="s">
        <v>266</v>
      </c>
      <c r="AT381" s="237" t="s">
        <v>166</v>
      </c>
      <c r="AU381" s="237" t="s">
        <v>85</v>
      </c>
      <c r="AY381" s="17" t="s">
        <v>164</v>
      </c>
      <c r="BE381" s="238">
        <f>IF(N381="základní",J381,0)</f>
        <v>0</v>
      </c>
      <c r="BF381" s="238">
        <f>IF(N381="snížená",J381,0)</f>
        <v>0</v>
      </c>
      <c r="BG381" s="238">
        <f>IF(N381="zákl. přenesená",J381,0)</f>
        <v>0</v>
      </c>
      <c r="BH381" s="238">
        <f>IF(N381="sníž. přenesená",J381,0)</f>
        <v>0</v>
      </c>
      <c r="BI381" s="238">
        <f>IF(N381="nulová",J381,0)</f>
        <v>0</v>
      </c>
      <c r="BJ381" s="17" t="s">
        <v>83</v>
      </c>
      <c r="BK381" s="238">
        <f>ROUND(I381*H381,2)</f>
        <v>0</v>
      </c>
      <c r="BL381" s="17" t="s">
        <v>266</v>
      </c>
      <c r="BM381" s="237" t="s">
        <v>595</v>
      </c>
    </row>
    <row r="382" s="2" customFormat="1">
      <c r="A382" s="38"/>
      <c r="B382" s="39"/>
      <c r="C382" s="40"/>
      <c r="D382" s="239" t="s">
        <v>173</v>
      </c>
      <c r="E382" s="40"/>
      <c r="F382" s="240" t="s">
        <v>596</v>
      </c>
      <c r="G382" s="40"/>
      <c r="H382" s="40"/>
      <c r="I382" s="241"/>
      <c r="J382" s="40"/>
      <c r="K382" s="40"/>
      <c r="L382" s="44"/>
      <c r="M382" s="242"/>
      <c r="N382" s="243"/>
      <c r="O382" s="91"/>
      <c r="P382" s="91"/>
      <c r="Q382" s="91"/>
      <c r="R382" s="91"/>
      <c r="S382" s="91"/>
      <c r="T382" s="92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T382" s="17" t="s">
        <v>173</v>
      </c>
      <c r="AU382" s="17" t="s">
        <v>85</v>
      </c>
    </row>
    <row r="383" s="13" customFormat="1">
      <c r="A383" s="13"/>
      <c r="B383" s="244"/>
      <c r="C383" s="245"/>
      <c r="D383" s="246" t="s">
        <v>175</v>
      </c>
      <c r="E383" s="247" t="s">
        <v>1</v>
      </c>
      <c r="F383" s="248" t="s">
        <v>597</v>
      </c>
      <c r="G383" s="245"/>
      <c r="H383" s="247" t="s">
        <v>1</v>
      </c>
      <c r="I383" s="249"/>
      <c r="J383" s="245"/>
      <c r="K383" s="245"/>
      <c r="L383" s="250"/>
      <c r="M383" s="251"/>
      <c r="N383" s="252"/>
      <c r="O383" s="252"/>
      <c r="P383" s="252"/>
      <c r="Q383" s="252"/>
      <c r="R383" s="252"/>
      <c r="S383" s="252"/>
      <c r="T383" s="25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54" t="s">
        <v>175</v>
      </c>
      <c r="AU383" s="254" t="s">
        <v>85</v>
      </c>
      <c r="AV383" s="13" t="s">
        <v>83</v>
      </c>
      <c r="AW383" s="13" t="s">
        <v>31</v>
      </c>
      <c r="AX383" s="13" t="s">
        <v>75</v>
      </c>
      <c r="AY383" s="254" t="s">
        <v>164</v>
      </c>
    </row>
    <row r="384" s="14" customFormat="1">
      <c r="A384" s="14"/>
      <c r="B384" s="255"/>
      <c r="C384" s="256"/>
      <c r="D384" s="246" t="s">
        <v>175</v>
      </c>
      <c r="E384" s="257" t="s">
        <v>1</v>
      </c>
      <c r="F384" s="258" t="s">
        <v>598</v>
      </c>
      <c r="G384" s="256"/>
      <c r="H384" s="259">
        <v>17.100000000000001</v>
      </c>
      <c r="I384" s="260"/>
      <c r="J384" s="256"/>
      <c r="K384" s="256"/>
      <c r="L384" s="261"/>
      <c r="M384" s="262"/>
      <c r="N384" s="263"/>
      <c r="O384" s="263"/>
      <c r="P384" s="263"/>
      <c r="Q384" s="263"/>
      <c r="R384" s="263"/>
      <c r="S384" s="263"/>
      <c r="T384" s="26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5" t="s">
        <v>175</v>
      </c>
      <c r="AU384" s="265" t="s">
        <v>85</v>
      </c>
      <c r="AV384" s="14" t="s">
        <v>85</v>
      </c>
      <c r="AW384" s="14" t="s">
        <v>31</v>
      </c>
      <c r="AX384" s="14" t="s">
        <v>75</v>
      </c>
      <c r="AY384" s="265" t="s">
        <v>164</v>
      </c>
    </row>
    <row r="385" s="15" customFormat="1">
      <c r="A385" s="15"/>
      <c r="B385" s="266"/>
      <c r="C385" s="267"/>
      <c r="D385" s="246" t="s">
        <v>175</v>
      </c>
      <c r="E385" s="268" t="s">
        <v>1</v>
      </c>
      <c r="F385" s="269" t="s">
        <v>178</v>
      </c>
      <c r="G385" s="267"/>
      <c r="H385" s="270">
        <v>17.100000000000001</v>
      </c>
      <c r="I385" s="271"/>
      <c r="J385" s="267"/>
      <c r="K385" s="267"/>
      <c r="L385" s="272"/>
      <c r="M385" s="273"/>
      <c r="N385" s="274"/>
      <c r="O385" s="274"/>
      <c r="P385" s="274"/>
      <c r="Q385" s="274"/>
      <c r="R385" s="274"/>
      <c r="S385" s="274"/>
      <c r="T385" s="27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76" t="s">
        <v>175</v>
      </c>
      <c r="AU385" s="276" t="s">
        <v>85</v>
      </c>
      <c r="AV385" s="15" t="s">
        <v>171</v>
      </c>
      <c r="AW385" s="15" t="s">
        <v>31</v>
      </c>
      <c r="AX385" s="15" t="s">
        <v>83</v>
      </c>
      <c r="AY385" s="276" t="s">
        <v>164</v>
      </c>
    </row>
    <row r="386" s="2" customFormat="1" ht="37.8" customHeight="1">
      <c r="A386" s="38"/>
      <c r="B386" s="39"/>
      <c r="C386" s="226" t="s">
        <v>599</v>
      </c>
      <c r="D386" s="226" t="s">
        <v>166</v>
      </c>
      <c r="E386" s="227" t="s">
        <v>600</v>
      </c>
      <c r="F386" s="228" t="s">
        <v>601</v>
      </c>
      <c r="G386" s="229" t="s">
        <v>242</v>
      </c>
      <c r="H386" s="230">
        <v>17.100000000000001</v>
      </c>
      <c r="I386" s="231"/>
      <c r="J386" s="232">
        <f>ROUND(I386*H386,2)</f>
        <v>0</v>
      </c>
      <c r="K386" s="228" t="s">
        <v>170</v>
      </c>
      <c r="L386" s="44"/>
      <c r="M386" s="233" t="s">
        <v>1</v>
      </c>
      <c r="N386" s="234" t="s">
        <v>40</v>
      </c>
      <c r="O386" s="91"/>
      <c r="P386" s="235">
        <f>O386*H386</f>
        <v>0</v>
      </c>
      <c r="Q386" s="235">
        <v>0.0028600000000000001</v>
      </c>
      <c r="R386" s="235">
        <f>Q386*H386</f>
        <v>0.048906000000000005</v>
      </c>
      <c r="S386" s="235">
        <v>0</v>
      </c>
      <c r="T386" s="236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37" t="s">
        <v>266</v>
      </c>
      <c r="AT386" s="237" t="s">
        <v>166</v>
      </c>
      <c r="AU386" s="237" t="s">
        <v>85</v>
      </c>
      <c r="AY386" s="17" t="s">
        <v>164</v>
      </c>
      <c r="BE386" s="238">
        <f>IF(N386="základní",J386,0)</f>
        <v>0</v>
      </c>
      <c r="BF386" s="238">
        <f>IF(N386="snížená",J386,0)</f>
        <v>0</v>
      </c>
      <c r="BG386" s="238">
        <f>IF(N386="zákl. přenesená",J386,0)</f>
        <v>0</v>
      </c>
      <c r="BH386" s="238">
        <f>IF(N386="sníž. přenesená",J386,0)</f>
        <v>0</v>
      </c>
      <c r="BI386" s="238">
        <f>IF(N386="nulová",J386,0)</f>
        <v>0</v>
      </c>
      <c r="BJ386" s="17" t="s">
        <v>83</v>
      </c>
      <c r="BK386" s="238">
        <f>ROUND(I386*H386,2)</f>
        <v>0</v>
      </c>
      <c r="BL386" s="17" t="s">
        <v>266</v>
      </c>
      <c r="BM386" s="237" t="s">
        <v>602</v>
      </c>
    </row>
    <row r="387" s="2" customFormat="1">
      <c r="A387" s="38"/>
      <c r="B387" s="39"/>
      <c r="C387" s="40"/>
      <c r="D387" s="239" t="s">
        <v>173</v>
      </c>
      <c r="E387" s="40"/>
      <c r="F387" s="240" t="s">
        <v>603</v>
      </c>
      <c r="G387" s="40"/>
      <c r="H387" s="40"/>
      <c r="I387" s="241"/>
      <c r="J387" s="40"/>
      <c r="K387" s="40"/>
      <c r="L387" s="44"/>
      <c r="M387" s="242"/>
      <c r="N387" s="243"/>
      <c r="O387" s="91"/>
      <c r="P387" s="91"/>
      <c r="Q387" s="91"/>
      <c r="R387" s="91"/>
      <c r="S387" s="91"/>
      <c r="T387" s="92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T387" s="17" t="s">
        <v>173</v>
      </c>
      <c r="AU387" s="17" t="s">
        <v>85</v>
      </c>
    </row>
    <row r="388" s="2" customFormat="1" ht="33" customHeight="1">
      <c r="A388" s="38"/>
      <c r="B388" s="39"/>
      <c r="C388" s="226" t="s">
        <v>604</v>
      </c>
      <c r="D388" s="226" t="s">
        <v>166</v>
      </c>
      <c r="E388" s="227" t="s">
        <v>605</v>
      </c>
      <c r="F388" s="228" t="s">
        <v>606</v>
      </c>
      <c r="G388" s="229" t="s">
        <v>242</v>
      </c>
      <c r="H388" s="230">
        <v>8.5</v>
      </c>
      <c r="I388" s="231"/>
      <c r="J388" s="232">
        <f>ROUND(I388*H388,2)</f>
        <v>0</v>
      </c>
      <c r="K388" s="228" t="s">
        <v>170</v>
      </c>
      <c r="L388" s="44"/>
      <c r="M388" s="233" t="s">
        <v>1</v>
      </c>
      <c r="N388" s="234" t="s">
        <v>40</v>
      </c>
      <c r="O388" s="91"/>
      <c r="P388" s="235">
        <f>O388*H388</f>
        <v>0</v>
      </c>
      <c r="Q388" s="235">
        <v>0.00055999999999999995</v>
      </c>
      <c r="R388" s="235">
        <f>Q388*H388</f>
        <v>0.0047599999999999995</v>
      </c>
      <c r="S388" s="235">
        <v>0</v>
      </c>
      <c r="T388" s="236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37" t="s">
        <v>266</v>
      </c>
      <c r="AT388" s="237" t="s">
        <v>166</v>
      </c>
      <c r="AU388" s="237" t="s">
        <v>85</v>
      </c>
      <c r="AY388" s="17" t="s">
        <v>164</v>
      </c>
      <c r="BE388" s="238">
        <f>IF(N388="základní",J388,0)</f>
        <v>0</v>
      </c>
      <c r="BF388" s="238">
        <f>IF(N388="snížená",J388,0)</f>
        <v>0</v>
      </c>
      <c r="BG388" s="238">
        <f>IF(N388="zákl. přenesená",J388,0)</f>
        <v>0</v>
      </c>
      <c r="BH388" s="238">
        <f>IF(N388="sníž. přenesená",J388,0)</f>
        <v>0</v>
      </c>
      <c r="BI388" s="238">
        <f>IF(N388="nulová",J388,0)</f>
        <v>0</v>
      </c>
      <c r="BJ388" s="17" t="s">
        <v>83</v>
      </c>
      <c r="BK388" s="238">
        <f>ROUND(I388*H388,2)</f>
        <v>0</v>
      </c>
      <c r="BL388" s="17" t="s">
        <v>266</v>
      </c>
      <c r="BM388" s="237" t="s">
        <v>607</v>
      </c>
    </row>
    <row r="389" s="2" customFormat="1">
      <c r="A389" s="38"/>
      <c r="B389" s="39"/>
      <c r="C389" s="40"/>
      <c r="D389" s="239" t="s">
        <v>173</v>
      </c>
      <c r="E389" s="40"/>
      <c r="F389" s="240" t="s">
        <v>608</v>
      </c>
      <c r="G389" s="40"/>
      <c r="H389" s="40"/>
      <c r="I389" s="241"/>
      <c r="J389" s="40"/>
      <c r="K389" s="40"/>
      <c r="L389" s="44"/>
      <c r="M389" s="242"/>
      <c r="N389" s="243"/>
      <c r="O389" s="91"/>
      <c r="P389" s="91"/>
      <c r="Q389" s="91"/>
      <c r="R389" s="91"/>
      <c r="S389" s="91"/>
      <c r="T389" s="92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17" t="s">
        <v>173</v>
      </c>
      <c r="AU389" s="17" t="s">
        <v>85</v>
      </c>
    </row>
    <row r="390" s="14" customFormat="1">
      <c r="A390" s="14"/>
      <c r="B390" s="255"/>
      <c r="C390" s="256"/>
      <c r="D390" s="246" t="s">
        <v>175</v>
      </c>
      <c r="E390" s="257" t="s">
        <v>1</v>
      </c>
      <c r="F390" s="258" t="s">
        <v>609</v>
      </c>
      <c r="G390" s="256"/>
      <c r="H390" s="259">
        <v>8.5</v>
      </c>
      <c r="I390" s="260"/>
      <c r="J390" s="256"/>
      <c r="K390" s="256"/>
      <c r="L390" s="261"/>
      <c r="M390" s="262"/>
      <c r="N390" s="263"/>
      <c r="O390" s="263"/>
      <c r="P390" s="263"/>
      <c r="Q390" s="263"/>
      <c r="R390" s="263"/>
      <c r="S390" s="263"/>
      <c r="T390" s="26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65" t="s">
        <v>175</v>
      </c>
      <c r="AU390" s="265" t="s">
        <v>85</v>
      </c>
      <c r="AV390" s="14" t="s">
        <v>85</v>
      </c>
      <c r="AW390" s="14" t="s">
        <v>31</v>
      </c>
      <c r="AX390" s="14" t="s">
        <v>75</v>
      </c>
      <c r="AY390" s="265" t="s">
        <v>164</v>
      </c>
    </row>
    <row r="391" s="15" customFormat="1">
      <c r="A391" s="15"/>
      <c r="B391" s="266"/>
      <c r="C391" s="267"/>
      <c r="D391" s="246" t="s">
        <v>175</v>
      </c>
      <c r="E391" s="268" t="s">
        <v>1</v>
      </c>
      <c r="F391" s="269" t="s">
        <v>178</v>
      </c>
      <c r="G391" s="267"/>
      <c r="H391" s="270">
        <v>8.5</v>
      </c>
      <c r="I391" s="271"/>
      <c r="J391" s="267"/>
      <c r="K391" s="267"/>
      <c r="L391" s="272"/>
      <c r="M391" s="273"/>
      <c r="N391" s="274"/>
      <c r="O391" s="274"/>
      <c r="P391" s="274"/>
      <c r="Q391" s="274"/>
      <c r="R391" s="274"/>
      <c r="S391" s="274"/>
      <c r="T391" s="27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76" t="s">
        <v>175</v>
      </c>
      <c r="AU391" s="276" t="s">
        <v>85</v>
      </c>
      <c r="AV391" s="15" t="s">
        <v>171</v>
      </c>
      <c r="AW391" s="15" t="s">
        <v>31</v>
      </c>
      <c r="AX391" s="15" t="s">
        <v>83</v>
      </c>
      <c r="AY391" s="276" t="s">
        <v>164</v>
      </c>
    </row>
    <row r="392" s="2" customFormat="1" ht="33" customHeight="1">
      <c r="A392" s="38"/>
      <c r="B392" s="39"/>
      <c r="C392" s="226" t="s">
        <v>610</v>
      </c>
      <c r="D392" s="226" t="s">
        <v>166</v>
      </c>
      <c r="E392" s="227" t="s">
        <v>611</v>
      </c>
      <c r="F392" s="228" t="s">
        <v>612</v>
      </c>
      <c r="G392" s="229" t="s">
        <v>169</v>
      </c>
      <c r="H392" s="230">
        <v>4</v>
      </c>
      <c r="I392" s="231"/>
      <c r="J392" s="232">
        <f>ROUND(I392*H392,2)</f>
        <v>0</v>
      </c>
      <c r="K392" s="228" t="s">
        <v>170</v>
      </c>
      <c r="L392" s="44"/>
      <c r="M392" s="233" t="s">
        <v>1</v>
      </c>
      <c r="N392" s="234" t="s">
        <v>40</v>
      </c>
      <c r="O392" s="91"/>
      <c r="P392" s="235">
        <f>O392*H392</f>
        <v>0</v>
      </c>
      <c r="Q392" s="235">
        <v>0.01087</v>
      </c>
      <c r="R392" s="235">
        <f>Q392*H392</f>
        <v>0.043479999999999998</v>
      </c>
      <c r="S392" s="235">
        <v>0</v>
      </c>
      <c r="T392" s="236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37" t="s">
        <v>266</v>
      </c>
      <c r="AT392" s="237" t="s">
        <v>166</v>
      </c>
      <c r="AU392" s="237" t="s">
        <v>85</v>
      </c>
      <c r="AY392" s="17" t="s">
        <v>164</v>
      </c>
      <c r="BE392" s="238">
        <f>IF(N392="základní",J392,0)</f>
        <v>0</v>
      </c>
      <c r="BF392" s="238">
        <f>IF(N392="snížená",J392,0)</f>
        <v>0</v>
      </c>
      <c r="BG392" s="238">
        <f>IF(N392="zákl. přenesená",J392,0)</f>
        <v>0</v>
      </c>
      <c r="BH392" s="238">
        <f>IF(N392="sníž. přenesená",J392,0)</f>
        <v>0</v>
      </c>
      <c r="BI392" s="238">
        <f>IF(N392="nulová",J392,0)</f>
        <v>0</v>
      </c>
      <c r="BJ392" s="17" t="s">
        <v>83</v>
      </c>
      <c r="BK392" s="238">
        <f>ROUND(I392*H392,2)</f>
        <v>0</v>
      </c>
      <c r="BL392" s="17" t="s">
        <v>266</v>
      </c>
      <c r="BM392" s="237" t="s">
        <v>613</v>
      </c>
    </row>
    <row r="393" s="2" customFormat="1">
      <c r="A393" s="38"/>
      <c r="B393" s="39"/>
      <c r="C393" s="40"/>
      <c r="D393" s="239" t="s">
        <v>173</v>
      </c>
      <c r="E393" s="40"/>
      <c r="F393" s="240" t="s">
        <v>614</v>
      </c>
      <c r="G393" s="40"/>
      <c r="H393" s="40"/>
      <c r="I393" s="241"/>
      <c r="J393" s="40"/>
      <c r="K393" s="40"/>
      <c r="L393" s="44"/>
      <c r="M393" s="242"/>
      <c r="N393" s="243"/>
      <c r="O393" s="91"/>
      <c r="P393" s="91"/>
      <c r="Q393" s="91"/>
      <c r="R393" s="91"/>
      <c r="S393" s="91"/>
      <c r="T393" s="92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173</v>
      </c>
      <c r="AU393" s="17" t="s">
        <v>85</v>
      </c>
    </row>
    <row r="394" s="14" customFormat="1">
      <c r="A394" s="14"/>
      <c r="B394" s="255"/>
      <c r="C394" s="256"/>
      <c r="D394" s="246" t="s">
        <v>175</v>
      </c>
      <c r="E394" s="257" t="s">
        <v>1</v>
      </c>
      <c r="F394" s="258" t="s">
        <v>615</v>
      </c>
      <c r="G394" s="256"/>
      <c r="H394" s="259">
        <v>4</v>
      </c>
      <c r="I394" s="260"/>
      <c r="J394" s="256"/>
      <c r="K394" s="256"/>
      <c r="L394" s="261"/>
      <c r="M394" s="262"/>
      <c r="N394" s="263"/>
      <c r="O394" s="263"/>
      <c r="P394" s="263"/>
      <c r="Q394" s="263"/>
      <c r="R394" s="263"/>
      <c r="S394" s="263"/>
      <c r="T394" s="26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5" t="s">
        <v>175</v>
      </c>
      <c r="AU394" s="265" t="s">
        <v>85</v>
      </c>
      <c r="AV394" s="14" t="s">
        <v>85</v>
      </c>
      <c r="AW394" s="14" t="s">
        <v>31</v>
      </c>
      <c r="AX394" s="14" t="s">
        <v>83</v>
      </c>
      <c r="AY394" s="265" t="s">
        <v>164</v>
      </c>
    </row>
    <row r="395" s="2" customFormat="1" ht="33" customHeight="1">
      <c r="A395" s="38"/>
      <c r="B395" s="39"/>
      <c r="C395" s="226" t="s">
        <v>616</v>
      </c>
      <c r="D395" s="226" t="s">
        <v>166</v>
      </c>
      <c r="E395" s="227" t="s">
        <v>617</v>
      </c>
      <c r="F395" s="228" t="s">
        <v>618</v>
      </c>
      <c r="G395" s="229" t="s">
        <v>169</v>
      </c>
      <c r="H395" s="230">
        <v>43.811</v>
      </c>
      <c r="I395" s="231"/>
      <c r="J395" s="232">
        <f>ROUND(I395*H395,2)</f>
        <v>0</v>
      </c>
      <c r="K395" s="228" t="s">
        <v>170</v>
      </c>
      <c r="L395" s="44"/>
      <c r="M395" s="233" t="s">
        <v>1</v>
      </c>
      <c r="N395" s="234" t="s">
        <v>40</v>
      </c>
      <c r="O395" s="91"/>
      <c r="P395" s="235">
        <f>O395*H395</f>
        <v>0</v>
      </c>
      <c r="Q395" s="235">
        <v>0.00027999999999999998</v>
      </c>
      <c r="R395" s="235">
        <f>Q395*H395</f>
        <v>0.01226708</v>
      </c>
      <c r="S395" s="235">
        <v>0</v>
      </c>
      <c r="T395" s="236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37" t="s">
        <v>266</v>
      </c>
      <c r="AT395" s="237" t="s">
        <v>166</v>
      </c>
      <c r="AU395" s="237" t="s">
        <v>85</v>
      </c>
      <c r="AY395" s="17" t="s">
        <v>164</v>
      </c>
      <c r="BE395" s="238">
        <f>IF(N395="základní",J395,0)</f>
        <v>0</v>
      </c>
      <c r="BF395" s="238">
        <f>IF(N395="snížená",J395,0)</f>
        <v>0</v>
      </c>
      <c r="BG395" s="238">
        <f>IF(N395="zákl. přenesená",J395,0)</f>
        <v>0</v>
      </c>
      <c r="BH395" s="238">
        <f>IF(N395="sníž. přenesená",J395,0)</f>
        <v>0</v>
      </c>
      <c r="BI395" s="238">
        <f>IF(N395="nulová",J395,0)</f>
        <v>0</v>
      </c>
      <c r="BJ395" s="17" t="s">
        <v>83</v>
      </c>
      <c r="BK395" s="238">
        <f>ROUND(I395*H395,2)</f>
        <v>0</v>
      </c>
      <c r="BL395" s="17" t="s">
        <v>266</v>
      </c>
      <c r="BM395" s="237" t="s">
        <v>619</v>
      </c>
    </row>
    <row r="396" s="2" customFormat="1">
      <c r="A396" s="38"/>
      <c r="B396" s="39"/>
      <c r="C396" s="40"/>
      <c r="D396" s="239" t="s">
        <v>173</v>
      </c>
      <c r="E396" s="40"/>
      <c r="F396" s="240" t="s">
        <v>620</v>
      </c>
      <c r="G396" s="40"/>
      <c r="H396" s="40"/>
      <c r="I396" s="241"/>
      <c r="J396" s="40"/>
      <c r="K396" s="40"/>
      <c r="L396" s="44"/>
      <c r="M396" s="242"/>
      <c r="N396" s="243"/>
      <c r="O396" s="91"/>
      <c r="P396" s="91"/>
      <c r="Q396" s="91"/>
      <c r="R396" s="91"/>
      <c r="S396" s="91"/>
      <c r="T396" s="92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T396" s="17" t="s">
        <v>173</v>
      </c>
      <c r="AU396" s="17" t="s">
        <v>85</v>
      </c>
    </row>
    <row r="397" s="13" customFormat="1">
      <c r="A397" s="13"/>
      <c r="B397" s="244"/>
      <c r="C397" s="245"/>
      <c r="D397" s="246" t="s">
        <v>175</v>
      </c>
      <c r="E397" s="247" t="s">
        <v>1</v>
      </c>
      <c r="F397" s="248" t="s">
        <v>621</v>
      </c>
      <c r="G397" s="245"/>
      <c r="H397" s="247" t="s">
        <v>1</v>
      </c>
      <c r="I397" s="249"/>
      <c r="J397" s="245"/>
      <c r="K397" s="245"/>
      <c r="L397" s="250"/>
      <c r="M397" s="251"/>
      <c r="N397" s="252"/>
      <c r="O397" s="252"/>
      <c r="P397" s="252"/>
      <c r="Q397" s="252"/>
      <c r="R397" s="252"/>
      <c r="S397" s="252"/>
      <c r="T397" s="25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54" t="s">
        <v>175</v>
      </c>
      <c r="AU397" s="254" t="s">
        <v>85</v>
      </c>
      <c r="AV397" s="13" t="s">
        <v>83</v>
      </c>
      <c r="AW397" s="13" t="s">
        <v>31</v>
      </c>
      <c r="AX397" s="13" t="s">
        <v>75</v>
      </c>
      <c r="AY397" s="254" t="s">
        <v>164</v>
      </c>
    </row>
    <row r="398" s="14" customFormat="1">
      <c r="A398" s="14"/>
      <c r="B398" s="255"/>
      <c r="C398" s="256"/>
      <c r="D398" s="246" t="s">
        <v>175</v>
      </c>
      <c r="E398" s="257" t="s">
        <v>1</v>
      </c>
      <c r="F398" s="258" t="s">
        <v>335</v>
      </c>
      <c r="G398" s="256"/>
      <c r="H398" s="259">
        <v>27</v>
      </c>
      <c r="I398" s="260"/>
      <c r="J398" s="256"/>
      <c r="K398" s="256"/>
      <c r="L398" s="261"/>
      <c r="M398" s="262"/>
      <c r="N398" s="263"/>
      <c r="O398" s="263"/>
      <c r="P398" s="263"/>
      <c r="Q398" s="263"/>
      <c r="R398" s="263"/>
      <c r="S398" s="263"/>
      <c r="T398" s="26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5" t="s">
        <v>175</v>
      </c>
      <c r="AU398" s="265" t="s">
        <v>85</v>
      </c>
      <c r="AV398" s="14" t="s">
        <v>85</v>
      </c>
      <c r="AW398" s="14" t="s">
        <v>31</v>
      </c>
      <c r="AX398" s="14" t="s">
        <v>75</v>
      </c>
      <c r="AY398" s="265" t="s">
        <v>164</v>
      </c>
    </row>
    <row r="399" s="14" customFormat="1">
      <c r="A399" s="14"/>
      <c r="B399" s="255"/>
      <c r="C399" s="256"/>
      <c r="D399" s="246" t="s">
        <v>175</v>
      </c>
      <c r="E399" s="257" t="s">
        <v>1</v>
      </c>
      <c r="F399" s="258" t="s">
        <v>622</v>
      </c>
      <c r="G399" s="256"/>
      <c r="H399" s="259">
        <v>10.175000000000001</v>
      </c>
      <c r="I399" s="260"/>
      <c r="J399" s="256"/>
      <c r="K399" s="256"/>
      <c r="L399" s="261"/>
      <c r="M399" s="262"/>
      <c r="N399" s="263"/>
      <c r="O399" s="263"/>
      <c r="P399" s="263"/>
      <c r="Q399" s="263"/>
      <c r="R399" s="263"/>
      <c r="S399" s="263"/>
      <c r="T399" s="26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5" t="s">
        <v>175</v>
      </c>
      <c r="AU399" s="265" t="s">
        <v>85</v>
      </c>
      <c r="AV399" s="14" t="s">
        <v>85</v>
      </c>
      <c r="AW399" s="14" t="s">
        <v>31</v>
      </c>
      <c r="AX399" s="14" t="s">
        <v>75</v>
      </c>
      <c r="AY399" s="265" t="s">
        <v>164</v>
      </c>
    </row>
    <row r="400" s="14" customFormat="1">
      <c r="A400" s="14"/>
      <c r="B400" s="255"/>
      <c r="C400" s="256"/>
      <c r="D400" s="246" t="s">
        <v>175</v>
      </c>
      <c r="E400" s="257" t="s">
        <v>1</v>
      </c>
      <c r="F400" s="258" t="s">
        <v>623</v>
      </c>
      <c r="G400" s="256"/>
      <c r="H400" s="259">
        <v>6.6360000000000001</v>
      </c>
      <c r="I400" s="260"/>
      <c r="J400" s="256"/>
      <c r="K400" s="256"/>
      <c r="L400" s="261"/>
      <c r="M400" s="262"/>
      <c r="N400" s="263"/>
      <c r="O400" s="263"/>
      <c r="P400" s="263"/>
      <c r="Q400" s="263"/>
      <c r="R400" s="263"/>
      <c r="S400" s="263"/>
      <c r="T400" s="26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5" t="s">
        <v>175</v>
      </c>
      <c r="AU400" s="265" t="s">
        <v>85</v>
      </c>
      <c r="AV400" s="14" t="s">
        <v>85</v>
      </c>
      <c r="AW400" s="14" t="s">
        <v>31</v>
      </c>
      <c r="AX400" s="14" t="s">
        <v>75</v>
      </c>
      <c r="AY400" s="265" t="s">
        <v>164</v>
      </c>
    </row>
    <row r="401" s="15" customFormat="1">
      <c r="A401" s="15"/>
      <c r="B401" s="266"/>
      <c r="C401" s="267"/>
      <c r="D401" s="246" t="s">
        <v>175</v>
      </c>
      <c r="E401" s="268" t="s">
        <v>1</v>
      </c>
      <c r="F401" s="269" t="s">
        <v>178</v>
      </c>
      <c r="G401" s="267"/>
      <c r="H401" s="270">
        <v>43.811</v>
      </c>
      <c r="I401" s="271"/>
      <c r="J401" s="267"/>
      <c r="K401" s="267"/>
      <c r="L401" s="272"/>
      <c r="M401" s="273"/>
      <c r="N401" s="274"/>
      <c r="O401" s="274"/>
      <c r="P401" s="274"/>
      <c r="Q401" s="274"/>
      <c r="R401" s="274"/>
      <c r="S401" s="274"/>
      <c r="T401" s="27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76" t="s">
        <v>175</v>
      </c>
      <c r="AU401" s="276" t="s">
        <v>85</v>
      </c>
      <c r="AV401" s="15" t="s">
        <v>171</v>
      </c>
      <c r="AW401" s="15" t="s">
        <v>31</v>
      </c>
      <c r="AX401" s="15" t="s">
        <v>83</v>
      </c>
      <c r="AY401" s="276" t="s">
        <v>164</v>
      </c>
    </row>
    <row r="402" s="2" customFormat="1" ht="24.15" customHeight="1">
      <c r="A402" s="38"/>
      <c r="B402" s="39"/>
      <c r="C402" s="277" t="s">
        <v>624</v>
      </c>
      <c r="D402" s="277" t="s">
        <v>251</v>
      </c>
      <c r="E402" s="278" t="s">
        <v>625</v>
      </c>
      <c r="F402" s="279" t="s">
        <v>626</v>
      </c>
      <c r="G402" s="280" t="s">
        <v>169</v>
      </c>
      <c r="H402" s="281">
        <v>52.573</v>
      </c>
      <c r="I402" s="282"/>
      <c r="J402" s="283">
        <f>ROUND(I402*H402,2)</f>
        <v>0</v>
      </c>
      <c r="K402" s="279" t="s">
        <v>170</v>
      </c>
      <c r="L402" s="284"/>
      <c r="M402" s="285" t="s">
        <v>1</v>
      </c>
      <c r="N402" s="286" t="s">
        <v>40</v>
      </c>
      <c r="O402" s="91"/>
      <c r="P402" s="235">
        <f>O402*H402</f>
        <v>0</v>
      </c>
      <c r="Q402" s="235">
        <v>0.0019</v>
      </c>
      <c r="R402" s="235">
        <f>Q402*H402</f>
        <v>0.099888699999999997</v>
      </c>
      <c r="S402" s="235">
        <v>0</v>
      </c>
      <c r="T402" s="236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37" t="s">
        <v>361</v>
      </c>
      <c r="AT402" s="237" t="s">
        <v>251</v>
      </c>
      <c r="AU402" s="237" t="s">
        <v>85</v>
      </c>
      <c r="AY402" s="17" t="s">
        <v>164</v>
      </c>
      <c r="BE402" s="238">
        <f>IF(N402="základní",J402,0)</f>
        <v>0</v>
      </c>
      <c r="BF402" s="238">
        <f>IF(N402="snížená",J402,0)</f>
        <v>0</v>
      </c>
      <c r="BG402" s="238">
        <f>IF(N402="zákl. přenesená",J402,0)</f>
        <v>0</v>
      </c>
      <c r="BH402" s="238">
        <f>IF(N402="sníž. přenesená",J402,0)</f>
        <v>0</v>
      </c>
      <c r="BI402" s="238">
        <f>IF(N402="nulová",J402,0)</f>
        <v>0</v>
      </c>
      <c r="BJ402" s="17" t="s">
        <v>83</v>
      </c>
      <c r="BK402" s="238">
        <f>ROUND(I402*H402,2)</f>
        <v>0</v>
      </c>
      <c r="BL402" s="17" t="s">
        <v>266</v>
      </c>
      <c r="BM402" s="237" t="s">
        <v>627</v>
      </c>
    </row>
    <row r="403" s="2" customFormat="1">
      <c r="A403" s="38"/>
      <c r="B403" s="39"/>
      <c r="C403" s="40"/>
      <c r="D403" s="246" t="s">
        <v>470</v>
      </c>
      <c r="E403" s="40"/>
      <c r="F403" s="287" t="s">
        <v>628</v>
      </c>
      <c r="G403" s="40"/>
      <c r="H403" s="40"/>
      <c r="I403" s="241"/>
      <c r="J403" s="40"/>
      <c r="K403" s="40"/>
      <c r="L403" s="44"/>
      <c r="M403" s="242"/>
      <c r="N403" s="243"/>
      <c r="O403" s="91"/>
      <c r="P403" s="91"/>
      <c r="Q403" s="91"/>
      <c r="R403" s="91"/>
      <c r="S403" s="91"/>
      <c r="T403" s="92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T403" s="17" t="s">
        <v>470</v>
      </c>
      <c r="AU403" s="17" t="s">
        <v>85</v>
      </c>
    </row>
    <row r="404" s="14" customFormat="1">
      <c r="A404" s="14"/>
      <c r="B404" s="255"/>
      <c r="C404" s="256"/>
      <c r="D404" s="246" t="s">
        <v>175</v>
      </c>
      <c r="E404" s="257" t="s">
        <v>1</v>
      </c>
      <c r="F404" s="258" t="s">
        <v>629</v>
      </c>
      <c r="G404" s="256"/>
      <c r="H404" s="259">
        <v>52.573</v>
      </c>
      <c r="I404" s="260"/>
      <c r="J404" s="256"/>
      <c r="K404" s="256"/>
      <c r="L404" s="261"/>
      <c r="M404" s="262"/>
      <c r="N404" s="263"/>
      <c r="O404" s="263"/>
      <c r="P404" s="263"/>
      <c r="Q404" s="263"/>
      <c r="R404" s="263"/>
      <c r="S404" s="263"/>
      <c r="T404" s="26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65" t="s">
        <v>175</v>
      </c>
      <c r="AU404" s="265" t="s">
        <v>85</v>
      </c>
      <c r="AV404" s="14" t="s">
        <v>85</v>
      </c>
      <c r="AW404" s="14" t="s">
        <v>31</v>
      </c>
      <c r="AX404" s="14" t="s">
        <v>83</v>
      </c>
      <c r="AY404" s="265" t="s">
        <v>164</v>
      </c>
    </row>
    <row r="405" s="2" customFormat="1" ht="24.15" customHeight="1">
      <c r="A405" s="38"/>
      <c r="B405" s="39"/>
      <c r="C405" s="226" t="s">
        <v>630</v>
      </c>
      <c r="D405" s="226" t="s">
        <v>166</v>
      </c>
      <c r="E405" s="227" t="s">
        <v>631</v>
      </c>
      <c r="F405" s="228" t="s">
        <v>632</v>
      </c>
      <c r="G405" s="229" t="s">
        <v>169</v>
      </c>
      <c r="H405" s="230">
        <v>43.811</v>
      </c>
      <c r="I405" s="231"/>
      <c r="J405" s="232">
        <f>ROUND(I405*H405,2)</f>
        <v>0</v>
      </c>
      <c r="K405" s="228" t="s">
        <v>170</v>
      </c>
      <c r="L405" s="44"/>
      <c r="M405" s="233" t="s">
        <v>1</v>
      </c>
      <c r="N405" s="234" t="s">
        <v>40</v>
      </c>
      <c r="O405" s="91"/>
      <c r="P405" s="235">
        <f>O405*H405</f>
        <v>0</v>
      </c>
      <c r="Q405" s="235">
        <v>0</v>
      </c>
      <c r="R405" s="235">
        <f>Q405*H405</f>
        <v>0</v>
      </c>
      <c r="S405" s="235">
        <v>0</v>
      </c>
      <c r="T405" s="236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37" t="s">
        <v>266</v>
      </c>
      <c r="AT405" s="237" t="s">
        <v>166</v>
      </c>
      <c r="AU405" s="237" t="s">
        <v>85</v>
      </c>
      <c r="AY405" s="17" t="s">
        <v>164</v>
      </c>
      <c r="BE405" s="238">
        <f>IF(N405="základní",J405,0)</f>
        <v>0</v>
      </c>
      <c r="BF405" s="238">
        <f>IF(N405="snížená",J405,0)</f>
        <v>0</v>
      </c>
      <c r="BG405" s="238">
        <f>IF(N405="zákl. přenesená",J405,0)</f>
        <v>0</v>
      </c>
      <c r="BH405" s="238">
        <f>IF(N405="sníž. přenesená",J405,0)</f>
        <v>0</v>
      </c>
      <c r="BI405" s="238">
        <f>IF(N405="nulová",J405,0)</f>
        <v>0</v>
      </c>
      <c r="BJ405" s="17" t="s">
        <v>83</v>
      </c>
      <c r="BK405" s="238">
        <f>ROUND(I405*H405,2)</f>
        <v>0</v>
      </c>
      <c r="BL405" s="17" t="s">
        <v>266</v>
      </c>
      <c r="BM405" s="237" t="s">
        <v>633</v>
      </c>
    </row>
    <row r="406" s="2" customFormat="1">
      <c r="A406" s="38"/>
      <c r="B406" s="39"/>
      <c r="C406" s="40"/>
      <c r="D406" s="239" t="s">
        <v>173</v>
      </c>
      <c r="E406" s="40"/>
      <c r="F406" s="240" t="s">
        <v>634</v>
      </c>
      <c r="G406" s="40"/>
      <c r="H406" s="40"/>
      <c r="I406" s="241"/>
      <c r="J406" s="40"/>
      <c r="K406" s="40"/>
      <c r="L406" s="44"/>
      <c r="M406" s="242"/>
      <c r="N406" s="243"/>
      <c r="O406" s="91"/>
      <c r="P406" s="91"/>
      <c r="Q406" s="91"/>
      <c r="R406" s="91"/>
      <c r="S406" s="91"/>
      <c r="T406" s="92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T406" s="17" t="s">
        <v>173</v>
      </c>
      <c r="AU406" s="17" t="s">
        <v>85</v>
      </c>
    </row>
    <row r="407" s="13" customFormat="1">
      <c r="A407" s="13"/>
      <c r="B407" s="244"/>
      <c r="C407" s="245"/>
      <c r="D407" s="246" t="s">
        <v>175</v>
      </c>
      <c r="E407" s="247" t="s">
        <v>1</v>
      </c>
      <c r="F407" s="248" t="s">
        <v>621</v>
      </c>
      <c r="G407" s="245"/>
      <c r="H407" s="247" t="s">
        <v>1</v>
      </c>
      <c r="I407" s="249"/>
      <c r="J407" s="245"/>
      <c r="K407" s="245"/>
      <c r="L407" s="250"/>
      <c r="M407" s="251"/>
      <c r="N407" s="252"/>
      <c r="O407" s="252"/>
      <c r="P407" s="252"/>
      <c r="Q407" s="252"/>
      <c r="R407" s="252"/>
      <c r="S407" s="252"/>
      <c r="T407" s="25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54" t="s">
        <v>175</v>
      </c>
      <c r="AU407" s="254" t="s">
        <v>85</v>
      </c>
      <c r="AV407" s="13" t="s">
        <v>83</v>
      </c>
      <c r="AW407" s="13" t="s">
        <v>31</v>
      </c>
      <c r="AX407" s="13" t="s">
        <v>75</v>
      </c>
      <c r="AY407" s="254" t="s">
        <v>164</v>
      </c>
    </row>
    <row r="408" s="14" customFormat="1">
      <c r="A408" s="14"/>
      <c r="B408" s="255"/>
      <c r="C408" s="256"/>
      <c r="D408" s="246" t="s">
        <v>175</v>
      </c>
      <c r="E408" s="257" t="s">
        <v>1</v>
      </c>
      <c r="F408" s="258" t="s">
        <v>335</v>
      </c>
      <c r="G408" s="256"/>
      <c r="H408" s="259">
        <v>27</v>
      </c>
      <c r="I408" s="260"/>
      <c r="J408" s="256"/>
      <c r="K408" s="256"/>
      <c r="L408" s="261"/>
      <c r="M408" s="262"/>
      <c r="N408" s="263"/>
      <c r="O408" s="263"/>
      <c r="P408" s="263"/>
      <c r="Q408" s="263"/>
      <c r="R408" s="263"/>
      <c r="S408" s="263"/>
      <c r="T408" s="26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65" t="s">
        <v>175</v>
      </c>
      <c r="AU408" s="265" t="s">
        <v>85</v>
      </c>
      <c r="AV408" s="14" t="s">
        <v>85</v>
      </c>
      <c r="AW408" s="14" t="s">
        <v>31</v>
      </c>
      <c r="AX408" s="14" t="s">
        <v>75</v>
      </c>
      <c r="AY408" s="265" t="s">
        <v>164</v>
      </c>
    </row>
    <row r="409" s="14" customFormat="1">
      <c r="A409" s="14"/>
      <c r="B409" s="255"/>
      <c r="C409" s="256"/>
      <c r="D409" s="246" t="s">
        <v>175</v>
      </c>
      <c r="E409" s="257" t="s">
        <v>1</v>
      </c>
      <c r="F409" s="258" t="s">
        <v>622</v>
      </c>
      <c r="G409" s="256"/>
      <c r="H409" s="259">
        <v>10.175000000000001</v>
      </c>
      <c r="I409" s="260"/>
      <c r="J409" s="256"/>
      <c r="K409" s="256"/>
      <c r="L409" s="261"/>
      <c r="M409" s="262"/>
      <c r="N409" s="263"/>
      <c r="O409" s="263"/>
      <c r="P409" s="263"/>
      <c r="Q409" s="263"/>
      <c r="R409" s="263"/>
      <c r="S409" s="263"/>
      <c r="T409" s="26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65" t="s">
        <v>175</v>
      </c>
      <c r="AU409" s="265" t="s">
        <v>85</v>
      </c>
      <c r="AV409" s="14" t="s">
        <v>85</v>
      </c>
      <c r="AW409" s="14" t="s">
        <v>31</v>
      </c>
      <c r="AX409" s="14" t="s">
        <v>75</v>
      </c>
      <c r="AY409" s="265" t="s">
        <v>164</v>
      </c>
    </row>
    <row r="410" s="14" customFormat="1">
      <c r="A410" s="14"/>
      <c r="B410" s="255"/>
      <c r="C410" s="256"/>
      <c r="D410" s="246" t="s">
        <v>175</v>
      </c>
      <c r="E410" s="257" t="s">
        <v>1</v>
      </c>
      <c r="F410" s="258" t="s">
        <v>623</v>
      </c>
      <c r="G410" s="256"/>
      <c r="H410" s="259">
        <v>6.6360000000000001</v>
      </c>
      <c r="I410" s="260"/>
      <c r="J410" s="256"/>
      <c r="K410" s="256"/>
      <c r="L410" s="261"/>
      <c r="M410" s="262"/>
      <c r="N410" s="263"/>
      <c r="O410" s="263"/>
      <c r="P410" s="263"/>
      <c r="Q410" s="263"/>
      <c r="R410" s="263"/>
      <c r="S410" s="263"/>
      <c r="T410" s="26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65" t="s">
        <v>175</v>
      </c>
      <c r="AU410" s="265" t="s">
        <v>85</v>
      </c>
      <c r="AV410" s="14" t="s">
        <v>85</v>
      </c>
      <c r="AW410" s="14" t="s">
        <v>31</v>
      </c>
      <c r="AX410" s="14" t="s">
        <v>75</v>
      </c>
      <c r="AY410" s="265" t="s">
        <v>164</v>
      </c>
    </row>
    <row r="411" s="15" customFormat="1">
      <c r="A411" s="15"/>
      <c r="B411" s="266"/>
      <c r="C411" s="267"/>
      <c r="D411" s="246" t="s">
        <v>175</v>
      </c>
      <c r="E411" s="268" t="s">
        <v>1</v>
      </c>
      <c r="F411" s="269" t="s">
        <v>178</v>
      </c>
      <c r="G411" s="267"/>
      <c r="H411" s="270">
        <v>43.811</v>
      </c>
      <c r="I411" s="271"/>
      <c r="J411" s="267"/>
      <c r="K411" s="267"/>
      <c r="L411" s="272"/>
      <c r="M411" s="273"/>
      <c r="N411" s="274"/>
      <c r="O411" s="274"/>
      <c r="P411" s="274"/>
      <c r="Q411" s="274"/>
      <c r="R411" s="274"/>
      <c r="S411" s="274"/>
      <c r="T411" s="27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76" t="s">
        <v>175</v>
      </c>
      <c r="AU411" s="276" t="s">
        <v>85</v>
      </c>
      <c r="AV411" s="15" t="s">
        <v>171</v>
      </c>
      <c r="AW411" s="15" t="s">
        <v>31</v>
      </c>
      <c r="AX411" s="15" t="s">
        <v>83</v>
      </c>
      <c r="AY411" s="276" t="s">
        <v>164</v>
      </c>
    </row>
    <row r="412" s="2" customFormat="1" ht="16.5" customHeight="1">
      <c r="A412" s="38"/>
      <c r="B412" s="39"/>
      <c r="C412" s="277" t="s">
        <v>635</v>
      </c>
      <c r="D412" s="277" t="s">
        <v>251</v>
      </c>
      <c r="E412" s="278" t="s">
        <v>636</v>
      </c>
      <c r="F412" s="279" t="s">
        <v>637</v>
      </c>
      <c r="G412" s="280" t="s">
        <v>169</v>
      </c>
      <c r="H412" s="281">
        <v>52.573</v>
      </c>
      <c r="I412" s="282"/>
      <c r="J412" s="283">
        <f>ROUND(I412*H412,2)</f>
        <v>0</v>
      </c>
      <c r="K412" s="279" t="s">
        <v>243</v>
      </c>
      <c r="L412" s="284"/>
      <c r="M412" s="285" t="s">
        <v>1</v>
      </c>
      <c r="N412" s="286" t="s">
        <v>40</v>
      </c>
      <c r="O412" s="91"/>
      <c r="P412" s="235">
        <f>O412*H412</f>
        <v>0</v>
      </c>
      <c r="Q412" s="235">
        <v>0.00029999999999999997</v>
      </c>
      <c r="R412" s="235">
        <f>Q412*H412</f>
        <v>0.015771899999999998</v>
      </c>
      <c r="S412" s="235">
        <v>0</v>
      </c>
      <c r="T412" s="236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37" t="s">
        <v>361</v>
      </c>
      <c r="AT412" s="237" t="s">
        <v>251</v>
      </c>
      <c r="AU412" s="237" t="s">
        <v>85</v>
      </c>
      <c r="AY412" s="17" t="s">
        <v>164</v>
      </c>
      <c r="BE412" s="238">
        <f>IF(N412="základní",J412,0)</f>
        <v>0</v>
      </c>
      <c r="BF412" s="238">
        <f>IF(N412="snížená",J412,0)</f>
        <v>0</v>
      </c>
      <c r="BG412" s="238">
        <f>IF(N412="zákl. přenesená",J412,0)</f>
        <v>0</v>
      </c>
      <c r="BH412" s="238">
        <f>IF(N412="sníž. přenesená",J412,0)</f>
        <v>0</v>
      </c>
      <c r="BI412" s="238">
        <f>IF(N412="nulová",J412,0)</f>
        <v>0</v>
      </c>
      <c r="BJ412" s="17" t="s">
        <v>83</v>
      </c>
      <c r="BK412" s="238">
        <f>ROUND(I412*H412,2)</f>
        <v>0</v>
      </c>
      <c r="BL412" s="17" t="s">
        <v>266</v>
      </c>
      <c r="BM412" s="237" t="s">
        <v>638</v>
      </c>
    </row>
    <row r="413" s="14" customFormat="1">
      <c r="A413" s="14"/>
      <c r="B413" s="255"/>
      <c r="C413" s="256"/>
      <c r="D413" s="246" t="s">
        <v>175</v>
      </c>
      <c r="E413" s="257" t="s">
        <v>1</v>
      </c>
      <c r="F413" s="258" t="s">
        <v>629</v>
      </c>
      <c r="G413" s="256"/>
      <c r="H413" s="259">
        <v>52.573</v>
      </c>
      <c r="I413" s="260"/>
      <c r="J413" s="256"/>
      <c r="K413" s="256"/>
      <c r="L413" s="261"/>
      <c r="M413" s="262"/>
      <c r="N413" s="263"/>
      <c r="O413" s="263"/>
      <c r="P413" s="263"/>
      <c r="Q413" s="263"/>
      <c r="R413" s="263"/>
      <c r="S413" s="263"/>
      <c r="T413" s="26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65" t="s">
        <v>175</v>
      </c>
      <c r="AU413" s="265" t="s">
        <v>85</v>
      </c>
      <c r="AV413" s="14" t="s">
        <v>85</v>
      </c>
      <c r="AW413" s="14" t="s">
        <v>31</v>
      </c>
      <c r="AX413" s="14" t="s">
        <v>83</v>
      </c>
      <c r="AY413" s="265" t="s">
        <v>164</v>
      </c>
    </row>
    <row r="414" s="2" customFormat="1" ht="24.15" customHeight="1">
      <c r="A414" s="38"/>
      <c r="B414" s="39"/>
      <c r="C414" s="226" t="s">
        <v>639</v>
      </c>
      <c r="D414" s="226" t="s">
        <v>166</v>
      </c>
      <c r="E414" s="227" t="s">
        <v>640</v>
      </c>
      <c r="F414" s="228" t="s">
        <v>641</v>
      </c>
      <c r="G414" s="229" t="s">
        <v>223</v>
      </c>
      <c r="H414" s="230">
        <v>0.26100000000000001</v>
      </c>
      <c r="I414" s="231"/>
      <c r="J414" s="232">
        <f>ROUND(I414*H414,2)</f>
        <v>0</v>
      </c>
      <c r="K414" s="228" t="s">
        <v>170</v>
      </c>
      <c r="L414" s="44"/>
      <c r="M414" s="233" t="s">
        <v>1</v>
      </c>
      <c r="N414" s="234" t="s">
        <v>40</v>
      </c>
      <c r="O414" s="91"/>
      <c r="P414" s="235">
        <f>O414*H414</f>
        <v>0</v>
      </c>
      <c r="Q414" s="235">
        <v>0</v>
      </c>
      <c r="R414" s="235">
        <f>Q414*H414</f>
        <v>0</v>
      </c>
      <c r="S414" s="235">
        <v>0</v>
      </c>
      <c r="T414" s="236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37" t="s">
        <v>266</v>
      </c>
      <c r="AT414" s="237" t="s">
        <v>166</v>
      </c>
      <c r="AU414" s="237" t="s">
        <v>85</v>
      </c>
      <c r="AY414" s="17" t="s">
        <v>164</v>
      </c>
      <c r="BE414" s="238">
        <f>IF(N414="základní",J414,0)</f>
        <v>0</v>
      </c>
      <c r="BF414" s="238">
        <f>IF(N414="snížená",J414,0)</f>
        <v>0</v>
      </c>
      <c r="BG414" s="238">
        <f>IF(N414="zákl. přenesená",J414,0)</f>
        <v>0</v>
      </c>
      <c r="BH414" s="238">
        <f>IF(N414="sníž. přenesená",J414,0)</f>
        <v>0</v>
      </c>
      <c r="BI414" s="238">
        <f>IF(N414="nulová",J414,0)</f>
        <v>0</v>
      </c>
      <c r="BJ414" s="17" t="s">
        <v>83</v>
      </c>
      <c r="BK414" s="238">
        <f>ROUND(I414*H414,2)</f>
        <v>0</v>
      </c>
      <c r="BL414" s="17" t="s">
        <v>266</v>
      </c>
      <c r="BM414" s="237" t="s">
        <v>642</v>
      </c>
    </row>
    <row r="415" s="2" customFormat="1">
      <c r="A415" s="38"/>
      <c r="B415" s="39"/>
      <c r="C415" s="40"/>
      <c r="D415" s="239" t="s">
        <v>173</v>
      </c>
      <c r="E415" s="40"/>
      <c r="F415" s="240" t="s">
        <v>643</v>
      </c>
      <c r="G415" s="40"/>
      <c r="H415" s="40"/>
      <c r="I415" s="241"/>
      <c r="J415" s="40"/>
      <c r="K415" s="40"/>
      <c r="L415" s="44"/>
      <c r="M415" s="242"/>
      <c r="N415" s="243"/>
      <c r="O415" s="91"/>
      <c r="P415" s="91"/>
      <c r="Q415" s="91"/>
      <c r="R415" s="91"/>
      <c r="S415" s="91"/>
      <c r="T415" s="92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7" t="s">
        <v>173</v>
      </c>
      <c r="AU415" s="17" t="s">
        <v>85</v>
      </c>
    </row>
    <row r="416" s="12" customFormat="1" ht="22.8" customHeight="1">
      <c r="A416" s="12"/>
      <c r="B416" s="210"/>
      <c r="C416" s="211"/>
      <c r="D416" s="212" t="s">
        <v>74</v>
      </c>
      <c r="E416" s="224" t="s">
        <v>644</v>
      </c>
      <c r="F416" s="224" t="s">
        <v>645</v>
      </c>
      <c r="G416" s="211"/>
      <c r="H416" s="211"/>
      <c r="I416" s="214"/>
      <c r="J416" s="225">
        <f>BK416</f>
        <v>0</v>
      </c>
      <c r="K416" s="211"/>
      <c r="L416" s="216"/>
      <c r="M416" s="217"/>
      <c r="N416" s="218"/>
      <c r="O416" s="218"/>
      <c r="P416" s="219">
        <f>SUM(P417:P451)</f>
        <v>0</v>
      </c>
      <c r="Q416" s="218"/>
      <c r="R416" s="219">
        <f>SUM(R417:R451)</f>
        <v>0.36726470000000006</v>
      </c>
      <c r="S416" s="218"/>
      <c r="T416" s="220">
        <f>SUM(T417:T451)</f>
        <v>0</v>
      </c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R416" s="221" t="s">
        <v>85</v>
      </c>
      <c r="AT416" s="222" t="s">
        <v>74</v>
      </c>
      <c r="AU416" s="222" t="s">
        <v>83</v>
      </c>
      <c r="AY416" s="221" t="s">
        <v>164</v>
      </c>
      <c r="BK416" s="223">
        <f>SUM(BK417:BK451)</f>
        <v>0</v>
      </c>
    </row>
    <row r="417" s="2" customFormat="1" ht="24.15" customHeight="1">
      <c r="A417" s="38"/>
      <c r="B417" s="39"/>
      <c r="C417" s="226" t="s">
        <v>646</v>
      </c>
      <c r="D417" s="226" t="s">
        <v>166</v>
      </c>
      <c r="E417" s="227" t="s">
        <v>647</v>
      </c>
      <c r="F417" s="228" t="s">
        <v>648</v>
      </c>
      <c r="G417" s="229" t="s">
        <v>169</v>
      </c>
      <c r="H417" s="230">
        <v>27</v>
      </c>
      <c r="I417" s="231"/>
      <c r="J417" s="232">
        <f>ROUND(I417*H417,2)</f>
        <v>0</v>
      </c>
      <c r="K417" s="228" t="s">
        <v>170</v>
      </c>
      <c r="L417" s="44"/>
      <c r="M417" s="233" t="s">
        <v>1</v>
      </c>
      <c r="N417" s="234" t="s">
        <v>40</v>
      </c>
      <c r="O417" s="91"/>
      <c r="P417" s="235">
        <f>O417*H417</f>
        <v>0</v>
      </c>
      <c r="Q417" s="235">
        <v>0.00029999999999999997</v>
      </c>
      <c r="R417" s="235">
        <f>Q417*H417</f>
        <v>0.0080999999999999996</v>
      </c>
      <c r="S417" s="235">
        <v>0</v>
      </c>
      <c r="T417" s="236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37" t="s">
        <v>266</v>
      </c>
      <c r="AT417" s="237" t="s">
        <v>166</v>
      </c>
      <c r="AU417" s="237" t="s">
        <v>85</v>
      </c>
      <c r="AY417" s="17" t="s">
        <v>164</v>
      </c>
      <c r="BE417" s="238">
        <f>IF(N417="základní",J417,0)</f>
        <v>0</v>
      </c>
      <c r="BF417" s="238">
        <f>IF(N417="snížená",J417,0)</f>
        <v>0</v>
      </c>
      <c r="BG417" s="238">
        <f>IF(N417="zákl. přenesená",J417,0)</f>
        <v>0</v>
      </c>
      <c r="BH417" s="238">
        <f>IF(N417="sníž. přenesená",J417,0)</f>
        <v>0</v>
      </c>
      <c r="BI417" s="238">
        <f>IF(N417="nulová",J417,0)</f>
        <v>0</v>
      </c>
      <c r="BJ417" s="17" t="s">
        <v>83</v>
      </c>
      <c r="BK417" s="238">
        <f>ROUND(I417*H417,2)</f>
        <v>0</v>
      </c>
      <c r="BL417" s="17" t="s">
        <v>266</v>
      </c>
      <c r="BM417" s="237" t="s">
        <v>649</v>
      </c>
    </row>
    <row r="418" s="2" customFormat="1">
      <c r="A418" s="38"/>
      <c r="B418" s="39"/>
      <c r="C418" s="40"/>
      <c r="D418" s="239" t="s">
        <v>173</v>
      </c>
      <c r="E418" s="40"/>
      <c r="F418" s="240" t="s">
        <v>650</v>
      </c>
      <c r="G418" s="40"/>
      <c r="H418" s="40"/>
      <c r="I418" s="241"/>
      <c r="J418" s="40"/>
      <c r="K418" s="40"/>
      <c r="L418" s="44"/>
      <c r="M418" s="242"/>
      <c r="N418" s="243"/>
      <c r="O418" s="91"/>
      <c r="P418" s="91"/>
      <c r="Q418" s="91"/>
      <c r="R418" s="91"/>
      <c r="S418" s="91"/>
      <c r="T418" s="92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T418" s="17" t="s">
        <v>173</v>
      </c>
      <c r="AU418" s="17" t="s">
        <v>85</v>
      </c>
    </row>
    <row r="419" s="13" customFormat="1">
      <c r="A419" s="13"/>
      <c r="B419" s="244"/>
      <c r="C419" s="245"/>
      <c r="D419" s="246" t="s">
        <v>175</v>
      </c>
      <c r="E419" s="247" t="s">
        <v>1</v>
      </c>
      <c r="F419" s="248" t="s">
        <v>651</v>
      </c>
      <c r="G419" s="245"/>
      <c r="H419" s="247" t="s">
        <v>1</v>
      </c>
      <c r="I419" s="249"/>
      <c r="J419" s="245"/>
      <c r="K419" s="245"/>
      <c r="L419" s="250"/>
      <c r="M419" s="251"/>
      <c r="N419" s="252"/>
      <c r="O419" s="252"/>
      <c r="P419" s="252"/>
      <c r="Q419" s="252"/>
      <c r="R419" s="252"/>
      <c r="S419" s="252"/>
      <c r="T419" s="25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54" t="s">
        <v>175</v>
      </c>
      <c r="AU419" s="254" t="s">
        <v>85</v>
      </c>
      <c r="AV419" s="13" t="s">
        <v>83</v>
      </c>
      <c r="AW419" s="13" t="s">
        <v>31</v>
      </c>
      <c r="AX419" s="13" t="s">
        <v>75</v>
      </c>
      <c r="AY419" s="254" t="s">
        <v>164</v>
      </c>
    </row>
    <row r="420" s="14" customFormat="1">
      <c r="A420" s="14"/>
      <c r="B420" s="255"/>
      <c r="C420" s="256"/>
      <c r="D420" s="246" t="s">
        <v>175</v>
      </c>
      <c r="E420" s="257" t="s">
        <v>1</v>
      </c>
      <c r="F420" s="258" t="s">
        <v>335</v>
      </c>
      <c r="G420" s="256"/>
      <c r="H420" s="259">
        <v>27</v>
      </c>
      <c r="I420" s="260"/>
      <c r="J420" s="256"/>
      <c r="K420" s="256"/>
      <c r="L420" s="261"/>
      <c r="M420" s="262"/>
      <c r="N420" s="263"/>
      <c r="O420" s="263"/>
      <c r="P420" s="263"/>
      <c r="Q420" s="263"/>
      <c r="R420" s="263"/>
      <c r="S420" s="263"/>
      <c r="T420" s="26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65" t="s">
        <v>175</v>
      </c>
      <c r="AU420" s="265" t="s">
        <v>85</v>
      </c>
      <c r="AV420" s="14" t="s">
        <v>85</v>
      </c>
      <c r="AW420" s="14" t="s">
        <v>31</v>
      </c>
      <c r="AX420" s="14" t="s">
        <v>75</v>
      </c>
      <c r="AY420" s="265" t="s">
        <v>164</v>
      </c>
    </row>
    <row r="421" s="15" customFormat="1">
      <c r="A421" s="15"/>
      <c r="B421" s="266"/>
      <c r="C421" s="267"/>
      <c r="D421" s="246" t="s">
        <v>175</v>
      </c>
      <c r="E421" s="268" t="s">
        <v>1</v>
      </c>
      <c r="F421" s="269" t="s">
        <v>178</v>
      </c>
      <c r="G421" s="267"/>
      <c r="H421" s="270">
        <v>27</v>
      </c>
      <c r="I421" s="271"/>
      <c r="J421" s="267"/>
      <c r="K421" s="267"/>
      <c r="L421" s="272"/>
      <c r="M421" s="273"/>
      <c r="N421" s="274"/>
      <c r="O421" s="274"/>
      <c r="P421" s="274"/>
      <c r="Q421" s="274"/>
      <c r="R421" s="274"/>
      <c r="S421" s="274"/>
      <c r="T421" s="27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76" t="s">
        <v>175</v>
      </c>
      <c r="AU421" s="276" t="s">
        <v>85</v>
      </c>
      <c r="AV421" s="15" t="s">
        <v>171</v>
      </c>
      <c r="AW421" s="15" t="s">
        <v>31</v>
      </c>
      <c r="AX421" s="15" t="s">
        <v>83</v>
      </c>
      <c r="AY421" s="276" t="s">
        <v>164</v>
      </c>
    </row>
    <row r="422" s="2" customFormat="1" ht="24.15" customHeight="1">
      <c r="A422" s="38"/>
      <c r="B422" s="39"/>
      <c r="C422" s="277" t="s">
        <v>652</v>
      </c>
      <c r="D422" s="277" t="s">
        <v>251</v>
      </c>
      <c r="E422" s="278" t="s">
        <v>653</v>
      </c>
      <c r="F422" s="279" t="s">
        <v>654</v>
      </c>
      <c r="G422" s="280" t="s">
        <v>169</v>
      </c>
      <c r="H422" s="281">
        <v>28.350000000000001</v>
      </c>
      <c r="I422" s="282"/>
      <c r="J422" s="283">
        <f>ROUND(I422*H422,2)</f>
        <v>0</v>
      </c>
      <c r="K422" s="279" t="s">
        <v>170</v>
      </c>
      <c r="L422" s="284"/>
      <c r="M422" s="285" t="s">
        <v>1</v>
      </c>
      <c r="N422" s="286" t="s">
        <v>40</v>
      </c>
      <c r="O422" s="91"/>
      <c r="P422" s="235">
        <f>O422*H422</f>
        <v>0</v>
      </c>
      <c r="Q422" s="235">
        <v>0.0047999999999999996</v>
      </c>
      <c r="R422" s="235">
        <f>Q422*H422</f>
        <v>0.13608000000000001</v>
      </c>
      <c r="S422" s="235">
        <v>0</v>
      </c>
      <c r="T422" s="236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37" t="s">
        <v>361</v>
      </c>
      <c r="AT422" s="237" t="s">
        <v>251</v>
      </c>
      <c r="AU422" s="237" t="s">
        <v>85</v>
      </c>
      <c r="AY422" s="17" t="s">
        <v>164</v>
      </c>
      <c r="BE422" s="238">
        <f>IF(N422="základní",J422,0)</f>
        <v>0</v>
      </c>
      <c r="BF422" s="238">
        <f>IF(N422="snížená",J422,0)</f>
        <v>0</v>
      </c>
      <c r="BG422" s="238">
        <f>IF(N422="zákl. přenesená",J422,0)</f>
        <v>0</v>
      </c>
      <c r="BH422" s="238">
        <f>IF(N422="sníž. přenesená",J422,0)</f>
        <v>0</v>
      </c>
      <c r="BI422" s="238">
        <f>IF(N422="nulová",J422,0)</f>
        <v>0</v>
      </c>
      <c r="BJ422" s="17" t="s">
        <v>83</v>
      </c>
      <c r="BK422" s="238">
        <f>ROUND(I422*H422,2)</f>
        <v>0</v>
      </c>
      <c r="BL422" s="17" t="s">
        <v>266</v>
      </c>
      <c r="BM422" s="237" t="s">
        <v>655</v>
      </c>
    </row>
    <row r="423" s="14" customFormat="1">
      <c r="A423" s="14"/>
      <c r="B423" s="255"/>
      <c r="C423" s="256"/>
      <c r="D423" s="246" t="s">
        <v>175</v>
      </c>
      <c r="E423" s="256"/>
      <c r="F423" s="258" t="s">
        <v>656</v>
      </c>
      <c r="G423" s="256"/>
      <c r="H423" s="259">
        <v>28.350000000000001</v>
      </c>
      <c r="I423" s="260"/>
      <c r="J423" s="256"/>
      <c r="K423" s="256"/>
      <c r="L423" s="261"/>
      <c r="M423" s="262"/>
      <c r="N423" s="263"/>
      <c r="O423" s="263"/>
      <c r="P423" s="263"/>
      <c r="Q423" s="263"/>
      <c r="R423" s="263"/>
      <c r="S423" s="263"/>
      <c r="T423" s="26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65" t="s">
        <v>175</v>
      </c>
      <c r="AU423" s="265" t="s">
        <v>85</v>
      </c>
      <c r="AV423" s="14" t="s">
        <v>85</v>
      </c>
      <c r="AW423" s="14" t="s">
        <v>4</v>
      </c>
      <c r="AX423" s="14" t="s">
        <v>83</v>
      </c>
      <c r="AY423" s="265" t="s">
        <v>164</v>
      </c>
    </row>
    <row r="424" s="2" customFormat="1" ht="24.15" customHeight="1">
      <c r="A424" s="38"/>
      <c r="B424" s="39"/>
      <c r="C424" s="226" t="s">
        <v>657</v>
      </c>
      <c r="D424" s="226" t="s">
        <v>166</v>
      </c>
      <c r="E424" s="227" t="s">
        <v>658</v>
      </c>
      <c r="F424" s="228" t="s">
        <v>659</v>
      </c>
      <c r="G424" s="229" t="s">
        <v>169</v>
      </c>
      <c r="H424" s="230">
        <v>24.5</v>
      </c>
      <c r="I424" s="231"/>
      <c r="J424" s="232">
        <f>ROUND(I424*H424,2)</f>
        <v>0</v>
      </c>
      <c r="K424" s="228" t="s">
        <v>170</v>
      </c>
      <c r="L424" s="44"/>
      <c r="M424" s="233" t="s">
        <v>1</v>
      </c>
      <c r="N424" s="234" t="s">
        <v>40</v>
      </c>
      <c r="O424" s="91"/>
      <c r="P424" s="235">
        <f>O424*H424</f>
        <v>0</v>
      </c>
      <c r="Q424" s="235">
        <v>0</v>
      </c>
      <c r="R424" s="235">
        <f>Q424*H424</f>
        <v>0</v>
      </c>
      <c r="S424" s="235">
        <v>0</v>
      </c>
      <c r="T424" s="236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37" t="s">
        <v>266</v>
      </c>
      <c r="AT424" s="237" t="s">
        <v>166</v>
      </c>
      <c r="AU424" s="237" t="s">
        <v>85</v>
      </c>
      <c r="AY424" s="17" t="s">
        <v>164</v>
      </c>
      <c r="BE424" s="238">
        <f>IF(N424="základní",J424,0)</f>
        <v>0</v>
      </c>
      <c r="BF424" s="238">
        <f>IF(N424="snížená",J424,0)</f>
        <v>0</v>
      </c>
      <c r="BG424" s="238">
        <f>IF(N424="zákl. přenesená",J424,0)</f>
        <v>0</v>
      </c>
      <c r="BH424" s="238">
        <f>IF(N424="sníž. přenesená",J424,0)</f>
        <v>0</v>
      </c>
      <c r="BI424" s="238">
        <f>IF(N424="nulová",J424,0)</f>
        <v>0</v>
      </c>
      <c r="BJ424" s="17" t="s">
        <v>83</v>
      </c>
      <c r="BK424" s="238">
        <f>ROUND(I424*H424,2)</f>
        <v>0</v>
      </c>
      <c r="BL424" s="17" t="s">
        <v>266</v>
      </c>
      <c r="BM424" s="237" t="s">
        <v>660</v>
      </c>
    </row>
    <row r="425" s="2" customFormat="1">
      <c r="A425" s="38"/>
      <c r="B425" s="39"/>
      <c r="C425" s="40"/>
      <c r="D425" s="239" t="s">
        <v>173</v>
      </c>
      <c r="E425" s="40"/>
      <c r="F425" s="240" t="s">
        <v>661</v>
      </c>
      <c r="G425" s="40"/>
      <c r="H425" s="40"/>
      <c r="I425" s="241"/>
      <c r="J425" s="40"/>
      <c r="K425" s="40"/>
      <c r="L425" s="44"/>
      <c r="M425" s="242"/>
      <c r="N425" s="243"/>
      <c r="O425" s="91"/>
      <c r="P425" s="91"/>
      <c r="Q425" s="91"/>
      <c r="R425" s="91"/>
      <c r="S425" s="91"/>
      <c r="T425" s="92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T425" s="17" t="s">
        <v>173</v>
      </c>
      <c r="AU425" s="17" t="s">
        <v>85</v>
      </c>
    </row>
    <row r="426" s="13" customFormat="1">
      <c r="A426" s="13"/>
      <c r="B426" s="244"/>
      <c r="C426" s="245"/>
      <c r="D426" s="246" t="s">
        <v>175</v>
      </c>
      <c r="E426" s="247" t="s">
        <v>1</v>
      </c>
      <c r="F426" s="248" t="s">
        <v>662</v>
      </c>
      <c r="G426" s="245"/>
      <c r="H426" s="247" t="s">
        <v>1</v>
      </c>
      <c r="I426" s="249"/>
      <c r="J426" s="245"/>
      <c r="K426" s="245"/>
      <c r="L426" s="250"/>
      <c r="M426" s="251"/>
      <c r="N426" s="252"/>
      <c r="O426" s="252"/>
      <c r="P426" s="252"/>
      <c r="Q426" s="252"/>
      <c r="R426" s="252"/>
      <c r="S426" s="252"/>
      <c r="T426" s="25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54" t="s">
        <v>175</v>
      </c>
      <c r="AU426" s="254" t="s">
        <v>85</v>
      </c>
      <c r="AV426" s="13" t="s">
        <v>83</v>
      </c>
      <c r="AW426" s="13" t="s">
        <v>31</v>
      </c>
      <c r="AX426" s="13" t="s">
        <v>75</v>
      </c>
      <c r="AY426" s="254" t="s">
        <v>164</v>
      </c>
    </row>
    <row r="427" s="14" customFormat="1">
      <c r="A427" s="14"/>
      <c r="B427" s="255"/>
      <c r="C427" s="256"/>
      <c r="D427" s="246" t="s">
        <v>175</v>
      </c>
      <c r="E427" s="257" t="s">
        <v>1</v>
      </c>
      <c r="F427" s="258" t="s">
        <v>402</v>
      </c>
      <c r="G427" s="256"/>
      <c r="H427" s="259">
        <v>24.5</v>
      </c>
      <c r="I427" s="260"/>
      <c r="J427" s="256"/>
      <c r="K427" s="256"/>
      <c r="L427" s="261"/>
      <c r="M427" s="262"/>
      <c r="N427" s="263"/>
      <c r="O427" s="263"/>
      <c r="P427" s="263"/>
      <c r="Q427" s="263"/>
      <c r="R427" s="263"/>
      <c r="S427" s="263"/>
      <c r="T427" s="26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65" t="s">
        <v>175</v>
      </c>
      <c r="AU427" s="265" t="s">
        <v>85</v>
      </c>
      <c r="AV427" s="14" t="s">
        <v>85</v>
      </c>
      <c r="AW427" s="14" t="s">
        <v>31</v>
      </c>
      <c r="AX427" s="14" t="s">
        <v>75</v>
      </c>
      <c r="AY427" s="265" t="s">
        <v>164</v>
      </c>
    </row>
    <row r="428" s="15" customFormat="1">
      <c r="A428" s="15"/>
      <c r="B428" s="266"/>
      <c r="C428" s="267"/>
      <c r="D428" s="246" t="s">
        <v>175</v>
      </c>
      <c r="E428" s="268" t="s">
        <v>1</v>
      </c>
      <c r="F428" s="269" t="s">
        <v>178</v>
      </c>
      <c r="G428" s="267"/>
      <c r="H428" s="270">
        <v>24.5</v>
      </c>
      <c r="I428" s="271"/>
      <c r="J428" s="267"/>
      <c r="K428" s="267"/>
      <c r="L428" s="272"/>
      <c r="M428" s="273"/>
      <c r="N428" s="274"/>
      <c r="O428" s="274"/>
      <c r="P428" s="274"/>
      <c r="Q428" s="274"/>
      <c r="R428" s="274"/>
      <c r="S428" s="274"/>
      <c r="T428" s="27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76" t="s">
        <v>175</v>
      </c>
      <c r="AU428" s="276" t="s">
        <v>85</v>
      </c>
      <c r="AV428" s="15" t="s">
        <v>171</v>
      </c>
      <c r="AW428" s="15" t="s">
        <v>31</v>
      </c>
      <c r="AX428" s="15" t="s">
        <v>83</v>
      </c>
      <c r="AY428" s="276" t="s">
        <v>164</v>
      </c>
    </row>
    <row r="429" s="2" customFormat="1" ht="24.15" customHeight="1">
      <c r="A429" s="38"/>
      <c r="B429" s="39"/>
      <c r="C429" s="277" t="s">
        <v>663</v>
      </c>
      <c r="D429" s="277" t="s">
        <v>251</v>
      </c>
      <c r="E429" s="278" t="s">
        <v>664</v>
      </c>
      <c r="F429" s="279" t="s">
        <v>665</v>
      </c>
      <c r="G429" s="280" t="s">
        <v>169</v>
      </c>
      <c r="H429" s="281">
        <v>26.949999999999999</v>
      </c>
      <c r="I429" s="282"/>
      <c r="J429" s="283">
        <f>ROUND(I429*H429,2)</f>
        <v>0</v>
      </c>
      <c r="K429" s="279" t="s">
        <v>170</v>
      </c>
      <c r="L429" s="284"/>
      <c r="M429" s="285" t="s">
        <v>1</v>
      </c>
      <c r="N429" s="286" t="s">
        <v>40</v>
      </c>
      <c r="O429" s="91"/>
      <c r="P429" s="235">
        <f>O429*H429</f>
        <v>0</v>
      </c>
      <c r="Q429" s="235">
        <v>0.0035000000000000001</v>
      </c>
      <c r="R429" s="235">
        <f>Q429*H429</f>
        <v>0.094325000000000006</v>
      </c>
      <c r="S429" s="235">
        <v>0</v>
      </c>
      <c r="T429" s="236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37" t="s">
        <v>361</v>
      </c>
      <c r="AT429" s="237" t="s">
        <v>251</v>
      </c>
      <c r="AU429" s="237" t="s">
        <v>85</v>
      </c>
      <c r="AY429" s="17" t="s">
        <v>164</v>
      </c>
      <c r="BE429" s="238">
        <f>IF(N429="základní",J429,0)</f>
        <v>0</v>
      </c>
      <c r="BF429" s="238">
        <f>IF(N429="snížená",J429,0)</f>
        <v>0</v>
      </c>
      <c r="BG429" s="238">
        <f>IF(N429="zákl. přenesená",J429,0)</f>
        <v>0</v>
      </c>
      <c r="BH429" s="238">
        <f>IF(N429="sníž. přenesená",J429,0)</f>
        <v>0</v>
      </c>
      <c r="BI429" s="238">
        <f>IF(N429="nulová",J429,0)</f>
        <v>0</v>
      </c>
      <c r="BJ429" s="17" t="s">
        <v>83</v>
      </c>
      <c r="BK429" s="238">
        <f>ROUND(I429*H429,2)</f>
        <v>0</v>
      </c>
      <c r="BL429" s="17" t="s">
        <v>266</v>
      </c>
      <c r="BM429" s="237" t="s">
        <v>666</v>
      </c>
    </row>
    <row r="430" s="14" customFormat="1">
      <c r="A430" s="14"/>
      <c r="B430" s="255"/>
      <c r="C430" s="256"/>
      <c r="D430" s="246" t="s">
        <v>175</v>
      </c>
      <c r="E430" s="257" t="s">
        <v>1</v>
      </c>
      <c r="F430" s="258" t="s">
        <v>667</v>
      </c>
      <c r="G430" s="256"/>
      <c r="H430" s="259">
        <v>26.949999999999999</v>
      </c>
      <c r="I430" s="260"/>
      <c r="J430" s="256"/>
      <c r="K430" s="256"/>
      <c r="L430" s="261"/>
      <c r="M430" s="262"/>
      <c r="N430" s="263"/>
      <c r="O430" s="263"/>
      <c r="P430" s="263"/>
      <c r="Q430" s="263"/>
      <c r="R430" s="263"/>
      <c r="S430" s="263"/>
      <c r="T430" s="26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65" t="s">
        <v>175</v>
      </c>
      <c r="AU430" s="265" t="s">
        <v>85</v>
      </c>
      <c r="AV430" s="14" t="s">
        <v>85</v>
      </c>
      <c r="AW430" s="14" t="s">
        <v>31</v>
      </c>
      <c r="AX430" s="14" t="s">
        <v>83</v>
      </c>
      <c r="AY430" s="265" t="s">
        <v>164</v>
      </c>
    </row>
    <row r="431" s="2" customFormat="1" ht="37.8" customHeight="1">
      <c r="A431" s="38"/>
      <c r="B431" s="39"/>
      <c r="C431" s="226" t="s">
        <v>668</v>
      </c>
      <c r="D431" s="226" t="s">
        <v>166</v>
      </c>
      <c r="E431" s="227" t="s">
        <v>669</v>
      </c>
      <c r="F431" s="228" t="s">
        <v>670</v>
      </c>
      <c r="G431" s="229" t="s">
        <v>169</v>
      </c>
      <c r="H431" s="230">
        <v>27</v>
      </c>
      <c r="I431" s="231"/>
      <c r="J431" s="232">
        <f>ROUND(I431*H431,2)</f>
        <v>0</v>
      </c>
      <c r="K431" s="228" t="s">
        <v>170</v>
      </c>
      <c r="L431" s="44"/>
      <c r="M431" s="233" t="s">
        <v>1</v>
      </c>
      <c r="N431" s="234" t="s">
        <v>40</v>
      </c>
      <c r="O431" s="91"/>
      <c r="P431" s="235">
        <f>O431*H431</f>
        <v>0</v>
      </c>
      <c r="Q431" s="235">
        <v>0.00012</v>
      </c>
      <c r="R431" s="235">
        <f>Q431*H431</f>
        <v>0.0032400000000000003</v>
      </c>
      <c r="S431" s="235">
        <v>0</v>
      </c>
      <c r="T431" s="236">
        <f>S431*H431</f>
        <v>0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237" t="s">
        <v>266</v>
      </c>
      <c r="AT431" s="237" t="s">
        <v>166</v>
      </c>
      <c r="AU431" s="237" t="s">
        <v>85</v>
      </c>
      <c r="AY431" s="17" t="s">
        <v>164</v>
      </c>
      <c r="BE431" s="238">
        <f>IF(N431="základní",J431,0)</f>
        <v>0</v>
      </c>
      <c r="BF431" s="238">
        <f>IF(N431="snížená",J431,0)</f>
        <v>0</v>
      </c>
      <c r="BG431" s="238">
        <f>IF(N431="zákl. přenesená",J431,0)</f>
        <v>0</v>
      </c>
      <c r="BH431" s="238">
        <f>IF(N431="sníž. přenesená",J431,0)</f>
        <v>0</v>
      </c>
      <c r="BI431" s="238">
        <f>IF(N431="nulová",J431,0)</f>
        <v>0</v>
      </c>
      <c r="BJ431" s="17" t="s">
        <v>83</v>
      </c>
      <c r="BK431" s="238">
        <f>ROUND(I431*H431,2)</f>
        <v>0</v>
      </c>
      <c r="BL431" s="17" t="s">
        <v>266</v>
      </c>
      <c r="BM431" s="237" t="s">
        <v>671</v>
      </c>
    </row>
    <row r="432" s="2" customFormat="1">
      <c r="A432" s="38"/>
      <c r="B432" s="39"/>
      <c r="C432" s="40"/>
      <c r="D432" s="239" t="s">
        <v>173</v>
      </c>
      <c r="E432" s="40"/>
      <c r="F432" s="240" t="s">
        <v>672</v>
      </c>
      <c r="G432" s="40"/>
      <c r="H432" s="40"/>
      <c r="I432" s="241"/>
      <c r="J432" s="40"/>
      <c r="K432" s="40"/>
      <c r="L432" s="44"/>
      <c r="M432" s="242"/>
      <c r="N432" s="243"/>
      <c r="O432" s="91"/>
      <c r="P432" s="91"/>
      <c r="Q432" s="91"/>
      <c r="R432" s="91"/>
      <c r="S432" s="91"/>
      <c r="T432" s="92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T432" s="17" t="s">
        <v>173</v>
      </c>
      <c r="AU432" s="17" t="s">
        <v>85</v>
      </c>
    </row>
    <row r="433" s="13" customFormat="1">
      <c r="A433" s="13"/>
      <c r="B433" s="244"/>
      <c r="C433" s="245"/>
      <c r="D433" s="246" t="s">
        <v>175</v>
      </c>
      <c r="E433" s="247" t="s">
        <v>1</v>
      </c>
      <c r="F433" s="248" t="s">
        <v>621</v>
      </c>
      <c r="G433" s="245"/>
      <c r="H433" s="247" t="s">
        <v>1</v>
      </c>
      <c r="I433" s="249"/>
      <c r="J433" s="245"/>
      <c r="K433" s="245"/>
      <c r="L433" s="250"/>
      <c r="M433" s="251"/>
      <c r="N433" s="252"/>
      <c r="O433" s="252"/>
      <c r="P433" s="252"/>
      <c r="Q433" s="252"/>
      <c r="R433" s="252"/>
      <c r="S433" s="252"/>
      <c r="T433" s="25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54" t="s">
        <v>175</v>
      </c>
      <c r="AU433" s="254" t="s">
        <v>85</v>
      </c>
      <c r="AV433" s="13" t="s">
        <v>83</v>
      </c>
      <c r="AW433" s="13" t="s">
        <v>31</v>
      </c>
      <c r="AX433" s="13" t="s">
        <v>75</v>
      </c>
      <c r="AY433" s="254" t="s">
        <v>164</v>
      </c>
    </row>
    <row r="434" s="14" customFormat="1">
      <c r="A434" s="14"/>
      <c r="B434" s="255"/>
      <c r="C434" s="256"/>
      <c r="D434" s="246" t="s">
        <v>175</v>
      </c>
      <c r="E434" s="257" t="s">
        <v>1</v>
      </c>
      <c r="F434" s="258" t="s">
        <v>335</v>
      </c>
      <c r="G434" s="256"/>
      <c r="H434" s="259">
        <v>27</v>
      </c>
      <c r="I434" s="260"/>
      <c r="J434" s="256"/>
      <c r="K434" s="256"/>
      <c r="L434" s="261"/>
      <c r="M434" s="262"/>
      <c r="N434" s="263"/>
      <c r="O434" s="263"/>
      <c r="P434" s="263"/>
      <c r="Q434" s="263"/>
      <c r="R434" s="263"/>
      <c r="S434" s="263"/>
      <c r="T434" s="26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65" t="s">
        <v>175</v>
      </c>
      <c r="AU434" s="265" t="s">
        <v>85</v>
      </c>
      <c r="AV434" s="14" t="s">
        <v>85</v>
      </c>
      <c r="AW434" s="14" t="s">
        <v>31</v>
      </c>
      <c r="AX434" s="14" t="s">
        <v>75</v>
      </c>
      <c r="AY434" s="265" t="s">
        <v>164</v>
      </c>
    </row>
    <row r="435" s="15" customFormat="1">
      <c r="A435" s="15"/>
      <c r="B435" s="266"/>
      <c r="C435" s="267"/>
      <c r="D435" s="246" t="s">
        <v>175</v>
      </c>
      <c r="E435" s="268" t="s">
        <v>1</v>
      </c>
      <c r="F435" s="269" t="s">
        <v>178</v>
      </c>
      <c r="G435" s="267"/>
      <c r="H435" s="270">
        <v>27</v>
      </c>
      <c r="I435" s="271"/>
      <c r="J435" s="267"/>
      <c r="K435" s="267"/>
      <c r="L435" s="272"/>
      <c r="M435" s="273"/>
      <c r="N435" s="274"/>
      <c r="O435" s="274"/>
      <c r="P435" s="274"/>
      <c r="Q435" s="274"/>
      <c r="R435" s="274"/>
      <c r="S435" s="274"/>
      <c r="T435" s="27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76" t="s">
        <v>175</v>
      </c>
      <c r="AU435" s="276" t="s">
        <v>85</v>
      </c>
      <c r="AV435" s="15" t="s">
        <v>171</v>
      </c>
      <c r="AW435" s="15" t="s">
        <v>31</v>
      </c>
      <c r="AX435" s="15" t="s">
        <v>83</v>
      </c>
      <c r="AY435" s="276" t="s">
        <v>164</v>
      </c>
    </row>
    <row r="436" s="2" customFormat="1" ht="24.15" customHeight="1">
      <c r="A436" s="38"/>
      <c r="B436" s="39"/>
      <c r="C436" s="277" t="s">
        <v>673</v>
      </c>
      <c r="D436" s="277" t="s">
        <v>251</v>
      </c>
      <c r="E436" s="278" t="s">
        <v>674</v>
      </c>
      <c r="F436" s="279" t="s">
        <v>675</v>
      </c>
      <c r="G436" s="280" t="s">
        <v>169</v>
      </c>
      <c r="H436" s="281">
        <v>29.699999999999999</v>
      </c>
      <c r="I436" s="282"/>
      <c r="J436" s="283">
        <f>ROUND(I436*H436,2)</f>
        <v>0</v>
      </c>
      <c r="K436" s="279" t="s">
        <v>170</v>
      </c>
      <c r="L436" s="284"/>
      <c r="M436" s="285" t="s">
        <v>1</v>
      </c>
      <c r="N436" s="286" t="s">
        <v>40</v>
      </c>
      <c r="O436" s="91"/>
      <c r="P436" s="235">
        <f>O436*H436</f>
        <v>0</v>
      </c>
      <c r="Q436" s="235">
        <v>0.0025000000000000001</v>
      </c>
      <c r="R436" s="235">
        <f>Q436*H436</f>
        <v>0.074249999999999997</v>
      </c>
      <c r="S436" s="235">
        <v>0</v>
      </c>
      <c r="T436" s="236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37" t="s">
        <v>361</v>
      </c>
      <c r="AT436" s="237" t="s">
        <v>251</v>
      </c>
      <c r="AU436" s="237" t="s">
        <v>85</v>
      </c>
      <c r="AY436" s="17" t="s">
        <v>164</v>
      </c>
      <c r="BE436" s="238">
        <f>IF(N436="základní",J436,0)</f>
        <v>0</v>
      </c>
      <c r="BF436" s="238">
        <f>IF(N436="snížená",J436,0)</f>
        <v>0</v>
      </c>
      <c r="BG436" s="238">
        <f>IF(N436="zákl. přenesená",J436,0)</f>
        <v>0</v>
      </c>
      <c r="BH436" s="238">
        <f>IF(N436="sníž. přenesená",J436,0)</f>
        <v>0</v>
      </c>
      <c r="BI436" s="238">
        <f>IF(N436="nulová",J436,0)</f>
        <v>0</v>
      </c>
      <c r="BJ436" s="17" t="s">
        <v>83</v>
      </c>
      <c r="BK436" s="238">
        <f>ROUND(I436*H436,2)</f>
        <v>0</v>
      </c>
      <c r="BL436" s="17" t="s">
        <v>266</v>
      </c>
      <c r="BM436" s="237" t="s">
        <v>676</v>
      </c>
    </row>
    <row r="437" s="14" customFormat="1">
      <c r="A437" s="14"/>
      <c r="B437" s="255"/>
      <c r="C437" s="256"/>
      <c r="D437" s="246" t="s">
        <v>175</v>
      </c>
      <c r="E437" s="256"/>
      <c r="F437" s="258" t="s">
        <v>677</v>
      </c>
      <c r="G437" s="256"/>
      <c r="H437" s="259">
        <v>29.699999999999999</v>
      </c>
      <c r="I437" s="260"/>
      <c r="J437" s="256"/>
      <c r="K437" s="256"/>
      <c r="L437" s="261"/>
      <c r="M437" s="262"/>
      <c r="N437" s="263"/>
      <c r="O437" s="263"/>
      <c r="P437" s="263"/>
      <c r="Q437" s="263"/>
      <c r="R437" s="263"/>
      <c r="S437" s="263"/>
      <c r="T437" s="26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65" t="s">
        <v>175</v>
      </c>
      <c r="AU437" s="265" t="s">
        <v>85</v>
      </c>
      <c r="AV437" s="14" t="s">
        <v>85</v>
      </c>
      <c r="AW437" s="14" t="s">
        <v>4</v>
      </c>
      <c r="AX437" s="14" t="s">
        <v>83</v>
      </c>
      <c r="AY437" s="265" t="s">
        <v>164</v>
      </c>
    </row>
    <row r="438" s="2" customFormat="1" ht="37.8" customHeight="1">
      <c r="A438" s="38"/>
      <c r="B438" s="39"/>
      <c r="C438" s="226" t="s">
        <v>678</v>
      </c>
      <c r="D438" s="226" t="s">
        <v>166</v>
      </c>
      <c r="E438" s="227" t="s">
        <v>679</v>
      </c>
      <c r="F438" s="228" t="s">
        <v>680</v>
      </c>
      <c r="G438" s="229" t="s">
        <v>169</v>
      </c>
      <c r="H438" s="230">
        <v>154.33000000000001</v>
      </c>
      <c r="I438" s="231"/>
      <c r="J438" s="232">
        <f>ROUND(I438*H438,2)</f>
        <v>0</v>
      </c>
      <c r="K438" s="228" t="s">
        <v>170</v>
      </c>
      <c r="L438" s="44"/>
      <c r="M438" s="233" t="s">
        <v>1</v>
      </c>
      <c r="N438" s="234" t="s">
        <v>40</v>
      </c>
      <c r="O438" s="91"/>
      <c r="P438" s="235">
        <f>O438*H438</f>
        <v>0</v>
      </c>
      <c r="Q438" s="235">
        <v>9.0000000000000006E-05</v>
      </c>
      <c r="R438" s="235">
        <f>Q438*H438</f>
        <v>0.013889700000000001</v>
      </c>
      <c r="S438" s="235">
        <v>0</v>
      </c>
      <c r="T438" s="236">
        <f>S438*H438</f>
        <v>0</v>
      </c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R438" s="237" t="s">
        <v>266</v>
      </c>
      <c r="AT438" s="237" t="s">
        <v>166</v>
      </c>
      <c r="AU438" s="237" t="s">
        <v>85</v>
      </c>
      <c r="AY438" s="17" t="s">
        <v>164</v>
      </c>
      <c r="BE438" s="238">
        <f>IF(N438="základní",J438,0)</f>
        <v>0</v>
      </c>
      <c r="BF438" s="238">
        <f>IF(N438="snížená",J438,0)</f>
        <v>0</v>
      </c>
      <c r="BG438" s="238">
        <f>IF(N438="zákl. přenesená",J438,0)</f>
        <v>0</v>
      </c>
      <c r="BH438" s="238">
        <f>IF(N438="sníž. přenesená",J438,0)</f>
        <v>0</v>
      </c>
      <c r="BI438" s="238">
        <f>IF(N438="nulová",J438,0)</f>
        <v>0</v>
      </c>
      <c r="BJ438" s="17" t="s">
        <v>83</v>
      </c>
      <c r="BK438" s="238">
        <f>ROUND(I438*H438,2)</f>
        <v>0</v>
      </c>
      <c r="BL438" s="17" t="s">
        <v>266</v>
      </c>
      <c r="BM438" s="237" t="s">
        <v>681</v>
      </c>
    </row>
    <row r="439" s="2" customFormat="1">
      <c r="A439" s="38"/>
      <c r="B439" s="39"/>
      <c r="C439" s="40"/>
      <c r="D439" s="239" t="s">
        <v>173</v>
      </c>
      <c r="E439" s="40"/>
      <c r="F439" s="240" t="s">
        <v>682</v>
      </c>
      <c r="G439" s="40"/>
      <c r="H439" s="40"/>
      <c r="I439" s="241"/>
      <c r="J439" s="40"/>
      <c r="K439" s="40"/>
      <c r="L439" s="44"/>
      <c r="M439" s="242"/>
      <c r="N439" s="243"/>
      <c r="O439" s="91"/>
      <c r="P439" s="91"/>
      <c r="Q439" s="91"/>
      <c r="R439" s="91"/>
      <c r="S439" s="91"/>
      <c r="T439" s="92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T439" s="17" t="s">
        <v>173</v>
      </c>
      <c r="AU439" s="17" t="s">
        <v>85</v>
      </c>
    </row>
    <row r="440" s="2" customFormat="1" ht="24.15" customHeight="1">
      <c r="A440" s="38"/>
      <c r="B440" s="39"/>
      <c r="C440" s="226" t="s">
        <v>683</v>
      </c>
      <c r="D440" s="226" t="s">
        <v>166</v>
      </c>
      <c r="E440" s="227" t="s">
        <v>684</v>
      </c>
      <c r="F440" s="228" t="s">
        <v>685</v>
      </c>
      <c r="G440" s="229" t="s">
        <v>169</v>
      </c>
      <c r="H440" s="230">
        <v>27</v>
      </c>
      <c r="I440" s="231"/>
      <c r="J440" s="232">
        <f>ROUND(I440*H440,2)</f>
        <v>0</v>
      </c>
      <c r="K440" s="228" t="s">
        <v>170</v>
      </c>
      <c r="L440" s="44"/>
      <c r="M440" s="233" t="s">
        <v>1</v>
      </c>
      <c r="N440" s="234" t="s">
        <v>40</v>
      </c>
      <c r="O440" s="91"/>
      <c r="P440" s="235">
        <f>O440*H440</f>
        <v>0</v>
      </c>
      <c r="Q440" s="235">
        <v>0</v>
      </c>
      <c r="R440" s="235">
        <f>Q440*H440</f>
        <v>0</v>
      </c>
      <c r="S440" s="235">
        <v>0</v>
      </c>
      <c r="T440" s="236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37" t="s">
        <v>266</v>
      </c>
      <c r="AT440" s="237" t="s">
        <v>166</v>
      </c>
      <c r="AU440" s="237" t="s">
        <v>85</v>
      </c>
      <c r="AY440" s="17" t="s">
        <v>164</v>
      </c>
      <c r="BE440" s="238">
        <f>IF(N440="základní",J440,0)</f>
        <v>0</v>
      </c>
      <c r="BF440" s="238">
        <f>IF(N440="snížená",J440,0)</f>
        <v>0</v>
      </c>
      <c r="BG440" s="238">
        <f>IF(N440="zákl. přenesená",J440,0)</f>
        <v>0</v>
      </c>
      <c r="BH440" s="238">
        <f>IF(N440="sníž. přenesená",J440,0)</f>
        <v>0</v>
      </c>
      <c r="BI440" s="238">
        <f>IF(N440="nulová",J440,0)</f>
        <v>0</v>
      </c>
      <c r="BJ440" s="17" t="s">
        <v>83</v>
      </c>
      <c r="BK440" s="238">
        <f>ROUND(I440*H440,2)</f>
        <v>0</v>
      </c>
      <c r="BL440" s="17" t="s">
        <v>266</v>
      </c>
      <c r="BM440" s="237" t="s">
        <v>686</v>
      </c>
    </row>
    <row r="441" s="2" customFormat="1">
      <c r="A441" s="38"/>
      <c r="B441" s="39"/>
      <c r="C441" s="40"/>
      <c r="D441" s="239" t="s">
        <v>173</v>
      </c>
      <c r="E441" s="40"/>
      <c r="F441" s="240" t="s">
        <v>687</v>
      </c>
      <c r="G441" s="40"/>
      <c r="H441" s="40"/>
      <c r="I441" s="241"/>
      <c r="J441" s="40"/>
      <c r="K441" s="40"/>
      <c r="L441" s="44"/>
      <c r="M441" s="242"/>
      <c r="N441" s="243"/>
      <c r="O441" s="91"/>
      <c r="P441" s="91"/>
      <c r="Q441" s="91"/>
      <c r="R441" s="91"/>
      <c r="S441" s="91"/>
      <c r="T441" s="92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T441" s="17" t="s">
        <v>173</v>
      </c>
      <c r="AU441" s="17" t="s">
        <v>85</v>
      </c>
    </row>
    <row r="442" s="13" customFormat="1">
      <c r="A442" s="13"/>
      <c r="B442" s="244"/>
      <c r="C442" s="245"/>
      <c r="D442" s="246" t="s">
        <v>175</v>
      </c>
      <c r="E442" s="247" t="s">
        <v>1</v>
      </c>
      <c r="F442" s="248" t="s">
        <v>621</v>
      </c>
      <c r="G442" s="245"/>
      <c r="H442" s="247" t="s">
        <v>1</v>
      </c>
      <c r="I442" s="249"/>
      <c r="J442" s="245"/>
      <c r="K442" s="245"/>
      <c r="L442" s="250"/>
      <c r="M442" s="251"/>
      <c r="N442" s="252"/>
      <c r="O442" s="252"/>
      <c r="P442" s="252"/>
      <c r="Q442" s="252"/>
      <c r="R442" s="252"/>
      <c r="S442" s="252"/>
      <c r="T442" s="25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54" t="s">
        <v>175</v>
      </c>
      <c r="AU442" s="254" t="s">
        <v>85</v>
      </c>
      <c r="AV442" s="13" t="s">
        <v>83</v>
      </c>
      <c r="AW442" s="13" t="s">
        <v>31</v>
      </c>
      <c r="AX442" s="13" t="s">
        <v>75</v>
      </c>
      <c r="AY442" s="254" t="s">
        <v>164</v>
      </c>
    </row>
    <row r="443" s="14" customFormat="1">
      <c r="A443" s="14"/>
      <c r="B443" s="255"/>
      <c r="C443" s="256"/>
      <c r="D443" s="246" t="s">
        <v>175</v>
      </c>
      <c r="E443" s="257" t="s">
        <v>1</v>
      </c>
      <c r="F443" s="258" t="s">
        <v>335</v>
      </c>
      <c r="G443" s="256"/>
      <c r="H443" s="259">
        <v>27</v>
      </c>
      <c r="I443" s="260"/>
      <c r="J443" s="256"/>
      <c r="K443" s="256"/>
      <c r="L443" s="261"/>
      <c r="M443" s="262"/>
      <c r="N443" s="263"/>
      <c r="O443" s="263"/>
      <c r="P443" s="263"/>
      <c r="Q443" s="263"/>
      <c r="R443" s="263"/>
      <c r="S443" s="263"/>
      <c r="T443" s="26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65" t="s">
        <v>175</v>
      </c>
      <c r="AU443" s="265" t="s">
        <v>85</v>
      </c>
      <c r="AV443" s="14" t="s">
        <v>85</v>
      </c>
      <c r="AW443" s="14" t="s">
        <v>31</v>
      </c>
      <c r="AX443" s="14" t="s">
        <v>75</v>
      </c>
      <c r="AY443" s="265" t="s">
        <v>164</v>
      </c>
    </row>
    <row r="444" s="15" customFormat="1">
      <c r="A444" s="15"/>
      <c r="B444" s="266"/>
      <c r="C444" s="267"/>
      <c r="D444" s="246" t="s">
        <v>175</v>
      </c>
      <c r="E444" s="268" t="s">
        <v>1</v>
      </c>
      <c r="F444" s="269" t="s">
        <v>178</v>
      </c>
      <c r="G444" s="267"/>
      <c r="H444" s="270">
        <v>27</v>
      </c>
      <c r="I444" s="271"/>
      <c r="J444" s="267"/>
      <c r="K444" s="267"/>
      <c r="L444" s="272"/>
      <c r="M444" s="273"/>
      <c r="N444" s="274"/>
      <c r="O444" s="274"/>
      <c r="P444" s="274"/>
      <c r="Q444" s="274"/>
      <c r="R444" s="274"/>
      <c r="S444" s="274"/>
      <c r="T444" s="27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76" t="s">
        <v>175</v>
      </c>
      <c r="AU444" s="276" t="s">
        <v>85</v>
      </c>
      <c r="AV444" s="15" t="s">
        <v>171</v>
      </c>
      <c r="AW444" s="15" t="s">
        <v>31</v>
      </c>
      <c r="AX444" s="15" t="s">
        <v>83</v>
      </c>
      <c r="AY444" s="276" t="s">
        <v>164</v>
      </c>
    </row>
    <row r="445" s="2" customFormat="1" ht="16.5" customHeight="1">
      <c r="A445" s="38"/>
      <c r="B445" s="39"/>
      <c r="C445" s="277" t="s">
        <v>688</v>
      </c>
      <c r="D445" s="277" t="s">
        <v>251</v>
      </c>
      <c r="E445" s="278" t="s">
        <v>689</v>
      </c>
      <c r="F445" s="279" t="s">
        <v>690</v>
      </c>
      <c r="G445" s="280" t="s">
        <v>190</v>
      </c>
      <c r="H445" s="281">
        <v>1.863</v>
      </c>
      <c r="I445" s="282"/>
      <c r="J445" s="283">
        <f>ROUND(I445*H445,2)</f>
        <v>0</v>
      </c>
      <c r="K445" s="279" t="s">
        <v>170</v>
      </c>
      <c r="L445" s="284"/>
      <c r="M445" s="285" t="s">
        <v>1</v>
      </c>
      <c r="N445" s="286" t="s">
        <v>40</v>
      </c>
      <c r="O445" s="91"/>
      <c r="P445" s="235">
        <f>O445*H445</f>
        <v>0</v>
      </c>
      <c r="Q445" s="235">
        <v>0.02</v>
      </c>
      <c r="R445" s="235">
        <f>Q445*H445</f>
        <v>0.037260000000000001</v>
      </c>
      <c r="S445" s="235">
        <v>0</v>
      </c>
      <c r="T445" s="236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237" t="s">
        <v>361</v>
      </c>
      <c r="AT445" s="237" t="s">
        <v>251</v>
      </c>
      <c r="AU445" s="237" t="s">
        <v>85</v>
      </c>
      <c r="AY445" s="17" t="s">
        <v>164</v>
      </c>
      <c r="BE445" s="238">
        <f>IF(N445="základní",J445,0)</f>
        <v>0</v>
      </c>
      <c r="BF445" s="238">
        <f>IF(N445="snížená",J445,0)</f>
        <v>0</v>
      </c>
      <c r="BG445" s="238">
        <f>IF(N445="zákl. přenesená",J445,0)</f>
        <v>0</v>
      </c>
      <c r="BH445" s="238">
        <f>IF(N445="sníž. přenesená",J445,0)</f>
        <v>0</v>
      </c>
      <c r="BI445" s="238">
        <f>IF(N445="nulová",J445,0)</f>
        <v>0</v>
      </c>
      <c r="BJ445" s="17" t="s">
        <v>83</v>
      </c>
      <c r="BK445" s="238">
        <f>ROUND(I445*H445,2)</f>
        <v>0</v>
      </c>
      <c r="BL445" s="17" t="s">
        <v>266</v>
      </c>
      <c r="BM445" s="237" t="s">
        <v>691</v>
      </c>
    </row>
    <row r="446" s="14" customFormat="1">
      <c r="A446" s="14"/>
      <c r="B446" s="255"/>
      <c r="C446" s="256"/>
      <c r="D446" s="246" t="s">
        <v>175</v>
      </c>
      <c r="E446" s="257" t="s">
        <v>1</v>
      </c>
      <c r="F446" s="258" t="s">
        <v>692</v>
      </c>
      <c r="G446" s="256"/>
      <c r="H446" s="259">
        <v>1.863</v>
      </c>
      <c r="I446" s="260"/>
      <c r="J446" s="256"/>
      <c r="K446" s="256"/>
      <c r="L446" s="261"/>
      <c r="M446" s="262"/>
      <c r="N446" s="263"/>
      <c r="O446" s="263"/>
      <c r="P446" s="263"/>
      <c r="Q446" s="263"/>
      <c r="R446" s="263"/>
      <c r="S446" s="263"/>
      <c r="T446" s="26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65" t="s">
        <v>175</v>
      </c>
      <c r="AU446" s="265" t="s">
        <v>85</v>
      </c>
      <c r="AV446" s="14" t="s">
        <v>85</v>
      </c>
      <c r="AW446" s="14" t="s">
        <v>31</v>
      </c>
      <c r="AX446" s="14" t="s">
        <v>83</v>
      </c>
      <c r="AY446" s="265" t="s">
        <v>164</v>
      </c>
    </row>
    <row r="447" s="2" customFormat="1" ht="16.5" customHeight="1">
      <c r="A447" s="38"/>
      <c r="B447" s="39"/>
      <c r="C447" s="226" t="s">
        <v>693</v>
      </c>
      <c r="D447" s="226" t="s">
        <v>166</v>
      </c>
      <c r="E447" s="227" t="s">
        <v>694</v>
      </c>
      <c r="F447" s="228" t="s">
        <v>695</v>
      </c>
      <c r="G447" s="229" t="s">
        <v>190</v>
      </c>
      <c r="H447" s="230">
        <v>0.75</v>
      </c>
      <c r="I447" s="231"/>
      <c r="J447" s="232">
        <f>ROUND(I447*H447,2)</f>
        <v>0</v>
      </c>
      <c r="K447" s="228" t="s">
        <v>243</v>
      </c>
      <c r="L447" s="44"/>
      <c r="M447" s="233" t="s">
        <v>1</v>
      </c>
      <c r="N447" s="234" t="s">
        <v>40</v>
      </c>
      <c r="O447" s="91"/>
      <c r="P447" s="235">
        <f>O447*H447</f>
        <v>0</v>
      </c>
      <c r="Q447" s="235">
        <v>0.00016000000000000001</v>
      </c>
      <c r="R447" s="235">
        <f>Q447*H447</f>
        <v>0.00012000000000000002</v>
      </c>
      <c r="S447" s="235">
        <v>0</v>
      </c>
      <c r="T447" s="236">
        <f>S447*H447</f>
        <v>0</v>
      </c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R447" s="237" t="s">
        <v>266</v>
      </c>
      <c r="AT447" s="237" t="s">
        <v>166</v>
      </c>
      <c r="AU447" s="237" t="s">
        <v>85</v>
      </c>
      <c r="AY447" s="17" t="s">
        <v>164</v>
      </c>
      <c r="BE447" s="238">
        <f>IF(N447="základní",J447,0)</f>
        <v>0</v>
      </c>
      <c r="BF447" s="238">
        <f>IF(N447="snížená",J447,0)</f>
        <v>0</v>
      </c>
      <c r="BG447" s="238">
        <f>IF(N447="zákl. přenesená",J447,0)</f>
        <v>0</v>
      </c>
      <c r="BH447" s="238">
        <f>IF(N447="sníž. přenesená",J447,0)</f>
        <v>0</v>
      </c>
      <c r="BI447" s="238">
        <f>IF(N447="nulová",J447,0)</f>
        <v>0</v>
      </c>
      <c r="BJ447" s="17" t="s">
        <v>83</v>
      </c>
      <c r="BK447" s="238">
        <f>ROUND(I447*H447,2)</f>
        <v>0</v>
      </c>
      <c r="BL447" s="17" t="s">
        <v>266</v>
      </c>
      <c r="BM447" s="237" t="s">
        <v>696</v>
      </c>
    </row>
    <row r="448" s="2" customFormat="1">
      <c r="A448" s="38"/>
      <c r="B448" s="39"/>
      <c r="C448" s="40"/>
      <c r="D448" s="246" t="s">
        <v>470</v>
      </c>
      <c r="E448" s="40"/>
      <c r="F448" s="287" t="s">
        <v>697</v>
      </c>
      <c r="G448" s="40"/>
      <c r="H448" s="40"/>
      <c r="I448" s="241"/>
      <c r="J448" s="40"/>
      <c r="K448" s="40"/>
      <c r="L448" s="44"/>
      <c r="M448" s="242"/>
      <c r="N448" s="243"/>
      <c r="O448" s="91"/>
      <c r="P448" s="91"/>
      <c r="Q448" s="91"/>
      <c r="R448" s="91"/>
      <c r="S448" s="91"/>
      <c r="T448" s="92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T448" s="17" t="s">
        <v>470</v>
      </c>
      <c r="AU448" s="17" t="s">
        <v>85</v>
      </c>
    </row>
    <row r="449" s="14" customFormat="1">
      <c r="A449" s="14"/>
      <c r="B449" s="255"/>
      <c r="C449" s="256"/>
      <c r="D449" s="246" t="s">
        <v>175</v>
      </c>
      <c r="E449" s="257" t="s">
        <v>1</v>
      </c>
      <c r="F449" s="258" t="s">
        <v>698</v>
      </c>
      <c r="G449" s="256"/>
      <c r="H449" s="259">
        <v>0.75</v>
      </c>
      <c r="I449" s="260"/>
      <c r="J449" s="256"/>
      <c r="K449" s="256"/>
      <c r="L449" s="261"/>
      <c r="M449" s="262"/>
      <c r="N449" s="263"/>
      <c r="O449" s="263"/>
      <c r="P449" s="263"/>
      <c r="Q449" s="263"/>
      <c r="R449" s="263"/>
      <c r="S449" s="263"/>
      <c r="T449" s="26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65" t="s">
        <v>175</v>
      </c>
      <c r="AU449" s="265" t="s">
        <v>85</v>
      </c>
      <c r="AV449" s="14" t="s">
        <v>85</v>
      </c>
      <c r="AW449" s="14" t="s">
        <v>31</v>
      </c>
      <c r="AX449" s="14" t="s">
        <v>83</v>
      </c>
      <c r="AY449" s="265" t="s">
        <v>164</v>
      </c>
    </row>
    <row r="450" s="2" customFormat="1" ht="24.15" customHeight="1">
      <c r="A450" s="38"/>
      <c r="B450" s="39"/>
      <c r="C450" s="226" t="s">
        <v>699</v>
      </c>
      <c r="D450" s="226" t="s">
        <v>166</v>
      </c>
      <c r="E450" s="227" t="s">
        <v>700</v>
      </c>
      <c r="F450" s="228" t="s">
        <v>701</v>
      </c>
      <c r="G450" s="229" t="s">
        <v>223</v>
      </c>
      <c r="H450" s="230">
        <v>0.36699999999999999</v>
      </c>
      <c r="I450" s="231"/>
      <c r="J450" s="232">
        <f>ROUND(I450*H450,2)</f>
        <v>0</v>
      </c>
      <c r="K450" s="228" t="s">
        <v>170</v>
      </c>
      <c r="L450" s="44"/>
      <c r="M450" s="233" t="s">
        <v>1</v>
      </c>
      <c r="N450" s="234" t="s">
        <v>40</v>
      </c>
      <c r="O450" s="91"/>
      <c r="P450" s="235">
        <f>O450*H450</f>
        <v>0</v>
      </c>
      <c r="Q450" s="235">
        <v>0</v>
      </c>
      <c r="R450" s="235">
        <f>Q450*H450</f>
        <v>0</v>
      </c>
      <c r="S450" s="235">
        <v>0</v>
      </c>
      <c r="T450" s="236">
        <f>S450*H450</f>
        <v>0</v>
      </c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R450" s="237" t="s">
        <v>266</v>
      </c>
      <c r="AT450" s="237" t="s">
        <v>166</v>
      </c>
      <c r="AU450" s="237" t="s">
        <v>85</v>
      </c>
      <c r="AY450" s="17" t="s">
        <v>164</v>
      </c>
      <c r="BE450" s="238">
        <f>IF(N450="základní",J450,0)</f>
        <v>0</v>
      </c>
      <c r="BF450" s="238">
        <f>IF(N450="snížená",J450,0)</f>
        <v>0</v>
      </c>
      <c r="BG450" s="238">
        <f>IF(N450="zákl. přenesená",J450,0)</f>
        <v>0</v>
      </c>
      <c r="BH450" s="238">
        <f>IF(N450="sníž. přenesená",J450,0)</f>
        <v>0</v>
      </c>
      <c r="BI450" s="238">
        <f>IF(N450="nulová",J450,0)</f>
        <v>0</v>
      </c>
      <c r="BJ450" s="17" t="s">
        <v>83</v>
      </c>
      <c r="BK450" s="238">
        <f>ROUND(I450*H450,2)</f>
        <v>0</v>
      </c>
      <c r="BL450" s="17" t="s">
        <v>266</v>
      </c>
      <c r="BM450" s="237" t="s">
        <v>702</v>
      </c>
    </row>
    <row r="451" s="2" customFormat="1">
      <c r="A451" s="38"/>
      <c r="B451" s="39"/>
      <c r="C451" s="40"/>
      <c r="D451" s="239" t="s">
        <v>173</v>
      </c>
      <c r="E451" s="40"/>
      <c r="F451" s="240" t="s">
        <v>703</v>
      </c>
      <c r="G451" s="40"/>
      <c r="H451" s="40"/>
      <c r="I451" s="241"/>
      <c r="J451" s="40"/>
      <c r="K451" s="40"/>
      <c r="L451" s="44"/>
      <c r="M451" s="242"/>
      <c r="N451" s="243"/>
      <c r="O451" s="91"/>
      <c r="P451" s="91"/>
      <c r="Q451" s="91"/>
      <c r="R451" s="91"/>
      <c r="S451" s="91"/>
      <c r="T451" s="92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T451" s="17" t="s">
        <v>173</v>
      </c>
      <c r="AU451" s="17" t="s">
        <v>85</v>
      </c>
    </row>
    <row r="452" s="12" customFormat="1" ht="22.8" customHeight="1">
      <c r="A452" s="12"/>
      <c r="B452" s="210"/>
      <c r="C452" s="211"/>
      <c r="D452" s="212" t="s">
        <v>74</v>
      </c>
      <c r="E452" s="224" t="s">
        <v>704</v>
      </c>
      <c r="F452" s="224" t="s">
        <v>705</v>
      </c>
      <c r="G452" s="211"/>
      <c r="H452" s="211"/>
      <c r="I452" s="214"/>
      <c r="J452" s="225">
        <f>BK452</f>
        <v>0</v>
      </c>
      <c r="K452" s="211"/>
      <c r="L452" s="216"/>
      <c r="M452" s="217"/>
      <c r="N452" s="218"/>
      <c r="O452" s="218"/>
      <c r="P452" s="219">
        <f>SUM(P453:P455)</f>
        <v>0</v>
      </c>
      <c r="Q452" s="218"/>
      <c r="R452" s="219">
        <f>SUM(R453:R455)</f>
        <v>0.0059199999999999999</v>
      </c>
      <c r="S452" s="218"/>
      <c r="T452" s="220">
        <f>SUM(T453:T455)</f>
        <v>0</v>
      </c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R452" s="221" t="s">
        <v>85</v>
      </c>
      <c r="AT452" s="222" t="s">
        <v>74</v>
      </c>
      <c r="AU452" s="222" t="s">
        <v>83</v>
      </c>
      <c r="AY452" s="221" t="s">
        <v>164</v>
      </c>
      <c r="BK452" s="223">
        <f>SUM(BK453:BK455)</f>
        <v>0</v>
      </c>
    </row>
    <row r="453" s="2" customFormat="1" ht="24.15" customHeight="1">
      <c r="A453" s="38"/>
      <c r="B453" s="39"/>
      <c r="C453" s="226" t="s">
        <v>706</v>
      </c>
      <c r="D453" s="226" t="s">
        <v>166</v>
      </c>
      <c r="E453" s="227" t="s">
        <v>707</v>
      </c>
      <c r="F453" s="228" t="s">
        <v>708</v>
      </c>
      <c r="G453" s="229" t="s">
        <v>259</v>
      </c>
      <c r="H453" s="230">
        <v>2</v>
      </c>
      <c r="I453" s="231"/>
      <c r="J453" s="232">
        <f>ROUND(I453*H453,2)</f>
        <v>0</v>
      </c>
      <c r="K453" s="228" t="s">
        <v>243</v>
      </c>
      <c r="L453" s="44"/>
      <c r="M453" s="233" t="s">
        <v>1</v>
      </c>
      <c r="N453" s="234" t="s">
        <v>40</v>
      </c>
      <c r="O453" s="91"/>
      <c r="P453" s="235">
        <f>O453*H453</f>
        <v>0</v>
      </c>
      <c r="Q453" s="235">
        <v>0.00296</v>
      </c>
      <c r="R453" s="235">
        <f>Q453*H453</f>
        <v>0.0059199999999999999</v>
      </c>
      <c r="S453" s="235">
        <v>0</v>
      </c>
      <c r="T453" s="236">
        <f>S453*H453</f>
        <v>0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237" t="s">
        <v>266</v>
      </c>
      <c r="AT453" s="237" t="s">
        <v>166</v>
      </c>
      <c r="AU453" s="237" t="s">
        <v>85</v>
      </c>
      <c r="AY453" s="17" t="s">
        <v>164</v>
      </c>
      <c r="BE453" s="238">
        <f>IF(N453="základní",J453,0)</f>
        <v>0</v>
      </c>
      <c r="BF453" s="238">
        <f>IF(N453="snížená",J453,0)</f>
        <v>0</v>
      </c>
      <c r="BG453" s="238">
        <f>IF(N453="zákl. přenesená",J453,0)</f>
        <v>0</v>
      </c>
      <c r="BH453" s="238">
        <f>IF(N453="sníž. přenesená",J453,0)</f>
        <v>0</v>
      </c>
      <c r="BI453" s="238">
        <f>IF(N453="nulová",J453,0)</f>
        <v>0</v>
      </c>
      <c r="BJ453" s="17" t="s">
        <v>83</v>
      </c>
      <c r="BK453" s="238">
        <f>ROUND(I453*H453,2)</f>
        <v>0</v>
      </c>
      <c r="BL453" s="17" t="s">
        <v>266</v>
      </c>
      <c r="BM453" s="237" t="s">
        <v>709</v>
      </c>
    </row>
    <row r="454" s="2" customFormat="1">
      <c r="A454" s="38"/>
      <c r="B454" s="39"/>
      <c r="C454" s="40"/>
      <c r="D454" s="246" t="s">
        <v>470</v>
      </c>
      <c r="E454" s="40"/>
      <c r="F454" s="287" t="s">
        <v>697</v>
      </c>
      <c r="G454" s="40"/>
      <c r="H454" s="40"/>
      <c r="I454" s="241"/>
      <c r="J454" s="40"/>
      <c r="K454" s="40"/>
      <c r="L454" s="44"/>
      <c r="M454" s="242"/>
      <c r="N454" s="243"/>
      <c r="O454" s="91"/>
      <c r="P454" s="91"/>
      <c r="Q454" s="91"/>
      <c r="R454" s="91"/>
      <c r="S454" s="91"/>
      <c r="T454" s="92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T454" s="17" t="s">
        <v>470</v>
      </c>
      <c r="AU454" s="17" t="s">
        <v>85</v>
      </c>
    </row>
    <row r="455" s="14" customFormat="1">
      <c r="A455" s="14"/>
      <c r="B455" s="255"/>
      <c r="C455" s="256"/>
      <c r="D455" s="246" t="s">
        <v>175</v>
      </c>
      <c r="E455" s="257" t="s">
        <v>1</v>
      </c>
      <c r="F455" s="258" t="s">
        <v>85</v>
      </c>
      <c r="G455" s="256"/>
      <c r="H455" s="259">
        <v>2</v>
      </c>
      <c r="I455" s="260"/>
      <c r="J455" s="256"/>
      <c r="K455" s="256"/>
      <c r="L455" s="261"/>
      <c r="M455" s="262"/>
      <c r="N455" s="263"/>
      <c r="O455" s="263"/>
      <c r="P455" s="263"/>
      <c r="Q455" s="263"/>
      <c r="R455" s="263"/>
      <c r="S455" s="263"/>
      <c r="T455" s="26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65" t="s">
        <v>175</v>
      </c>
      <c r="AU455" s="265" t="s">
        <v>85</v>
      </c>
      <c r="AV455" s="14" t="s">
        <v>85</v>
      </c>
      <c r="AW455" s="14" t="s">
        <v>31</v>
      </c>
      <c r="AX455" s="14" t="s">
        <v>83</v>
      </c>
      <c r="AY455" s="265" t="s">
        <v>164</v>
      </c>
    </row>
    <row r="456" s="12" customFormat="1" ht="22.8" customHeight="1">
      <c r="A456" s="12"/>
      <c r="B456" s="210"/>
      <c r="C456" s="211"/>
      <c r="D456" s="212" t="s">
        <v>74</v>
      </c>
      <c r="E456" s="224" t="s">
        <v>710</v>
      </c>
      <c r="F456" s="224" t="s">
        <v>711</v>
      </c>
      <c r="G456" s="211"/>
      <c r="H456" s="211"/>
      <c r="I456" s="214"/>
      <c r="J456" s="225">
        <f>BK456</f>
        <v>0</v>
      </c>
      <c r="K456" s="211"/>
      <c r="L456" s="216"/>
      <c r="M456" s="217"/>
      <c r="N456" s="218"/>
      <c r="O456" s="218"/>
      <c r="P456" s="219">
        <f>SUM(P457:P486)</f>
        <v>0</v>
      </c>
      <c r="Q456" s="218"/>
      <c r="R456" s="219">
        <f>SUM(R457:R486)</f>
        <v>2.9526631200000004</v>
      </c>
      <c r="S456" s="218"/>
      <c r="T456" s="220">
        <f>SUM(T457:T486)</f>
        <v>0</v>
      </c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R456" s="221" t="s">
        <v>85</v>
      </c>
      <c r="AT456" s="222" t="s">
        <v>74</v>
      </c>
      <c r="AU456" s="222" t="s">
        <v>83</v>
      </c>
      <c r="AY456" s="221" t="s">
        <v>164</v>
      </c>
      <c r="BK456" s="223">
        <f>SUM(BK457:BK486)</f>
        <v>0</v>
      </c>
    </row>
    <row r="457" s="2" customFormat="1" ht="33" customHeight="1">
      <c r="A457" s="38"/>
      <c r="B457" s="39"/>
      <c r="C457" s="226" t="s">
        <v>712</v>
      </c>
      <c r="D457" s="226" t="s">
        <v>166</v>
      </c>
      <c r="E457" s="227" t="s">
        <v>713</v>
      </c>
      <c r="F457" s="228" t="s">
        <v>714</v>
      </c>
      <c r="G457" s="229" t="s">
        <v>190</v>
      </c>
      <c r="H457" s="230">
        <v>1.544</v>
      </c>
      <c r="I457" s="231"/>
      <c r="J457" s="232">
        <f>ROUND(I457*H457,2)</f>
        <v>0</v>
      </c>
      <c r="K457" s="228" t="s">
        <v>170</v>
      </c>
      <c r="L457" s="44"/>
      <c r="M457" s="233" t="s">
        <v>1</v>
      </c>
      <c r="N457" s="234" t="s">
        <v>40</v>
      </c>
      <c r="O457" s="91"/>
      <c r="P457" s="235">
        <f>O457*H457</f>
        <v>0</v>
      </c>
      <c r="Q457" s="235">
        <v>0.00189</v>
      </c>
      <c r="R457" s="235">
        <f>Q457*H457</f>
        <v>0.0029181599999999999</v>
      </c>
      <c r="S457" s="235">
        <v>0</v>
      </c>
      <c r="T457" s="236">
        <f>S457*H457</f>
        <v>0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237" t="s">
        <v>266</v>
      </c>
      <c r="AT457" s="237" t="s">
        <v>166</v>
      </c>
      <c r="AU457" s="237" t="s">
        <v>85</v>
      </c>
      <c r="AY457" s="17" t="s">
        <v>164</v>
      </c>
      <c r="BE457" s="238">
        <f>IF(N457="základní",J457,0)</f>
        <v>0</v>
      </c>
      <c r="BF457" s="238">
        <f>IF(N457="snížená",J457,0)</f>
        <v>0</v>
      </c>
      <c r="BG457" s="238">
        <f>IF(N457="zákl. přenesená",J457,0)</f>
        <v>0</v>
      </c>
      <c r="BH457" s="238">
        <f>IF(N457="sníž. přenesená",J457,0)</f>
        <v>0</v>
      </c>
      <c r="BI457" s="238">
        <f>IF(N457="nulová",J457,0)</f>
        <v>0</v>
      </c>
      <c r="BJ457" s="17" t="s">
        <v>83</v>
      </c>
      <c r="BK457" s="238">
        <f>ROUND(I457*H457,2)</f>
        <v>0</v>
      </c>
      <c r="BL457" s="17" t="s">
        <v>266</v>
      </c>
      <c r="BM457" s="237" t="s">
        <v>715</v>
      </c>
    </row>
    <row r="458" s="2" customFormat="1">
      <c r="A458" s="38"/>
      <c r="B458" s="39"/>
      <c r="C458" s="40"/>
      <c r="D458" s="239" t="s">
        <v>173</v>
      </c>
      <c r="E458" s="40"/>
      <c r="F458" s="240" t="s">
        <v>716</v>
      </c>
      <c r="G458" s="40"/>
      <c r="H458" s="40"/>
      <c r="I458" s="241"/>
      <c r="J458" s="40"/>
      <c r="K458" s="40"/>
      <c r="L458" s="44"/>
      <c r="M458" s="242"/>
      <c r="N458" s="243"/>
      <c r="O458" s="91"/>
      <c r="P458" s="91"/>
      <c r="Q458" s="91"/>
      <c r="R458" s="91"/>
      <c r="S458" s="91"/>
      <c r="T458" s="92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T458" s="17" t="s">
        <v>173</v>
      </c>
      <c r="AU458" s="17" t="s">
        <v>85</v>
      </c>
    </row>
    <row r="459" s="2" customFormat="1" ht="37.8" customHeight="1">
      <c r="A459" s="38"/>
      <c r="B459" s="39"/>
      <c r="C459" s="226" t="s">
        <v>717</v>
      </c>
      <c r="D459" s="226" t="s">
        <v>166</v>
      </c>
      <c r="E459" s="227" t="s">
        <v>718</v>
      </c>
      <c r="F459" s="228" t="s">
        <v>719</v>
      </c>
      <c r="G459" s="229" t="s">
        <v>242</v>
      </c>
      <c r="H459" s="230">
        <v>40.600000000000001</v>
      </c>
      <c r="I459" s="231"/>
      <c r="J459" s="232">
        <f>ROUND(I459*H459,2)</f>
        <v>0</v>
      </c>
      <c r="K459" s="228" t="s">
        <v>170</v>
      </c>
      <c r="L459" s="44"/>
      <c r="M459" s="233" t="s">
        <v>1</v>
      </c>
      <c r="N459" s="234" t="s">
        <v>40</v>
      </c>
      <c r="O459" s="91"/>
      <c r="P459" s="235">
        <f>O459*H459</f>
        <v>0</v>
      </c>
      <c r="Q459" s="235">
        <v>0</v>
      </c>
      <c r="R459" s="235">
        <f>Q459*H459</f>
        <v>0</v>
      </c>
      <c r="S459" s="235">
        <v>0</v>
      </c>
      <c r="T459" s="236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237" t="s">
        <v>266</v>
      </c>
      <c r="AT459" s="237" t="s">
        <v>166</v>
      </c>
      <c r="AU459" s="237" t="s">
        <v>85</v>
      </c>
      <c r="AY459" s="17" t="s">
        <v>164</v>
      </c>
      <c r="BE459" s="238">
        <f>IF(N459="základní",J459,0)</f>
        <v>0</v>
      </c>
      <c r="BF459" s="238">
        <f>IF(N459="snížená",J459,0)</f>
        <v>0</v>
      </c>
      <c r="BG459" s="238">
        <f>IF(N459="zákl. přenesená",J459,0)</f>
        <v>0</v>
      </c>
      <c r="BH459" s="238">
        <f>IF(N459="sníž. přenesená",J459,0)</f>
        <v>0</v>
      </c>
      <c r="BI459" s="238">
        <f>IF(N459="nulová",J459,0)</f>
        <v>0</v>
      </c>
      <c r="BJ459" s="17" t="s">
        <v>83</v>
      </c>
      <c r="BK459" s="238">
        <f>ROUND(I459*H459,2)</f>
        <v>0</v>
      </c>
      <c r="BL459" s="17" t="s">
        <v>266</v>
      </c>
      <c r="BM459" s="237" t="s">
        <v>720</v>
      </c>
    </row>
    <row r="460" s="2" customFormat="1">
      <c r="A460" s="38"/>
      <c r="B460" s="39"/>
      <c r="C460" s="40"/>
      <c r="D460" s="239" t="s">
        <v>173</v>
      </c>
      <c r="E460" s="40"/>
      <c r="F460" s="240" t="s">
        <v>721</v>
      </c>
      <c r="G460" s="40"/>
      <c r="H460" s="40"/>
      <c r="I460" s="241"/>
      <c r="J460" s="40"/>
      <c r="K460" s="40"/>
      <c r="L460" s="44"/>
      <c r="M460" s="242"/>
      <c r="N460" s="243"/>
      <c r="O460" s="91"/>
      <c r="P460" s="91"/>
      <c r="Q460" s="91"/>
      <c r="R460" s="91"/>
      <c r="S460" s="91"/>
      <c r="T460" s="92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T460" s="17" t="s">
        <v>173</v>
      </c>
      <c r="AU460" s="17" t="s">
        <v>85</v>
      </c>
    </row>
    <row r="461" s="13" customFormat="1">
      <c r="A461" s="13"/>
      <c r="B461" s="244"/>
      <c r="C461" s="245"/>
      <c r="D461" s="246" t="s">
        <v>175</v>
      </c>
      <c r="E461" s="247" t="s">
        <v>1</v>
      </c>
      <c r="F461" s="248" t="s">
        <v>722</v>
      </c>
      <c r="G461" s="245"/>
      <c r="H461" s="247" t="s">
        <v>1</v>
      </c>
      <c r="I461" s="249"/>
      <c r="J461" s="245"/>
      <c r="K461" s="245"/>
      <c r="L461" s="250"/>
      <c r="M461" s="251"/>
      <c r="N461" s="252"/>
      <c r="O461" s="252"/>
      <c r="P461" s="252"/>
      <c r="Q461" s="252"/>
      <c r="R461" s="252"/>
      <c r="S461" s="252"/>
      <c r="T461" s="25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54" t="s">
        <v>175</v>
      </c>
      <c r="AU461" s="254" t="s">
        <v>85</v>
      </c>
      <c r="AV461" s="13" t="s">
        <v>83</v>
      </c>
      <c r="AW461" s="13" t="s">
        <v>31</v>
      </c>
      <c r="AX461" s="13" t="s">
        <v>75</v>
      </c>
      <c r="AY461" s="254" t="s">
        <v>164</v>
      </c>
    </row>
    <row r="462" s="14" customFormat="1">
      <c r="A462" s="14"/>
      <c r="B462" s="255"/>
      <c r="C462" s="256"/>
      <c r="D462" s="246" t="s">
        <v>175</v>
      </c>
      <c r="E462" s="257" t="s">
        <v>1</v>
      </c>
      <c r="F462" s="258" t="s">
        <v>723</v>
      </c>
      <c r="G462" s="256"/>
      <c r="H462" s="259">
        <v>28.399999999999999</v>
      </c>
      <c r="I462" s="260"/>
      <c r="J462" s="256"/>
      <c r="K462" s="256"/>
      <c r="L462" s="261"/>
      <c r="M462" s="262"/>
      <c r="N462" s="263"/>
      <c r="O462" s="263"/>
      <c r="P462" s="263"/>
      <c r="Q462" s="263"/>
      <c r="R462" s="263"/>
      <c r="S462" s="263"/>
      <c r="T462" s="26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65" t="s">
        <v>175</v>
      </c>
      <c r="AU462" s="265" t="s">
        <v>85</v>
      </c>
      <c r="AV462" s="14" t="s">
        <v>85</v>
      </c>
      <c r="AW462" s="14" t="s">
        <v>31</v>
      </c>
      <c r="AX462" s="14" t="s">
        <v>75</v>
      </c>
      <c r="AY462" s="265" t="s">
        <v>164</v>
      </c>
    </row>
    <row r="463" s="14" customFormat="1">
      <c r="A463" s="14"/>
      <c r="B463" s="255"/>
      <c r="C463" s="256"/>
      <c r="D463" s="246" t="s">
        <v>175</v>
      </c>
      <c r="E463" s="257" t="s">
        <v>1</v>
      </c>
      <c r="F463" s="258" t="s">
        <v>724</v>
      </c>
      <c r="G463" s="256"/>
      <c r="H463" s="259">
        <v>6.2000000000000002</v>
      </c>
      <c r="I463" s="260"/>
      <c r="J463" s="256"/>
      <c r="K463" s="256"/>
      <c r="L463" s="261"/>
      <c r="M463" s="262"/>
      <c r="N463" s="263"/>
      <c r="O463" s="263"/>
      <c r="P463" s="263"/>
      <c r="Q463" s="263"/>
      <c r="R463" s="263"/>
      <c r="S463" s="263"/>
      <c r="T463" s="26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65" t="s">
        <v>175</v>
      </c>
      <c r="AU463" s="265" t="s">
        <v>85</v>
      </c>
      <c r="AV463" s="14" t="s">
        <v>85</v>
      </c>
      <c r="AW463" s="14" t="s">
        <v>31</v>
      </c>
      <c r="AX463" s="14" t="s">
        <v>75</v>
      </c>
      <c r="AY463" s="265" t="s">
        <v>164</v>
      </c>
    </row>
    <row r="464" s="14" customFormat="1">
      <c r="A464" s="14"/>
      <c r="B464" s="255"/>
      <c r="C464" s="256"/>
      <c r="D464" s="246" t="s">
        <v>175</v>
      </c>
      <c r="E464" s="257" t="s">
        <v>1</v>
      </c>
      <c r="F464" s="258" t="s">
        <v>725</v>
      </c>
      <c r="G464" s="256"/>
      <c r="H464" s="259">
        <v>6</v>
      </c>
      <c r="I464" s="260"/>
      <c r="J464" s="256"/>
      <c r="K464" s="256"/>
      <c r="L464" s="261"/>
      <c r="M464" s="262"/>
      <c r="N464" s="263"/>
      <c r="O464" s="263"/>
      <c r="P464" s="263"/>
      <c r="Q464" s="263"/>
      <c r="R464" s="263"/>
      <c r="S464" s="263"/>
      <c r="T464" s="26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65" t="s">
        <v>175</v>
      </c>
      <c r="AU464" s="265" t="s">
        <v>85</v>
      </c>
      <c r="AV464" s="14" t="s">
        <v>85</v>
      </c>
      <c r="AW464" s="14" t="s">
        <v>31</v>
      </c>
      <c r="AX464" s="14" t="s">
        <v>75</v>
      </c>
      <c r="AY464" s="265" t="s">
        <v>164</v>
      </c>
    </row>
    <row r="465" s="15" customFormat="1">
      <c r="A465" s="15"/>
      <c r="B465" s="266"/>
      <c r="C465" s="267"/>
      <c r="D465" s="246" t="s">
        <v>175</v>
      </c>
      <c r="E465" s="268" t="s">
        <v>1</v>
      </c>
      <c r="F465" s="269" t="s">
        <v>178</v>
      </c>
      <c r="G465" s="267"/>
      <c r="H465" s="270">
        <v>40.600000000000001</v>
      </c>
      <c r="I465" s="271"/>
      <c r="J465" s="267"/>
      <c r="K465" s="267"/>
      <c r="L465" s="272"/>
      <c r="M465" s="273"/>
      <c r="N465" s="274"/>
      <c r="O465" s="274"/>
      <c r="P465" s="274"/>
      <c r="Q465" s="274"/>
      <c r="R465" s="274"/>
      <c r="S465" s="274"/>
      <c r="T465" s="27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76" t="s">
        <v>175</v>
      </c>
      <c r="AU465" s="276" t="s">
        <v>85</v>
      </c>
      <c r="AV465" s="15" t="s">
        <v>171</v>
      </c>
      <c r="AW465" s="15" t="s">
        <v>31</v>
      </c>
      <c r="AX465" s="15" t="s">
        <v>83</v>
      </c>
      <c r="AY465" s="276" t="s">
        <v>164</v>
      </c>
    </row>
    <row r="466" s="2" customFormat="1" ht="21.75" customHeight="1">
      <c r="A466" s="38"/>
      <c r="B466" s="39"/>
      <c r="C466" s="277" t="s">
        <v>726</v>
      </c>
      <c r="D466" s="277" t="s">
        <v>251</v>
      </c>
      <c r="E466" s="278" t="s">
        <v>727</v>
      </c>
      <c r="F466" s="279" t="s">
        <v>728</v>
      </c>
      <c r="G466" s="280" t="s">
        <v>190</v>
      </c>
      <c r="H466" s="281">
        <v>1.544</v>
      </c>
      <c r="I466" s="282"/>
      <c r="J466" s="283">
        <f>ROUND(I466*H466,2)</f>
        <v>0</v>
      </c>
      <c r="K466" s="279" t="s">
        <v>170</v>
      </c>
      <c r="L466" s="284"/>
      <c r="M466" s="285" t="s">
        <v>1</v>
      </c>
      <c r="N466" s="286" t="s">
        <v>40</v>
      </c>
      <c r="O466" s="91"/>
      <c r="P466" s="235">
        <f>O466*H466</f>
        <v>0</v>
      </c>
      <c r="Q466" s="235">
        <v>0.55000000000000004</v>
      </c>
      <c r="R466" s="235">
        <f>Q466*H466</f>
        <v>0.84920000000000007</v>
      </c>
      <c r="S466" s="235">
        <v>0</v>
      </c>
      <c r="T466" s="236">
        <f>S466*H466</f>
        <v>0</v>
      </c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R466" s="237" t="s">
        <v>361</v>
      </c>
      <c r="AT466" s="237" t="s">
        <v>251</v>
      </c>
      <c r="AU466" s="237" t="s">
        <v>85</v>
      </c>
      <c r="AY466" s="17" t="s">
        <v>164</v>
      </c>
      <c r="BE466" s="238">
        <f>IF(N466="základní",J466,0)</f>
        <v>0</v>
      </c>
      <c r="BF466" s="238">
        <f>IF(N466="snížená",J466,0)</f>
        <v>0</v>
      </c>
      <c r="BG466" s="238">
        <f>IF(N466="zákl. přenesená",J466,0)</f>
        <v>0</v>
      </c>
      <c r="BH466" s="238">
        <f>IF(N466="sníž. přenesená",J466,0)</f>
        <v>0</v>
      </c>
      <c r="BI466" s="238">
        <f>IF(N466="nulová",J466,0)</f>
        <v>0</v>
      </c>
      <c r="BJ466" s="17" t="s">
        <v>83</v>
      </c>
      <c r="BK466" s="238">
        <f>ROUND(I466*H466,2)</f>
        <v>0</v>
      </c>
      <c r="BL466" s="17" t="s">
        <v>266</v>
      </c>
      <c r="BM466" s="237" t="s">
        <v>729</v>
      </c>
    </row>
    <row r="467" s="14" customFormat="1">
      <c r="A467" s="14"/>
      <c r="B467" s="255"/>
      <c r="C467" s="256"/>
      <c r="D467" s="246" t="s">
        <v>175</v>
      </c>
      <c r="E467" s="257" t="s">
        <v>1</v>
      </c>
      <c r="F467" s="258" t="s">
        <v>730</v>
      </c>
      <c r="G467" s="256"/>
      <c r="H467" s="259">
        <v>0.36399999999999999</v>
      </c>
      <c r="I467" s="260"/>
      <c r="J467" s="256"/>
      <c r="K467" s="256"/>
      <c r="L467" s="261"/>
      <c r="M467" s="262"/>
      <c r="N467" s="263"/>
      <c r="O467" s="263"/>
      <c r="P467" s="263"/>
      <c r="Q467" s="263"/>
      <c r="R467" s="263"/>
      <c r="S467" s="263"/>
      <c r="T467" s="26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65" t="s">
        <v>175</v>
      </c>
      <c r="AU467" s="265" t="s">
        <v>85</v>
      </c>
      <c r="AV467" s="14" t="s">
        <v>85</v>
      </c>
      <c r="AW467" s="14" t="s">
        <v>31</v>
      </c>
      <c r="AX467" s="14" t="s">
        <v>75</v>
      </c>
      <c r="AY467" s="265" t="s">
        <v>164</v>
      </c>
    </row>
    <row r="468" s="14" customFormat="1">
      <c r="A468" s="14"/>
      <c r="B468" s="255"/>
      <c r="C468" s="256"/>
      <c r="D468" s="246" t="s">
        <v>175</v>
      </c>
      <c r="E468" s="257" t="s">
        <v>1</v>
      </c>
      <c r="F468" s="258" t="s">
        <v>731</v>
      </c>
      <c r="G468" s="256"/>
      <c r="H468" s="259">
        <v>0.79400000000000004</v>
      </c>
      <c r="I468" s="260"/>
      <c r="J468" s="256"/>
      <c r="K468" s="256"/>
      <c r="L468" s="261"/>
      <c r="M468" s="262"/>
      <c r="N468" s="263"/>
      <c r="O468" s="263"/>
      <c r="P468" s="263"/>
      <c r="Q468" s="263"/>
      <c r="R468" s="263"/>
      <c r="S468" s="263"/>
      <c r="T468" s="26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65" t="s">
        <v>175</v>
      </c>
      <c r="AU468" s="265" t="s">
        <v>85</v>
      </c>
      <c r="AV468" s="14" t="s">
        <v>85</v>
      </c>
      <c r="AW468" s="14" t="s">
        <v>31</v>
      </c>
      <c r="AX468" s="14" t="s">
        <v>75</v>
      </c>
      <c r="AY468" s="265" t="s">
        <v>164</v>
      </c>
    </row>
    <row r="469" s="14" customFormat="1">
      <c r="A469" s="14"/>
      <c r="B469" s="255"/>
      <c r="C469" s="256"/>
      <c r="D469" s="246" t="s">
        <v>175</v>
      </c>
      <c r="E469" s="257" t="s">
        <v>1</v>
      </c>
      <c r="F469" s="258" t="s">
        <v>732</v>
      </c>
      <c r="G469" s="256"/>
      <c r="H469" s="259">
        <v>0.076999999999999999</v>
      </c>
      <c r="I469" s="260"/>
      <c r="J469" s="256"/>
      <c r="K469" s="256"/>
      <c r="L469" s="261"/>
      <c r="M469" s="262"/>
      <c r="N469" s="263"/>
      <c r="O469" s="263"/>
      <c r="P469" s="263"/>
      <c r="Q469" s="263"/>
      <c r="R469" s="263"/>
      <c r="S469" s="263"/>
      <c r="T469" s="26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65" t="s">
        <v>175</v>
      </c>
      <c r="AU469" s="265" t="s">
        <v>85</v>
      </c>
      <c r="AV469" s="14" t="s">
        <v>85</v>
      </c>
      <c r="AW469" s="14" t="s">
        <v>31</v>
      </c>
      <c r="AX469" s="14" t="s">
        <v>75</v>
      </c>
      <c r="AY469" s="265" t="s">
        <v>164</v>
      </c>
    </row>
    <row r="470" s="15" customFormat="1">
      <c r="A470" s="15"/>
      <c r="B470" s="266"/>
      <c r="C470" s="267"/>
      <c r="D470" s="246" t="s">
        <v>175</v>
      </c>
      <c r="E470" s="268" t="s">
        <v>1</v>
      </c>
      <c r="F470" s="269" t="s">
        <v>178</v>
      </c>
      <c r="G470" s="267"/>
      <c r="H470" s="270">
        <v>1.2349999999999999</v>
      </c>
      <c r="I470" s="271"/>
      <c r="J470" s="267"/>
      <c r="K470" s="267"/>
      <c r="L470" s="272"/>
      <c r="M470" s="273"/>
      <c r="N470" s="274"/>
      <c r="O470" s="274"/>
      <c r="P470" s="274"/>
      <c r="Q470" s="274"/>
      <c r="R470" s="274"/>
      <c r="S470" s="274"/>
      <c r="T470" s="27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T470" s="276" t="s">
        <v>175</v>
      </c>
      <c r="AU470" s="276" t="s">
        <v>85</v>
      </c>
      <c r="AV470" s="15" t="s">
        <v>171</v>
      </c>
      <c r="AW470" s="15" t="s">
        <v>31</v>
      </c>
      <c r="AX470" s="15" t="s">
        <v>75</v>
      </c>
      <c r="AY470" s="276" t="s">
        <v>164</v>
      </c>
    </row>
    <row r="471" s="14" customFormat="1">
      <c r="A471" s="14"/>
      <c r="B471" s="255"/>
      <c r="C471" s="256"/>
      <c r="D471" s="246" t="s">
        <v>175</v>
      </c>
      <c r="E471" s="257" t="s">
        <v>1</v>
      </c>
      <c r="F471" s="258" t="s">
        <v>733</v>
      </c>
      <c r="G471" s="256"/>
      <c r="H471" s="259">
        <v>1.544</v>
      </c>
      <c r="I471" s="260"/>
      <c r="J471" s="256"/>
      <c r="K471" s="256"/>
      <c r="L471" s="261"/>
      <c r="M471" s="262"/>
      <c r="N471" s="263"/>
      <c r="O471" s="263"/>
      <c r="P471" s="263"/>
      <c r="Q471" s="263"/>
      <c r="R471" s="263"/>
      <c r="S471" s="263"/>
      <c r="T471" s="26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65" t="s">
        <v>175</v>
      </c>
      <c r="AU471" s="265" t="s">
        <v>85</v>
      </c>
      <c r="AV471" s="14" t="s">
        <v>85</v>
      </c>
      <c r="AW471" s="14" t="s">
        <v>31</v>
      </c>
      <c r="AX471" s="14" t="s">
        <v>83</v>
      </c>
      <c r="AY471" s="265" t="s">
        <v>164</v>
      </c>
    </row>
    <row r="472" s="2" customFormat="1" ht="16.5" customHeight="1">
      <c r="A472" s="38"/>
      <c r="B472" s="39"/>
      <c r="C472" s="277" t="s">
        <v>734</v>
      </c>
      <c r="D472" s="277" t="s">
        <v>251</v>
      </c>
      <c r="E472" s="278" t="s">
        <v>735</v>
      </c>
      <c r="F472" s="279" t="s">
        <v>736</v>
      </c>
      <c r="G472" s="280" t="s">
        <v>190</v>
      </c>
      <c r="H472" s="281">
        <v>1.544</v>
      </c>
      <c r="I472" s="282"/>
      <c r="J472" s="283">
        <f>ROUND(I472*H472,2)</f>
        <v>0</v>
      </c>
      <c r="K472" s="279" t="s">
        <v>243</v>
      </c>
      <c r="L472" s="284"/>
      <c r="M472" s="285" t="s">
        <v>1</v>
      </c>
      <c r="N472" s="286" t="s">
        <v>40</v>
      </c>
      <c r="O472" s="91"/>
      <c r="P472" s="235">
        <f>O472*H472</f>
        <v>0</v>
      </c>
      <c r="Q472" s="235">
        <v>0.55000000000000004</v>
      </c>
      <c r="R472" s="235">
        <f>Q472*H472</f>
        <v>0.84920000000000007</v>
      </c>
      <c r="S472" s="235">
        <v>0</v>
      </c>
      <c r="T472" s="236">
        <f>S472*H472</f>
        <v>0</v>
      </c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R472" s="237" t="s">
        <v>361</v>
      </c>
      <c r="AT472" s="237" t="s">
        <v>251</v>
      </c>
      <c r="AU472" s="237" t="s">
        <v>85</v>
      </c>
      <c r="AY472" s="17" t="s">
        <v>164</v>
      </c>
      <c r="BE472" s="238">
        <f>IF(N472="základní",J472,0)</f>
        <v>0</v>
      </c>
      <c r="BF472" s="238">
        <f>IF(N472="snížená",J472,0)</f>
        <v>0</v>
      </c>
      <c r="BG472" s="238">
        <f>IF(N472="zákl. přenesená",J472,0)</f>
        <v>0</v>
      </c>
      <c r="BH472" s="238">
        <f>IF(N472="sníž. přenesená",J472,0)</f>
        <v>0</v>
      </c>
      <c r="BI472" s="238">
        <f>IF(N472="nulová",J472,0)</f>
        <v>0</v>
      </c>
      <c r="BJ472" s="17" t="s">
        <v>83</v>
      </c>
      <c r="BK472" s="238">
        <f>ROUND(I472*H472,2)</f>
        <v>0</v>
      </c>
      <c r="BL472" s="17" t="s">
        <v>266</v>
      </c>
      <c r="BM472" s="237" t="s">
        <v>737</v>
      </c>
    </row>
    <row r="473" s="2" customFormat="1" ht="33" customHeight="1">
      <c r="A473" s="38"/>
      <c r="B473" s="39"/>
      <c r="C473" s="226" t="s">
        <v>738</v>
      </c>
      <c r="D473" s="226" t="s">
        <v>166</v>
      </c>
      <c r="E473" s="227" t="s">
        <v>739</v>
      </c>
      <c r="F473" s="228" t="s">
        <v>740</v>
      </c>
      <c r="G473" s="229" t="s">
        <v>169</v>
      </c>
      <c r="H473" s="230">
        <v>27</v>
      </c>
      <c r="I473" s="231"/>
      <c r="J473" s="232">
        <f>ROUND(I473*H473,2)</f>
        <v>0</v>
      </c>
      <c r="K473" s="228" t="s">
        <v>170</v>
      </c>
      <c r="L473" s="44"/>
      <c r="M473" s="233" t="s">
        <v>1</v>
      </c>
      <c r="N473" s="234" t="s">
        <v>40</v>
      </c>
      <c r="O473" s="91"/>
      <c r="P473" s="235">
        <f>O473*H473</f>
        <v>0</v>
      </c>
      <c r="Q473" s="235">
        <v>0.011520000000000001</v>
      </c>
      <c r="R473" s="235">
        <f>Q473*H473</f>
        <v>0.31104000000000004</v>
      </c>
      <c r="S473" s="235">
        <v>0</v>
      </c>
      <c r="T473" s="236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237" t="s">
        <v>266</v>
      </c>
      <c r="AT473" s="237" t="s">
        <v>166</v>
      </c>
      <c r="AU473" s="237" t="s">
        <v>85</v>
      </c>
      <c r="AY473" s="17" t="s">
        <v>164</v>
      </c>
      <c r="BE473" s="238">
        <f>IF(N473="základní",J473,0)</f>
        <v>0</v>
      </c>
      <c r="BF473" s="238">
        <f>IF(N473="snížená",J473,0)</f>
        <v>0</v>
      </c>
      <c r="BG473" s="238">
        <f>IF(N473="zákl. přenesená",J473,0)</f>
        <v>0</v>
      </c>
      <c r="BH473" s="238">
        <f>IF(N473="sníž. přenesená",J473,0)</f>
        <v>0</v>
      </c>
      <c r="BI473" s="238">
        <f>IF(N473="nulová",J473,0)</f>
        <v>0</v>
      </c>
      <c r="BJ473" s="17" t="s">
        <v>83</v>
      </c>
      <c r="BK473" s="238">
        <f>ROUND(I473*H473,2)</f>
        <v>0</v>
      </c>
      <c r="BL473" s="17" t="s">
        <v>266</v>
      </c>
      <c r="BM473" s="237" t="s">
        <v>741</v>
      </c>
    </row>
    <row r="474" s="2" customFormat="1">
      <c r="A474" s="38"/>
      <c r="B474" s="39"/>
      <c r="C474" s="40"/>
      <c r="D474" s="239" t="s">
        <v>173</v>
      </c>
      <c r="E474" s="40"/>
      <c r="F474" s="240" t="s">
        <v>742</v>
      </c>
      <c r="G474" s="40"/>
      <c r="H474" s="40"/>
      <c r="I474" s="241"/>
      <c r="J474" s="40"/>
      <c r="K474" s="40"/>
      <c r="L474" s="44"/>
      <c r="M474" s="242"/>
      <c r="N474" s="243"/>
      <c r="O474" s="91"/>
      <c r="P474" s="91"/>
      <c r="Q474" s="91"/>
      <c r="R474" s="91"/>
      <c r="S474" s="91"/>
      <c r="T474" s="92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T474" s="17" t="s">
        <v>173</v>
      </c>
      <c r="AU474" s="17" t="s">
        <v>85</v>
      </c>
    </row>
    <row r="475" s="14" customFormat="1">
      <c r="A475" s="14"/>
      <c r="B475" s="255"/>
      <c r="C475" s="256"/>
      <c r="D475" s="246" t="s">
        <v>175</v>
      </c>
      <c r="E475" s="257" t="s">
        <v>1</v>
      </c>
      <c r="F475" s="258" t="s">
        <v>335</v>
      </c>
      <c r="G475" s="256"/>
      <c r="H475" s="259">
        <v>27</v>
      </c>
      <c r="I475" s="260"/>
      <c r="J475" s="256"/>
      <c r="K475" s="256"/>
      <c r="L475" s="261"/>
      <c r="M475" s="262"/>
      <c r="N475" s="263"/>
      <c r="O475" s="263"/>
      <c r="P475" s="263"/>
      <c r="Q475" s="263"/>
      <c r="R475" s="263"/>
      <c r="S475" s="263"/>
      <c r="T475" s="26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65" t="s">
        <v>175</v>
      </c>
      <c r="AU475" s="265" t="s">
        <v>85</v>
      </c>
      <c r="AV475" s="14" t="s">
        <v>85</v>
      </c>
      <c r="AW475" s="14" t="s">
        <v>31</v>
      </c>
      <c r="AX475" s="14" t="s">
        <v>83</v>
      </c>
      <c r="AY475" s="265" t="s">
        <v>164</v>
      </c>
    </row>
    <row r="476" s="2" customFormat="1" ht="24.15" customHeight="1">
      <c r="A476" s="38"/>
      <c r="B476" s="39"/>
      <c r="C476" s="226" t="s">
        <v>743</v>
      </c>
      <c r="D476" s="226" t="s">
        <v>166</v>
      </c>
      <c r="E476" s="227" t="s">
        <v>744</v>
      </c>
      <c r="F476" s="228" t="s">
        <v>745</v>
      </c>
      <c r="G476" s="229" t="s">
        <v>169</v>
      </c>
      <c r="H476" s="230">
        <v>27</v>
      </c>
      <c r="I476" s="231"/>
      <c r="J476" s="232">
        <f>ROUND(I476*H476,2)</f>
        <v>0</v>
      </c>
      <c r="K476" s="228" t="s">
        <v>243</v>
      </c>
      <c r="L476" s="44"/>
      <c r="M476" s="233" t="s">
        <v>1</v>
      </c>
      <c r="N476" s="234" t="s">
        <v>40</v>
      </c>
      <c r="O476" s="91"/>
      <c r="P476" s="235">
        <f>O476*H476</f>
        <v>0</v>
      </c>
      <c r="Q476" s="235">
        <v>0.011520000000000001</v>
      </c>
      <c r="R476" s="235">
        <f>Q476*H476</f>
        <v>0.31104000000000004</v>
      </c>
      <c r="S476" s="235">
        <v>0</v>
      </c>
      <c r="T476" s="236">
        <f>S476*H476</f>
        <v>0</v>
      </c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R476" s="237" t="s">
        <v>266</v>
      </c>
      <c r="AT476" s="237" t="s">
        <v>166</v>
      </c>
      <c r="AU476" s="237" t="s">
        <v>85</v>
      </c>
      <c r="AY476" s="17" t="s">
        <v>164</v>
      </c>
      <c r="BE476" s="238">
        <f>IF(N476="základní",J476,0)</f>
        <v>0</v>
      </c>
      <c r="BF476" s="238">
        <f>IF(N476="snížená",J476,0)</f>
        <v>0</v>
      </c>
      <c r="BG476" s="238">
        <f>IF(N476="zákl. přenesená",J476,0)</f>
        <v>0</v>
      </c>
      <c r="BH476" s="238">
        <f>IF(N476="sníž. přenesená",J476,0)</f>
        <v>0</v>
      </c>
      <c r="BI476" s="238">
        <f>IF(N476="nulová",J476,0)</f>
        <v>0</v>
      </c>
      <c r="BJ476" s="17" t="s">
        <v>83</v>
      </c>
      <c r="BK476" s="238">
        <f>ROUND(I476*H476,2)</f>
        <v>0</v>
      </c>
      <c r="BL476" s="17" t="s">
        <v>266</v>
      </c>
      <c r="BM476" s="237" t="s">
        <v>746</v>
      </c>
    </row>
    <row r="477" s="2" customFormat="1">
      <c r="A477" s="38"/>
      <c r="B477" s="39"/>
      <c r="C477" s="40"/>
      <c r="D477" s="246" t="s">
        <v>470</v>
      </c>
      <c r="E477" s="40"/>
      <c r="F477" s="287" t="s">
        <v>697</v>
      </c>
      <c r="G477" s="40"/>
      <c r="H477" s="40"/>
      <c r="I477" s="241"/>
      <c r="J477" s="40"/>
      <c r="K477" s="40"/>
      <c r="L477" s="44"/>
      <c r="M477" s="242"/>
      <c r="N477" s="243"/>
      <c r="O477" s="91"/>
      <c r="P477" s="91"/>
      <c r="Q477" s="91"/>
      <c r="R477" s="91"/>
      <c r="S477" s="91"/>
      <c r="T477" s="92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T477" s="17" t="s">
        <v>470</v>
      </c>
      <c r="AU477" s="17" t="s">
        <v>85</v>
      </c>
    </row>
    <row r="478" s="14" customFormat="1">
      <c r="A478" s="14"/>
      <c r="B478" s="255"/>
      <c r="C478" s="256"/>
      <c r="D478" s="246" t="s">
        <v>175</v>
      </c>
      <c r="E478" s="257" t="s">
        <v>1</v>
      </c>
      <c r="F478" s="258" t="s">
        <v>335</v>
      </c>
      <c r="G478" s="256"/>
      <c r="H478" s="259">
        <v>27</v>
      </c>
      <c r="I478" s="260"/>
      <c r="J478" s="256"/>
      <c r="K478" s="256"/>
      <c r="L478" s="261"/>
      <c r="M478" s="262"/>
      <c r="N478" s="263"/>
      <c r="O478" s="263"/>
      <c r="P478" s="263"/>
      <c r="Q478" s="263"/>
      <c r="R478" s="263"/>
      <c r="S478" s="263"/>
      <c r="T478" s="26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65" t="s">
        <v>175</v>
      </c>
      <c r="AU478" s="265" t="s">
        <v>85</v>
      </c>
      <c r="AV478" s="14" t="s">
        <v>85</v>
      </c>
      <c r="AW478" s="14" t="s">
        <v>31</v>
      </c>
      <c r="AX478" s="14" t="s">
        <v>83</v>
      </c>
      <c r="AY478" s="265" t="s">
        <v>164</v>
      </c>
    </row>
    <row r="479" s="2" customFormat="1" ht="33" customHeight="1">
      <c r="A479" s="38"/>
      <c r="B479" s="39"/>
      <c r="C479" s="226" t="s">
        <v>747</v>
      </c>
      <c r="D479" s="226" t="s">
        <v>166</v>
      </c>
      <c r="E479" s="227" t="s">
        <v>748</v>
      </c>
      <c r="F479" s="228" t="s">
        <v>749</v>
      </c>
      <c r="G479" s="229" t="s">
        <v>169</v>
      </c>
      <c r="H479" s="230">
        <v>27</v>
      </c>
      <c r="I479" s="231"/>
      <c r="J479" s="232">
        <f>ROUND(I479*H479,2)</f>
        <v>0</v>
      </c>
      <c r="K479" s="228" t="s">
        <v>170</v>
      </c>
      <c r="L479" s="44"/>
      <c r="M479" s="233" t="s">
        <v>1</v>
      </c>
      <c r="N479" s="234" t="s">
        <v>40</v>
      </c>
      <c r="O479" s="91"/>
      <c r="P479" s="235">
        <f>O479*H479</f>
        <v>0</v>
      </c>
      <c r="Q479" s="235">
        <v>0</v>
      </c>
      <c r="R479" s="235">
        <f>Q479*H479</f>
        <v>0</v>
      </c>
      <c r="S479" s="235">
        <v>0</v>
      </c>
      <c r="T479" s="236">
        <f>S479*H479</f>
        <v>0</v>
      </c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R479" s="237" t="s">
        <v>266</v>
      </c>
      <c r="AT479" s="237" t="s">
        <v>166</v>
      </c>
      <c r="AU479" s="237" t="s">
        <v>85</v>
      </c>
      <c r="AY479" s="17" t="s">
        <v>164</v>
      </c>
      <c r="BE479" s="238">
        <f>IF(N479="základní",J479,0)</f>
        <v>0</v>
      </c>
      <c r="BF479" s="238">
        <f>IF(N479="snížená",J479,0)</f>
        <v>0</v>
      </c>
      <c r="BG479" s="238">
        <f>IF(N479="zákl. přenesená",J479,0)</f>
        <v>0</v>
      </c>
      <c r="BH479" s="238">
        <f>IF(N479="sníž. přenesená",J479,0)</f>
        <v>0</v>
      </c>
      <c r="BI479" s="238">
        <f>IF(N479="nulová",J479,0)</f>
        <v>0</v>
      </c>
      <c r="BJ479" s="17" t="s">
        <v>83</v>
      </c>
      <c r="BK479" s="238">
        <f>ROUND(I479*H479,2)</f>
        <v>0</v>
      </c>
      <c r="BL479" s="17" t="s">
        <v>266</v>
      </c>
      <c r="BM479" s="237" t="s">
        <v>750</v>
      </c>
    </row>
    <row r="480" s="2" customFormat="1">
      <c r="A480" s="38"/>
      <c r="B480" s="39"/>
      <c r="C480" s="40"/>
      <c r="D480" s="239" t="s">
        <v>173</v>
      </c>
      <c r="E480" s="40"/>
      <c r="F480" s="240" t="s">
        <v>751</v>
      </c>
      <c r="G480" s="40"/>
      <c r="H480" s="40"/>
      <c r="I480" s="241"/>
      <c r="J480" s="40"/>
      <c r="K480" s="40"/>
      <c r="L480" s="44"/>
      <c r="M480" s="242"/>
      <c r="N480" s="243"/>
      <c r="O480" s="91"/>
      <c r="P480" s="91"/>
      <c r="Q480" s="91"/>
      <c r="R480" s="91"/>
      <c r="S480" s="91"/>
      <c r="T480" s="92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T480" s="17" t="s">
        <v>173</v>
      </c>
      <c r="AU480" s="17" t="s">
        <v>85</v>
      </c>
    </row>
    <row r="481" s="2" customFormat="1" ht="16.5" customHeight="1">
      <c r="A481" s="38"/>
      <c r="B481" s="39"/>
      <c r="C481" s="277" t="s">
        <v>752</v>
      </c>
      <c r="D481" s="277" t="s">
        <v>251</v>
      </c>
      <c r="E481" s="278" t="s">
        <v>753</v>
      </c>
      <c r="F481" s="279" t="s">
        <v>754</v>
      </c>
      <c r="G481" s="280" t="s">
        <v>190</v>
      </c>
      <c r="H481" s="281">
        <v>1.0800000000000001</v>
      </c>
      <c r="I481" s="282"/>
      <c r="J481" s="283">
        <f>ROUND(I481*H481,2)</f>
        <v>0</v>
      </c>
      <c r="K481" s="279" t="s">
        <v>170</v>
      </c>
      <c r="L481" s="284"/>
      <c r="M481" s="285" t="s">
        <v>1</v>
      </c>
      <c r="N481" s="286" t="s">
        <v>40</v>
      </c>
      <c r="O481" s="91"/>
      <c r="P481" s="235">
        <f>O481*H481</f>
        <v>0</v>
      </c>
      <c r="Q481" s="235">
        <v>0.55000000000000004</v>
      </c>
      <c r="R481" s="235">
        <f>Q481*H481</f>
        <v>0.59400000000000008</v>
      </c>
      <c r="S481" s="235">
        <v>0</v>
      </c>
      <c r="T481" s="236">
        <f>S481*H481</f>
        <v>0</v>
      </c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R481" s="237" t="s">
        <v>361</v>
      </c>
      <c r="AT481" s="237" t="s">
        <v>251</v>
      </c>
      <c r="AU481" s="237" t="s">
        <v>85</v>
      </c>
      <c r="AY481" s="17" t="s">
        <v>164</v>
      </c>
      <c r="BE481" s="238">
        <f>IF(N481="základní",J481,0)</f>
        <v>0</v>
      </c>
      <c r="BF481" s="238">
        <f>IF(N481="snížená",J481,0)</f>
        <v>0</v>
      </c>
      <c r="BG481" s="238">
        <f>IF(N481="zákl. přenesená",J481,0)</f>
        <v>0</v>
      </c>
      <c r="BH481" s="238">
        <f>IF(N481="sníž. přenesená",J481,0)</f>
        <v>0</v>
      </c>
      <c r="BI481" s="238">
        <f>IF(N481="nulová",J481,0)</f>
        <v>0</v>
      </c>
      <c r="BJ481" s="17" t="s">
        <v>83</v>
      </c>
      <c r="BK481" s="238">
        <f>ROUND(I481*H481,2)</f>
        <v>0</v>
      </c>
      <c r="BL481" s="17" t="s">
        <v>266</v>
      </c>
      <c r="BM481" s="237" t="s">
        <v>755</v>
      </c>
    </row>
    <row r="482" s="14" customFormat="1">
      <c r="A482" s="14"/>
      <c r="B482" s="255"/>
      <c r="C482" s="256"/>
      <c r="D482" s="246" t="s">
        <v>175</v>
      </c>
      <c r="E482" s="256"/>
      <c r="F482" s="258" t="s">
        <v>756</v>
      </c>
      <c r="G482" s="256"/>
      <c r="H482" s="259">
        <v>1.0800000000000001</v>
      </c>
      <c r="I482" s="260"/>
      <c r="J482" s="256"/>
      <c r="K482" s="256"/>
      <c r="L482" s="261"/>
      <c r="M482" s="262"/>
      <c r="N482" s="263"/>
      <c r="O482" s="263"/>
      <c r="P482" s="263"/>
      <c r="Q482" s="263"/>
      <c r="R482" s="263"/>
      <c r="S482" s="263"/>
      <c r="T482" s="26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65" t="s">
        <v>175</v>
      </c>
      <c r="AU482" s="265" t="s">
        <v>85</v>
      </c>
      <c r="AV482" s="14" t="s">
        <v>85</v>
      </c>
      <c r="AW482" s="14" t="s">
        <v>4</v>
      </c>
      <c r="AX482" s="14" t="s">
        <v>83</v>
      </c>
      <c r="AY482" s="265" t="s">
        <v>164</v>
      </c>
    </row>
    <row r="483" s="2" customFormat="1" ht="24.15" customHeight="1">
      <c r="A483" s="38"/>
      <c r="B483" s="39"/>
      <c r="C483" s="226" t="s">
        <v>757</v>
      </c>
      <c r="D483" s="226" t="s">
        <v>166</v>
      </c>
      <c r="E483" s="227" t="s">
        <v>758</v>
      </c>
      <c r="F483" s="228" t="s">
        <v>759</v>
      </c>
      <c r="G483" s="229" t="s">
        <v>190</v>
      </c>
      <c r="H483" s="230">
        <v>1.544</v>
      </c>
      <c r="I483" s="231"/>
      <c r="J483" s="232">
        <f>ROUND(I483*H483,2)</f>
        <v>0</v>
      </c>
      <c r="K483" s="228" t="s">
        <v>170</v>
      </c>
      <c r="L483" s="44"/>
      <c r="M483" s="233" t="s">
        <v>1</v>
      </c>
      <c r="N483" s="234" t="s">
        <v>40</v>
      </c>
      <c r="O483" s="91"/>
      <c r="P483" s="235">
        <f>O483*H483</f>
        <v>0</v>
      </c>
      <c r="Q483" s="235">
        <v>0.022839999999999999</v>
      </c>
      <c r="R483" s="235">
        <f>Q483*H483</f>
        <v>0.035264959999999998</v>
      </c>
      <c r="S483" s="235">
        <v>0</v>
      </c>
      <c r="T483" s="236">
        <f>S483*H483</f>
        <v>0</v>
      </c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R483" s="237" t="s">
        <v>266</v>
      </c>
      <c r="AT483" s="237" t="s">
        <v>166</v>
      </c>
      <c r="AU483" s="237" t="s">
        <v>85</v>
      </c>
      <c r="AY483" s="17" t="s">
        <v>164</v>
      </c>
      <c r="BE483" s="238">
        <f>IF(N483="základní",J483,0)</f>
        <v>0</v>
      </c>
      <c r="BF483" s="238">
        <f>IF(N483="snížená",J483,0)</f>
        <v>0</v>
      </c>
      <c r="BG483" s="238">
        <f>IF(N483="zákl. přenesená",J483,0)</f>
        <v>0</v>
      </c>
      <c r="BH483" s="238">
        <f>IF(N483="sníž. přenesená",J483,0)</f>
        <v>0</v>
      </c>
      <c r="BI483" s="238">
        <f>IF(N483="nulová",J483,0)</f>
        <v>0</v>
      </c>
      <c r="BJ483" s="17" t="s">
        <v>83</v>
      </c>
      <c r="BK483" s="238">
        <f>ROUND(I483*H483,2)</f>
        <v>0</v>
      </c>
      <c r="BL483" s="17" t="s">
        <v>266</v>
      </c>
      <c r="BM483" s="237" t="s">
        <v>760</v>
      </c>
    </row>
    <row r="484" s="2" customFormat="1">
      <c r="A484" s="38"/>
      <c r="B484" s="39"/>
      <c r="C484" s="40"/>
      <c r="D484" s="239" t="s">
        <v>173</v>
      </c>
      <c r="E484" s="40"/>
      <c r="F484" s="240" t="s">
        <v>761</v>
      </c>
      <c r="G484" s="40"/>
      <c r="H484" s="40"/>
      <c r="I484" s="241"/>
      <c r="J484" s="40"/>
      <c r="K484" s="40"/>
      <c r="L484" s="44"/>
      <c r="M484" s="242"/>
      <c r="N484" s="243"/>
      <c r="O484" s="91"/>
      <c r="P484" s="91"/>
      <c r="Q484" s="91"/>
      <c r="R484" s="91"/>
      <c r="S484" s="91"/>
      <c r="T484" s="92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T484" s="17" t="s">
        <v>173</v>
      </c>
      <c r="AU484" s="17" t="s">
        <v>85</v>
      </c>
    </row>
    <row r="485" s="2" customFormat="1" ht="24.15" customHeight="1">
      <c r="A485" s="38"/>
      <c r="B485" s="39"/>
      <c r="C485" s="226" t="s">
        <v>762</v>
      </c>
      <c r="D485" s="226" t="s">
        <v>166</v>
      </c>
      <c r="E485" s="227" t="s">
        <v>763</v>
      </c>
      <c r="F485" s="228" t="s">
        <v>764</v>
      </c>
      <c r="G485" s="229" t="s">
        <v>223</v>
      </c>
      <c r="H485" s="230">
        <v>2.9529999999999998</v>
      </c>
      <c r="I485" s="231"/>
      <c r="J485" s="232">
        <f>ROUND(I485*H485,2)</f>
        <v>0</v>
      </c>
      <c r="K485" s="228" t="s">
        <v>170</v>
      </c>
      <c r="L485" s="44"/>
      <c r="M485" s="233" t="s">
        <v>1</v>
      </c>
      <c r="N485" s="234" t="s">
        <v>40</v>
      </c>
      <c r="O485" s="91"/>
      <c r="P485" s="235">
        <f>O485*H485</f>
        <v>0</v>
      </c>
      <c r="Q485" s="235">
        <v>0</v>
      </c>
      <c r="R485" s="235">
        <f>Q485*H485</f>
        <v>0</v>
      </c>
      <c r="S485" s="235">
        <v>0</v>
      </c>
      <c r="T485" s="236">
        <f>S485*H485</f>
        <v>0</v>
      </c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R485" s="237" t="s">
        <v>266</v>
      </c>
      <c r="AT485" s="237" t="s">
        <v>166</v>
      </c>
      <c r="AU485" s="237" t="s">
        <v>85</v>
      </c>
      <c r="AY485" s="17" t="s">
        <v>164</v>
      </c>
      <c r="BE485" s="238">
        <f>IF(N485="základní",J485,0)</f>
        <v>0</v>
      </c>
      <c r="BF485" s="238">
        <f>IF(N485="snížená",J485,0)</f>
        <v>0</v>
      </c>
      <c r="BG485" s="238">
        <f>IF(N485="zákl. přenesená",J485,0)</f>
        <v>0</v>
      </c>
      <c r="BH485" s="238">
        <f>IF(N485="sníž. přenesená",J485,0)</f>
        <v>0</v>
      </c>
      <c r="BI485" s="238">
        <f>IF(N485="nulová",J485,0)</f>
        <v>0</v>
      </c>
      <c r="BJ485" s="17" t="s">
        <v>83</v>
      </c>
      <c r="BK485" s="238">
        <f>ROUND(I485*H485,2)</f>
        <v>0</v>
      </c>
      <c r="BL485" s="17" t="s">
        <v>266</v>
      </c>
      <c r="BM485" s="237" t="s">
        <v>765</v>
      </c>
    </row>
    <row r="486" s="2" customFormat="1">
      <c r="A486" s="38"/>
      <c r="B486" s="39"/>
      <c r="C486" s="40"/>
      <c r="D486" s="239" t="s">
        <v>173</v>
      </c>
      <c r="E486" s="40"/>
      <c r="F486" s="240" t="s">
        <v>766</v>
      </c>
      <c r="G486" s="40"/>
      <c r="H486" s="40"/>
      <c r="I486" s="241"/>
      <c r="J486" s="40"/>
      <c r="K486" s="40"/>
      <c r="L486" s="44"/>
      <c r="M486" s="242"/>
      <c r="N486" s="243"/>
      <c r="O486" s="91"/>
      <c r="P486" s="91"/>
      <c r="Q486" s="91"/>
      <c r="R486" s="91"/>
      <c r="S486" s="91"/>
      <c r="T486" s="92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T486" s="17" t="s">
        <v>173</v>
      </c>
      <c r="AU486" s="17" t="s">
        <v>85</v>
      </c>
    </row>
    <row r="487" s="12" customFormat="1" ht="22.8" customHeight="1">
      <c r="A487" s="12"/>
      <c r="B487" s="210"/>
      <c r="C487" s="211"/>
      <c r="D487" s="212" t="s">
        <v>74</v>
      </c>
      <c r="E487" s="224" t="s">
        <v>767</v>
      </c>
      <c r="F487" s="224" t="s">
        <v>768</v>
      </c>
      <c r="G487" s="211"/>
      <c r="H487" s="211"/>
      <c r="I487" s="214"/>
      <c r="J487" s="225">
        <f>BK487</f>
        <v>0</v>
      </c>
      <c r="K487" s="211"/>
      <c r="L487" s="216"/>
      <c r="M487" s="217"/>
      <c r="N487" s="218"/>
      <c r="O487" s="218"/>
      <c r="P487" s="219">
        <f>SUM(P488:P517)</f>
        <v>0</v>
      </c>
      <c r="Q487" s="218"/>
      <c r="R487" s="219">
        <f>SUM(R488:R517)</f>
        <v>8.5900034999999981</v>
      </c>
      <c r="S487" s="218"/>
      <c r="T487" s="220">
        <f>SUM(T488:T517)</f>
        <v>0</v>
      </c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R487" s="221" t="s">
        <v>85</v>
      </c>
      <c r="AT487" s="222" t="s">
        <v>74</v>
      </c>
      <c r="AU487" s="222" t="s">
        <v>83</v>
      </c>
      <c r="AY487" s="221" t="s">
        <v>164</v>
      </c>
      <c r="BK487" s="223">
        <f>SUM(BK488:BK517)</f>
        <v>0</v>
      </c>
    </row>
    <row r="488" s="2" customFormat="1" ht="44.25" customHeight="1">
      <c r="A488" s="38"/>
      <c r="B488" s="39"/>
      <c r="C488" s="226" t="s">
        <v>769</v>
      </c>
      <c r="D488" s="226" t="s">
        <v>166</v>
      </c>
      <c r="E488" s="227" t="s">
        <v>770</v>
      </c>
      <c r="F488" s="228" t="s">
        <v>771</v>
      </c>
      <c r="G488" s="229" t="s">
        <v>169</v>
      </c>
      <c r="H488" s="230">
        <v>6.2699999999999996</v>
      </c>
      <c r="I488" s="231"/>
      <c r="J488" s="232">
        <f>ROUND(I488*H488,2)</f>
        <v>0</v>
      </c>
      <c r="K488" s="228" t="s">
        <v>170</v>
      </c>
      <c r="L488" s="44"/>
      <c r="M488" s="233" t="s">
        <v>1</v>
      </c>
      <c r="N488" s="234" t="s">
        <v>40</v>
      </c>
      <c r="O488" s="91"/>
      <c r="P488" s="235">
        <f>O488*H488</f>
        <v>0</v>
      </c>
      <c r="Q488" s="235">
        <v>0.052249999999999998</v>
      </c>
      <c r="R488" s="235">
        <f>Q488*H488</f>
        <v>0.32760749999999994</v>
      </c>
      <c r="S488" s="235">
        <v>0</v>
      </c>
      <c r="T488" s="236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237" t="s">
        <v>266</v>
      </c>
      <c r="AT488" s="237" t="s">
        <v>166</v>
      </c>
      <c r="AU488" s="237" t="s">
        <v>85</v>
      </c>
      <c r="AY488" s="17" t="s">
        <v>164</v>
      </c>
      <c r="BE488" s="238">
        <f>IF(N488="základní",J488,0)</f>
        <v>0</v>
      </c>
      <c r="BF488" s="238">
        <f>IF(N488="snížená",J488,0)</f>
        <v>0</v>
      </c>
      <c r="BG488" s="238">
        <f>IF(N488="zákl. přenesená",J488,0)</f>
        <v>0</v>
      </c>
      <c r="BH488" s="238">
        <f>IF(N488="sníž. přenesená",J488,0)</f>
        <v>0</v>
      </c>
      <c r="BI488" s="238">
        <f>IF(N488="nulová",J488,0)</f>
        <v>0</v>
      </c>
      <c r="BJ488" s="17" t="s">
        <v>83</v>
      </c>
      <c r="BK488" s="238">
        <f>ROUND(I488*H488,2)</f>
        <v>0</v>
      </c>
      <c r="BL488" s="17" t="s">
        <v>266</v>
      </c>
      <c r="BM488" s="237" t="s">
        <v>772</v>
      </c>
    </row>
    <row r="489" s="2" customFormat="1">
      <c r="A489" s="38"/>
      <c r="B489" s="39"/>
      <c r="C489" s="40"/>
      <c r="D489" s="239" t="s">
        <v>173</v>
      </c>
      <c r="E489" s="40"/>
      <c r="F489" s="240" t="s">
        <v>773</v>
      </c>
      <c r="G489" s="40"/>
      <c r="H489" s="40"/>
      <c r="I489" s="241"/>
      <c r="J489" s="40"/>
      <c r="K489" s="40"/>
      <c r="L489" s="44"/>
      <c r="M489" s="242"/>
      <c r="N489" s="243"/>
      <c r="O489" s="91"/>
      <c r="P489" s="91"/>
      <c r="Q489" s="91"/>
      <c r="R489" s="91"/>
      <c r="S489" s="91"/>
      <c r="T489" s="92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T489" s="17" t="s">
        <v>173</v>
      </c>
      <c r="AU489" s="17" t="s">
        <v>85</v>
      </c>
    </row>
    <row r="490" s="13" customFormat="1">
      <c r="A490" s="13"/>
      <c r="B490" s="244"/>
      <c r="C490" s="245"/>
      <c r="D490" s="246" t="s">
        <v>175</v>
      </c>
      <c r="E490" s="247" t="s">
        <v>1</v>
      </c>
      <c r="F490" s="248" t="s">
        <v>774</v>
      </c>
      <c r="G490" s="245"/>
      <c r="H490" s="247" t="s">
        <v>1</v>
      </c>
      <c r="I490" s="249"/>
      <c r="J490" s="245"/>
      <c r="K490" s="245"/>
      <c r="L490" s="250"/>
      <c r="M490" s="251"/>
      <c r="N490" s="252"/>
      <c r="O490" s="252"/>
      <c r="P490" s="252"/>
      <c r="Q490" s="252"/>
      <c r="R490" s="252"/>
      <c r="S490" s="252"/>
      <c r="T490" s="25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54" t="s">
        <v>175</v>
      </c>
      <c r="AU490" s="254" t="s">
        <v>85</v>
      </c>
      <c r="AV490" s="13" t="s">
        <v>83</v>
      </c>
      <c r="AW490" s="13" t="s">
        <v>31</v>
      </c>
      <c r="AX490" s="13" t="s">
        <v>75</v>
      </c>
      <c r="AY490" s="254" t="s">
        <v>164</v>
      </c>
    </row>
    <row r="491" s="14" customFormat="1">
      <c r="A491" s="14"/>
      <c r="B491" s="255"/>
      <c r="C491" s="256"/>
      <c r="D491" s="246" t="s">
        <v>175</v>
      </c>
      <c r="E491" s="257" t="s">
        <v>1</v>
      </c>
      <c r="F491" s="258" t="s">
        <v>775</v>
      </c>
      <c r="G491" s="256"/>
      <c r="H491" s="259">
        <v>6.2699999999999996</v>
      </c>
      <c r="I491" s="260"/>
      <c r="J491" s="256"/>
      <c r="K491" s="256"/>
      <c r="L491" s="261"/>
      <c r="M491" s="262"/>
      <c r="N491" s="263"/>
      <c r="O491" s="263"/>
      <c r="P491" s="263"/>
      <c r="Q491" s="263"/>
      <c r="R491" s="263"/>
      <c r="S491" s="263"/>
      <c r="T491" s="26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65" t="s">
        <v>175</v>
      </c>
      <c r="AU491" s="265" t="s">
        <v>85</v>
      </c>
      <c r="AV491" s="14" t="s">
        <v>85</v>
      </c>
      <c r="AW491" s="14" t="s">
        <v>31</v>
      </c>
      <c r="AX491" s="14" t="s">
        <v>75</v>
      </c>
      <c r="AY491" s="265" t="s">
        <v>164</v>
      </c>
    </row>
    <row r="492" s="15" customFormat="1">
      <c r="A492" s="15"/>
      <c r="B492" s="266"/>
      <c r="C492" s="267"/>
      <c r="D492" s="246" t="s">
        <v>175</v>
      </c>
      <c r="E492" s="268" t="s">
        <v>1</v>
      </c>
      <c r="F492" s="269" t="s">
        <v>178</v>
      </c>
      <c r="G492" s="267"/>
      <c r="H492" s="270">
        <v>6.2699999999999996</v>
      </c>
      <c r="I492" s="271"/>
      <c r="J492" s="267"/>
      <c r="K492" s="267"/>
      <c r="L492" s="272"/>
      <c r="M492" s="273"/>
      <c r="N492" s="274"/>
      <c r="O492" s="274"/>
      <c r="P492" s="274"/>
      <c r="Q492" s="274"/>
      <c r="R492" s="274"/>
      <c r="S492" s="274"/>
      <c r="T492" s="27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76" t="s">
        <v>175</v>
      </c>
      <c r="AU492" s="276" t="s">
        <v>85</v>
      </c>
      <c r="AV492" s="15" t="s">
        <v>171</v>
      </c>
      <c r="AW492" s="15" t="s">
        <v>31</v>
      </c>
      <c r="AX492" s="15" t="s">
        <v>83</v>
      </c>
      <c r="AY492" s="276" t="s">
        <v>164</v>
      </c>
    </row>
    <row r="493" s="2" customFormat="1" ht="16.5" customHeight="1">
      <c r="A493" s="38"/>
      <c r="B493" s="39"/>
      <c r="C493" s="226" t="s">
        <v>776</v>
      </c>
      <c r="D493" s="226" t="s">
        <v>166</v>
      </c>
      <c r="E493" s="227" t="s">
        <v>777</v>
      </c>
      <c r="F493" s="228" t="s">
        <v>778</v>
      </c>
      <c r="G493" s="229" t="s">
        <v>242</v>
      </c>
      <c r="H493" s="230">
        <v>2.2000000000000002</v>
      </c>
      <c r="I493" s="231"/>
      <c r="J493" s="232">
        <f>ROUND(I493*H493,2)</f>
        <v>0</v>
      </c>
      <c r="K493" s="228" t="s">
        <v>170</v>
      </c>
      <c r="L493" s="44"/>
      <c r="M493" s="233" t="s">
        <v>1</v>
      </c>
      <c r="N493" s="234" t="s">
        <v>40</v>
      </c>
      <c r="O493" s="91"/>
      <c r="P493" s="235">
        <f>O493*H493</f>
        <v>0</v>
      </c>
      <c r="Q493" s="235">
        <v>0.0010300000000000001</v>
      </c>
      <c r="R493" s="235">
        <f>Q493*H493</f>
        <v>0.0022660000000000002</v>
      </c>
      <c r="S493" s="235">
        <v>0</v>
      </c>
      <c r="T493" s="236">
        <f>S493*H493</f>
        <v>0</v>
      </c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R493" s="237" t="s">
        <v>266</v>
      </c>
      <c r="AT493" s="237" t="s">
        <v>166</v>
      </c>
      <c r="AU493" s="237" t="s">
        <v>85</v>
      </c>
      <c r="AY493" s="17" t="s">
        <v>164</v>
      </c>
      <c r="BE493" s="238">
        <f>IF(N493="základní",J493,0)</f>
        <v>0</v>
      </c>
      <c r="BF493" s="238">
        <f>IF(N493="snížená",J493,0)</f>
        <v>0</v>
      </c>
      <c r="BG493" s="238">
        <f>IF(N493="zákl. přenesená",J493,0)</f>
        <v>0</v>
      </c>
      <c r="BH493" s="238">
        <f>IF(N493="sníž. přenesená",J493,0)</f>
        <v>0</v>
      </c>
      <c r="BI493" s="238">
        <f>IF(N493="nulová",J493,0)</f>
        <v>0</v>
      </c>
      <c r="BJ493" s="17" t="s">
        <v>83</v>
      </c>
      <c r="BK493" s="238">
        <f>ROUND(I493*H493,2)</f>
        <v>0</v>
      </c>
      <c r="BL493" s="17" t="s">
        <v>266</v>
      </c>
      <c r="BM493" s="237" t="s">
        <v>779</v>
      </c>
    </row>
    <row r="494" s="2" customFormat="1">
      <c r="A494" s="38"/>
      <c r="B494" s="39"/>
      <c r="C494" s="40"/>
      <c r="D494" s="239" t="s">
        <v>173</v>
      </c>
      <c r="E494" s="40"/>
      <c r="F494" s="240" t="s">
        <v>780</v>
      </c>
      <c r="G494" s="40"/>
      <c r="H494" s="40"/>
      <c r="I494" s="241"/>
      <c r="J494" s="40"/>
      <c r="K494" s="40"/>
      <c r="L494" s="44"/>
      <c r="M494" s="242"/>
      <c r="N494" s="243"/>
      <c r="O494" s="91"/>
      <c r="P494" s="91"/>
      <c r="Q494" s="91"/>
      <c r="R494" s="91"/>
      <c r="S494" s="91"/>
      <c r="T494" s="92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T494" s="17" t="s">
        <v>173</v>
      </c>
      <c r="AU494" s="17" t="s">
        <v>85</v>
      </c>
    </row>
    <row r="495" s="2" customFormat="1" ht="21.75" customHeight="1">
      <c r="A495" s="38"/>
      <c r="B495" s="39"/>
      <c r="C495" s="226" t="s">
        <v>781</v>
      </c>
      <c r="D495" s="226" t="s">
        <v>166</v>
      </c>
      <c r="E495" s="227" t="s">
        <v>782</v>
      </c>
      <c r="F495" s="228" t="s">
        <v>783</v>
      </c>
      <c r="G495" s="229" t="s">
        <v>169</v>
      </c>
      <c r="H495" s="230">
        <v>6.2699999999999996</v>
      </c>
      <c r="I495" s="231"/>
      <c r="J495" s="232">
        <f>ROUND(I495*H495,2)</f>
        <v>0</v>
      </c>
      <c r="K495" s="228" t="s">
        <v>170</v>
      </c>
      <c r="L495" s="44"/>
      <c r="M495" s="233" t="s">
        <v>1</v>
      </c>
      <c r="N495" s="234" t="s">
        <v>40</v>
      </c>
      <c r="O495" s="91"/>
      <c r="P495" s="235">
        <f>O495*H495</f>
        <v>0</v>
      </c>
      <c r="Q495" s="235">
        <v>0.00020000000000000001</v>
      </c>
      <c r="R495" s="235">
        <f>Q495*H495</f>
        <v>0.0012539999999999999</v>
      </c>
      <c r="S495" s="235">
        <v>0</v>
      </c>
      <c r="T495" s="236">
        <f>S495*H495</f>
        <v>0</v>
      </c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237" t="s">
        <v>266</v>
      </c>
      <c r="AT495" s="237" t="s">
        <v>166</v>
      </c>
      <c r="AU495" s="237" t="s">
        <v>85</v>
      </c>
      <c r="AY495" s="17" t="s">
        <v>164</v>
      </c>
      <c r="BE495" s="238">
        <f>IF(N495="základní",J495,0)</f>
        <v>0</v>
      </c>
      <c r="BF495" s="238">
        <f>IF(N495="snížená",J495,0)</f>
        <v>0</v>
      </c>
      <c r="BG495" s="238">
        <f>IF(N495="zákl. přenesená",J495,0)</f>
        <v>0</v>
      </c>
      <c r="BH495" s="238">
        <f>IF(N495="sníž. přenesená",J495,0)</f>
        <v>0</v>
      </c>
      <c r="BI495" s="238">
        <f>IF(N495="nulová",J495,0)</f>
        <v>0</v>
      </c>
      <c r="BJ495" s="17" t="s">
        <v>83</v>
      </c>
      <c r="BK495" s="238">
        <f>ROUND(I495*H495,2)</f>
        <v>0</v>
      </c>
      <c r="BL495" s="17" t="s">
        <v>266</v>
      </c>
      <c r="BM495" s="237" t="s">
        <v>784</v>
      </c>
    </row>
    <row r="496" s="2" customFormat="1">
      <c r="A496" s="38"/>
      <c r="B496" s="39"/>
      <c r="C496" s="40"/>
      <c r="D496" s="239" t="s">
        <v>173</v>
      </c>
      <c r="E496" s="40"/>
      <c r="F496" s="240" t="s">
        <v>785</v>
      </c>
      <c r="G496" s="40"/>
      <c r="H496" s="40"/>
      <c r="I496" s="241"/>
      <c r="J496" s="40"/>
      <c r="K496" s="40"/>
      <c r="L496" s="44"/>
      <c r="M496" s="242"/>
      <c r="N496" s="243"/>
      <c r="O496" s="91"/>
      <c r="P496" s="91"/>
      <c r="Q496" s="91"/>
      <c r="R496" s="91"/>
      <c r="S496" s="91"/>
      <c r="T496" s="92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T496" s="17" t="s">
        <v>173</v>
      </c>
      <c r="AU496" s="17" t="s">
        <v>85</v>
      </c>
    </row>
    <row r="497" s="2" customFormat="1" ht="24.15" customHeight="1">
      <c r="A497" s="38"/>
      <c r="B497" s="39"/>
      <c r="C497" s="226" t="s">
        <v>786</v>
      </c>
      <c r="D497" s="226" t="s">
        <v>166</v>
      </c>
      <c r="E497" s="227" t="s">
        <v>787</v>
      </c>
      <c r="F497" s="228" t="s">
        <v>788</v>
      </c>
      <c r="G497" s="229" t="s">
        <v>242</v>
      </c>
      <c r="H497" s="230">
        <v>2.2000000000000002</v>
      </c>
      <c r="I497" s="231"/>
      <c r="J497" s="232">
        <f>ROUND(I497*H497,2)</f>
        <v>0</v>
      </c>
      <c r="K497" s="228" t="s">
        <v>170</v>
      </c>
      <c r="L497" s="44"/>
      <c r="M497" s="233" t="s">
        <v>1</v>
      </c>
      <c r="N497" s="234" t="s">
        <v>40</v>
      </c>
      <c r="O497" s="91"/>
      <c r="P497" s="235">
        <f>O497*H497</f>
        <v>0</v>
      </c>
      <c r="Q497" s="235">
        <v>0.00025000000000000001</v>
      </c>
      <c r="R497" s="235">
        <f>Q497*H497</f>
        <v>0.00055000000000000003</v>
      </c>
      <c r="S497" s="235">
        <v>0</v>
      </c>
      <c r="T497" s="236">
        <f>S497*H497</f>
        <v>0</v>
      </c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R497" s="237" t="s">
        <v>266</v>
      </c>
      <c r="AT497" s="237" t="s">
        <v>166</v>
      </c>
      <c r="AU497" s="237" t="s">
        <v>85</v>
      </c>
      <c r="AY497" s="17" t="s">
        <v>164</v>
      </c>
      <c r="BE497" s="238">
        <f>IF(N497="základní",J497,0)</f>
        <v>0</v>
      </c>
      <c r="BF497" s="238">
        <f>IF(N497="snížená",J497,0)</f>
        <v>0</v>
      </c>
      <c r="BG497" s="238">
        <f>IF(N497="zákl. přenesená",J497,0)</f>
        <v>0</v>
      </c>
      <c r="BH497" s="238">
        <f>IF(N497="sníž. přenesená",J497,0)</f>
        <v>0</v>
      </c>
      <c r="BI497" s="238">
        <f>IF(N497="nulová",J497,0)</f>
        <v>0</v>
      </c>
      <c r="BJ497" s="17" t="s">
        <v>83</v>
      </c>
      <c r="BK497" s="238">
        <f>ROUND(I497*H497,2)</f>
        <v>0</v>
      </c>
      <c r="BL497" s="17" t="s">
        <v>266</v>
      </c>
      <c r="BM497" s="237" t="s">
        <v>789</v>
      </c>
    </row>
    <row r="498" s="2" customFormat="1">
      <c r="A498" s="38"/>
      <c r="B498" s="39"/>
      <c r="C498" s="40"/>
      <c r="D498" s="239" t="s">
        <v>173</v>
      </c>
      <c r="E498" s="40"/>
      <c r="F498" s="240" t="s">
        <v>790</v>
      </c>
      <c r="G498" s="40"/>
      <c r="H498" s="40"/>
      <c r="I498" s="241"/>
      <c r="J498" s="40"/>
      <c r="K498" s="40"/>
      <c r="L498" s="44"/>
      <c r="M498" s="242"/>
      <c r="N498" s="243"/>
      <c r="O498" s="91"/>
      <c r="P498" s="91"/>
      <c r="Q498" s="91"/>
      <c r="R498" s="91"/>
      <c r="S498" s="91"/>
      <c r="T498" s="92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T498" s="17" t="s">
        <v>173</v>
      </c>
      <c r="AU498" s="17" t="s">
        <v>85</v>
      </c>
    </row>
    <row r="499" s="2" customFormat="1" ht="21.75" customHeight="1">
      <c r="A499" s="38"/>
      <c r="B499" s="39"/>
      <c r="C499" s="226" t="s">
        <v>791</v>
      </c>
      <c r="D499" s="226" t="s">
        <v>166</v>
      </c>
      <c r="E499" s="227" t="s">
        <v>792</v>
      </c>
      <c r="F499" s="228" t="s">
        <v>793</v>
      </c>
      <c r="G499" s="229" t="s">
        <v>169</v>
      </c>
      <c r="H499" s="230">
        <v>6.2699999999999996</v>
      </c>
      <c r="I499" s="231"/>
      <c r="J499" s="232">
        <f>ROUND(I499*H499,2)</f>
        <v>0</v>
      </c>
      <c r="K499" s="228" t="s">
        <v>170</v>
      </c>
      <c r="L499" s="44"/>
      <c r="M499" s="233" t="s">
        <v>1</v>
      </c>
      <c r="N499" s="234" t="s">
        <v>40</v>
      </c>
      <c r="O499" s="91"/>
      <c r="P499" s="235">
        <f>O499*H499</f>
        <v>0</v>
      </c>
      <c r="Q499" s="235">
        <v>0</v>
      </c>
      <c r="R499" s="235">
        <f>Q499*H499</f>
        <v>0</v>
      </c>
      <c r="S499" s="235">
        <v>0</v>
      </c>
      <c r="T499" s="236">
        <f>S499*H499</f>
        <v>0</v>
      </c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R499" s="237" t="s">
        <v>266</v>
      </c>
      <c r="AT499" s="237" t="s">
        <v>166</v>
      </c>
      <c r="AU499" s="237" t="s">
        <v>85</v>
      </c>
      <c r="AY499" s="17" t="s">
        <v>164</v>
      </c>
      <c r="BE499" s="238">
        <f>IF(N499="základní",J499,0)</f>
        <v>0</v>
      </c>
      <c r="BF499" s="238">
        <f>IF(N499="snížená",J499,0)</f>
        <v>0</v>
      </c>
      <c r="BG499" s="238">
        <f>IF(N499="zákl. přenesená",J499,0)</f>
        <v>0</v>
      </c>
      <c r="BH499" s="238">
        <f>IF(N499="sníž. přenesená",J499,0)</f>
        <v>0</v>
      </c>
      <c r="BI499" s="238">
        <f>IF(N499="nulová",J499,0)</f>
        <v>0</v>
      </c>
      <c r="BJ499" s="17" t="s">
        <v>83</v>
      </c>
      <c r="BK499" s="238">
        <f>ROUND(I499*H499,2)</f>
        <v>0</v>
      </c>
      <c r="BL499" s="17" t="s">
        <v>266</v>
      </c>
      <c r="BM499" s="237" t="s">
        <v>794</v>
      </c>
    </row>
    <row r="500" s="2" customFormat="1">
      <c r="A500" s="38"/>
      <c r="B500" s="39"/>
      <c r="C500" s="40"/>
      <c r="D500" s="239" t="s">
        <v>173</v>
      </c>
      <c r="E500" s="40"/>
      <c r="F500" s="240" t="s">
        <v>795</v>
      </c>
      <c r="G500" s="40"/>
      <c r="H500" s="40"/>
      <c r="I500" s="241"/>
      <c r="J500" s="40"/>
      <c r="K500" s="40"/>
      <c r="L500" s="44"/>
      <c r="M500" s="242"/>
      <c r="N500" s="243"/>
      <c r="O500" s="91"/>
      <c r="P500" s="91"/>
      <c r="Q500" s="91"/>
      <c r="R500" s="91"/>
      <c r="S500" s="91"/>
      <c r="T500" s="92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T500" s="17" t="s">
        <v>173</v>
      </c>
      <c r="AU500" s="17" t="s">
        <v>85</v>
      </c>
    </row>
    <row r="501" s="2" customFormat="1" ht="16.5" customHeight="1">
      <c r="A501" s="38"/>
      <c r="B501" s="39"/>
      <c r="C501" s="226" t="s">
        <v>796</v>
      </c>
      <c r="D501" s="226" t="s">
        <v>166</v>
      </c>
      <c r="E501" s="227" t="s">
        <v>797</v>
      </c>
      <c r="F501" s="228" t="s">
        <v>798</v>
      </c>
      <c r="G501" s="229" t="s">
        <v>169</v>
      </c>
      <c r="H501" s="230">
        <v>6.2699999999999996</v>
      </c>
      <c r="I501" s="231"/>
      <c r="J501" s="232">
        <f>ROUND(I501*H501,2)</f>
        <v>0</v>
      </c>
      <c r="K501" s="228" t="s">
        <v>170</v>
      </c>
      <c r="L501" s="44"/>
      <c r="M501" s="233" t="s">
        <v>1</v>
      </c>
      <c r="N501" s="234" t="s">
        <v>40</v>
      </c>
      <c r="O501" s="91"/>
      <c r="P501" s="235">
        <f>O501*H501</f>
        <v>0</v>
      </c>
      <c r="Q501" s="235">
        <v>0.0014</v>
      </c>
      <c r="R501" s="235">
        <f>Q501*H501</f>
        <v>0.0087779999999999993</v>
      </c>
      <c r="S501" s="235">
        <v>0</v>
      </c>
      <c r="T501" s="236">
        <f>S501*H501</f>
        <v>0</v>
      </c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R501" s="237" t="s">
        <v>266</v>
      </c>
      <c r="AT501" s="237" t="s">
        <v>166</v>
      </c>
      <c r="AU501" s="237" t="s">
        <v>85</v>
      </c>
      <c r="AY501" s="17" t="s">
        <v>164</v>
      </c>
      <c r="BE501" s="238">
        <f>IF(N501="základní",J501,0)</f>
        <v>0</v>
      </c>
      <c r="BF501" s="238">
        <f>IF(N501="snížená",J501,0)</f>
        <v>0</v>
      </c>
      <c r="BG501" s="238">
        <f>IF(N501="zákl. přenesená",J501,0)</f>
        <v>0</v>
      </c>
      <c r="BH501" s="238">
        <f>IF(N501="sníž. přenesená",J501,0)</f>
        <v>0</v>
      </c>
      <c r="BI501" s="238">
        <f>IF(N501="nulová",J501,0)</f>
        <v>0</v>
      </c>
      <c r="BJ501" s="17" t="s">
        <v>83</v>
      </c>
      <c r="BK501" s="238">
        <f>ROUND(I501*H501,2)</f>
        <v>0</v>
      </c>
      <c r="BL501" s="17" t="s">
        <v>266</v>
      </c>
      <c r="BM501" s="237" t="s">
        <v>799</v>
      </c>
    </row>
    <row r="502" s="2" customFormat="1">
      <c r="A502" s="38"/>
      <c r="B502" s="39"/>
      <c r="C502" s="40"/>
      <c r="D502" s="239" t="s">
        <v>173</v>
      </c>
      <c r="E502" s="40"/>
      <c r="F502" s="240" t="s">
        <v>800</v>
      </c>
      <c r="G502" s="40"/>
      <c r="H502" s="40"/>
      <c r="I502" s="241"/>
      <c r="J502" s="40"/>
      <c r="K502" s="40"/>
      <c r="L502" s="44"/>
      <c r="M502" s="242"/>
      <c r="N502" s="243"/>
      <c r="O502" s="91"/>
      <c r="P502" s="91"/>
      <c r="Q502" s="91"/>
      <c r="R502" s="91"/>
      <c r="S502" s="91"/>
      <c r="T502" s="92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T502" s="17" t="s">
        <v>173</v>
      </c>
      <c r="AU502" s="17" t="s">
        <v>85</v>
      </c>
    </row>
    <row r="503" s="2" customFormat="1" ht="37.8" customHeight="1">
      <c r="A503" s="38"/>
      <c r="B503" s="39"/>
      <c r="C503" s="226" t="s">
        <v>801</v>
      </c>
      <c r="D503" s="226" t="s">
        <v>166</v>
      </c>
      <c r="E503" s="227" t="s">
        <v>802</v>
      </c>
      <c r="F503" s="228" t="s">
        <v>803</v>
      </c>
      <c r="G503" s="229" t="s">
        <v>169</v>
      </c>
      <c r="H503" s="230">
        <v>1.2</v>
      </c>
      <c r="I503" s="231"/>
      <c r="J503" s="232">
        <f>ROUND(I503*H503,2)</f>
        <v>0</v>
      </c>
      <c r="K503" s="228" t="s">
        <v>170</v>
      </c>
      <c r="L503" s="44"/>
      <c r="M503" s="233" t="s">
        <v>1</v>
      </c>
      <c r="N503" s="234" t="s">
        <v>40</v>
      </c>
      <c r="O503" s="91"/>
      <c r="P503" s="235">
        <f>O503*H503</f>
        <v>0</v>
      </c>
      <c r="Q503" s="235">
        <v>0.02964</v>
      </c>
      <c r="R503" s="235">
        <f>Q503*H503</f>
        <v>0.035567999999999995</v>
      </c>
      <c r="S503" s="235">
        <v>0</v>
      </c>
      <c r="T503" s="236">
        <f>S503*H503</f>
        <v>0</v>
      </c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R503" s="237" t="s">
        <v>266</v>
      </c>
      <c r="AT503" s="237" t="s">
        <v>166</v>
      </c>
      <c r="AU503" s="237" t="s">
        <v>85</v>
      </c>
      <c r="AY503" s="17" t="s">
        <v>164</v>
      </c>
      <c r="BE503" s="238">
        <f>IF(N503="základní",J503,0)</f>
        <v>0</v>
      </c>
      <c r="BF503" s="238">
        <f>IF(N503="snížená",J503,0)</f>
        <v>0</v>
      </c>
      <c r="BG503" s="238">
        <f>IF(N503="zákl. přenesená",J503,0)</f>
        <v>0</v>
      </c>
      <c r="BH503" s="238">
        <f>IF(N503="sníž. přenesená",J503,0)</f>
        <v>0</v>
      </c>
      <c r="BI503" s="238">
        <f>IF(N503="nulová",J503,0)</f>
        <v>0</v>
      </c>
      <c r="BJ503" s="17" t="s">
        <v>83</v>
      </c>
      <c r="BK503" s="238">
        <f>ROUND(I503*H503,2)</f>
        <v>0</v>
      </c>
      <c r="BL503" s="17" t="s">
        <v>266</v>
      </c>
      <c r="BM503" s="237" t="s">
        <v>804</v>
      </c>
    </row>
    <row r="504" s="2" customFormat="1">
      <c r="A504" s="38"/>
      <c r="B504" s="39"/>
      <c r="C504" s="40"/>
      <c r="D504" s="239" t="s">
        <v>173</v>
      </c>
      <c r="E504" s="40"/>
      <c r="F504" s="240" t="s">
        <v>805</v>
      </c>
      <c r="G504" s="40"/>
      <c r="H504" s="40"/>
      <c r="I504" s="241"/>
      <c r="J504" s="40"/>
      <c r="K504" s="40"/>
      <c r="L504" s="44"/>
      <c r="M504" s="242"/>
      <c r="N504" s="243"/>
      <c r="O504" s="91"/>
      <c r="P504" s="91"/>
      <c r="Q504" s="91"/>
      <c r="R504" s="91"/>
      <c r="S504" s="91"/>
      <c r="T504" s="92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T504" s="17" t="s">
        <v>173</v>
      </c>
      <c r="AU504" s="17" t="s">
        <v>85</v>
      </c>
    </row>
    <row r="505" s="14" customFormat="1">
      <c r="A505" s="14"/>
      <c r="B505" s="255"/>
      <c r="C505" s="256"/>
      <c r="D505" s="246" t="s">
        <v>175</v>
      </c>
      <c r="E505" s="257" t="s">
        <v>1</v>
      </c>
      <c r="F505" s="258" t="s">
        <v>806</v>
      </c>
      <c r="G505" s="256"/>
      <c r="H505" s="259">
        <v>1.2</v>
      </c>
      <c r="I505" s="260"/>
      <c r="J505" s="256"/>
      <c r="K505" s="256"/>
      <c r="L505" s="261"/>
      <c r="M505" s="262"/>
      <c r="N505" s="263"/>
      <c r="O505" s="263"/>
      <c r="P505" s="263"/>
      <c r="Q505" s="263"/>
      <c r="R505" s="263"/>
      <c r="S505" s="263"/>
      <c r="T505" s="26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65" t="s">
        <v>175</v>
      </c>
      <c r="AU505" s="265" t="s">
        <v>85</v>
      </c>
      <c r="AV505" s="14" t="s">
        <v>85</v>
      </c>
      <c r="AW505" s="14" t="s">
        <v>31</v>
      </c>
      <c r="AX505" s="14" t="s">
        <v>83</v>
      </c>
      <c r="AY505" s="265" t="s">
        <v>164</v>
      </c>
    </row>
    <row r="506" s="2" customFormat="1" ht="44.25" customHeight="1">
      <c r="A506" s="38"/>
      <c r="B506" s="39"/>
      <c r="C506" s="226" t="s">
        <v>807</v>
      </c>
      <c r="D506" s="226" t="s">
        <v>166</v>
      </c>
      <c r="E506" s="227" t="s">
        <v>808</v>
      </c>
      <c r="F506" s="228" t="s">
        <v>809</v>
      </c>
      <c r="G506" s="229" t="s">
        <v>810</v>
      </c>
      <c r="H506" s="230">
        <v>1</v>
      </c>
      <c r="I506" s="231"/>
      <c r="J506" s="232">
        <f>ROUND(I506*H506,2)</f>
        <v>0</v>
      </c>
      <c r="K506" s="228" t="s">
        <v>243</v>
      </c>
      <c r="L506" s="44"/>
      <c r="M506" s="233" t="s">
        <v>1</v>
      </c>
      <c r="N506" s="234" t="s">
        <v>40</v>
      </c>
      <c r="O506" s="91"/>
      <c r="P506" s="235">
        <f>O506*H506</f>
        <v>0</v>
      </c>
      <c r="Q506" s="235">
        <v>0</v>
      </c>
      <c r="R506" s="235">
        <f>Q506*H506</f>
        <v>0</v>
      </c>
      <c r="S506" s="235">
        <v>0</v>
      </c>
      <c r="T506" s="236">
        <f>S506*H506</f>
        <v>0</v>
      </c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R506" s="237" t="s">
        <v>266</v>
      </c>
      <c r="AT506" s="237" t="s">
        <v>166</v>
      </c>
      <c r="AU506" s="237" t="s">
        <v>85</v>
      </c>
      <c r="AY506" s="17" t="s">
        <v>164</v>
      </c>
      <c r="BE506" s="238">
        <f>IF(N506="základní",J506,0)</f>
        <v>0</v>
      </c>
      <c r="BF506" s="238">
        <f>IF(N506="snížená",J506,0)</f>
        <v>0</v>
      </c>
      <c r="BG506" s="238">
        <f>IF(N506="zákl. přenesená",J506,0)</f>
        <v>0</v>
      </c>
      <c r="BH506" s="238">
        <f>IF(N506="sníž. přenesená",J506,0)</f>
        <v>0</v>
      </c>
      <c r="BI506" s="238">
        <f>IF(N506="nulová",J506,0)</f>
        <v>0</v>
      </c>
      <c r="BJ506" s="17" t="s">
        <v>83</v>
      </c>
      <c r="BK506" s="238">
        <f>ROUND(I506*H506,2)</f>
        <v>0</v>
      </c>
      <c r="BL506" s="17" t="s">
        <v>266</v>
      </c>
      <c r="BM506" s="237" t="s">
        <v>811</v>
      </c>
    </row>
    <row r="507" s="2" customFormat="1">
      <c r="A507" s="38"/>
      <c r="B507" s="39"/>
      <c r="C507" s="40"/>
      <c r="D507" s="246" t="s">
        <v>470</v>
      </c>
      <c r="E507" s="40"/>
      <c r="F507" s="287" t="s">
        <v>812</v>
      </c>
      <c r="G507" s="40"/>
      <c r="H507" s="40"/>
      <c r="I507" s="241"/>
      <c r="J507" s="40"/>
      <c r="K507" s="40"/>
      <c r="L507" s="44"/>
      <c r="M507" s="242"/>
      <c r="N507" s="243"/>
      <c r="O507" s="91"/>
      <c r="P507" s="91"/>
      <c r="Q507" s="91"/>
      <c r="R507" s="91"/>
      <c r="S507" s="91"/>
      <c r="T507" s="92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T507" s="17" t="s">
        <v>470</v>
      </c>
      <c r="AU507" s="17" t="s">
        <v>85</v>
      </c>
    </row>
    <row r="508" s="2" customFormat="1" ht="55.5" customHeight="1">
      <c r="A508" s="38"/>
      <c r="B508" s="39"/>
      <c r="C508" s="226" t="s">
        <v>813</v>
      </c>
      <c r="D508" s="226" t="s">
        <v>166</v>
      </c>
      <c r="E508" s="227" t="s">
        <v>814</v>
      </c>
      <c r="F508" s="228" t="s">
        <v>815</v>
      </c>
      <c r="G508" s="229" t="s">
        <v>169</v>
      </c>
      <c r="H508" s="230">
        <v>56.420000000000002</v>
      </c>
      <c r="I508" s="231"/>
      <c r="J508" s="232">
        <f>ROUND(I508*H508,2)</f>
        <v>0</v>
      </c>
      <c r="K508" s="228" t="s">
        <v>243</v>
      </c>
      <c r="L508" s="44"/>
      <c r="M508" s="233" t="s">
        <v>1</v>
      </c>
      <c r="N508" s="234" t="s">
        <v>40</v>
      </c>
      <c r="O508" s="91"/>
      <c r="P508" s="235">
        <f>O508*H508</f>
        <v>0</v>
      </c>
      <c r="Q508" s="235">
        <v>0.119</v>
      </c>
      <c r="R508" s="235">
        <f>Q508*H508</f>
        <v>6.7139800000000003</v>
      </c>
      <c r="S508" s="235">
        <v>0</v>
      </c>
      <c r="T508" s="236">
        <f>S508*H508</f>
        <v>0</v>
      </c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R508" s="237" t="s">
        <v>266</v>
      </c>
      <c r="AT508" s="237" t="s">
        <v>166</v>
      </c>
      <c r="AU508" s="237" t="s">
        <v>85</v>
      </c>
      <c r="AY508" s="17" t="s">
        <v>164</v>
      </c>
      <c r="BE508" s="238">
        <f>IF(N508="základní",J508,0)</f>
        <v>0</v>
      </c>
      <c r="BF508" s="238">
        <f>IF(N508="snížená",J508,0)</f>
        <v>0</v>
      </c>
      <c r="BG508" s="238">
        <f>IF(N508="zákl. přenesená",J508,0)</f>
        <v>0</v>
      </c>
      <c r="BH508" s="238">
        <f>IF(N508="sníž. přenesená",J508,0)</f>
        <v>0</v>
      </c>
      <c r="BI508" s="238">
        <f>IF(N508="nulová",J508,0)</f>
        <v>0</v>
      </c>
      <c r="BJ508" s="17" t="s">
        <v>83</v>
      </c>
      <c r="BK508" s="238">
        <f>ROUND(I508*H508,2)</f>
        <v>0</v>
      </c>
      <c r="BL508" s="17" t="s">
        <v>266</v>
      </c>
      <c r="BM508" s="237" t="s">
        <v>816</v>
      </c>
    </row>
    <row r="509" s="2" customFormat="1">
      <c r="A509" s="38"/>
      <c r="B509" s="39"/>
      <c r="C509" s="40"/>
      <c r="D509" s="246" t="s">
        <v>470</v>
      </c>
      <c r="E509" s="40"/>
      <c r="F509" s="287" t="s">
        <v>697</v>
      </c>
      <c r="G509" s="40"/>
      <c r="H509" s="40"/>
      <c r="I509" s="241"/>
      <c r="J509" s="40"/>
      <c r="K509" s="40"/>
      <c r="L509" s="44"/>
      <c r="M509" s="242"/>
      <c r="N509" s="243"/>
      <c r="O509" s="91"/>
      <c r="P509" s="91"/>
      <c r="Q509" s="91"/>
      <c r="R509" s="91"/>
      <c r="S509" s="91"/>
      <c r="T509" s="92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T509" s="17" t="s">
        <v>470</v>
      </c>
      <c r="AU509" s="17" t="s">
        <v>85</v>
      </c>
    </row>
    <row r="510" s="14" customFormat="1">
      <c r="A510" s="14"/>
      <c r="B510" s="255"/>
      <c r="C510" s="256"/>
      <c r="D510" s="246" t="s">
        <v>175</v>
      </c>
      <c r="E510" s="257" t="s">
        <v>1</v>
      </c>
      <c r="F510" s="258" t="s">
        <v>817</v>
      </c>
      <c r="G510" s="256"/>
      <c r="H510" s="259">
        <v>56.420000000000002</v>
      </c>
      <c r="I510" s="260"/>
      <c r="J510" s="256"/>
      <c r="K510" s="256"/>
      <c r="L510" s="261"/>
      <c r="M510" s="262"/>
      <c r="N510" s="263"/>
      <c r="O510" s="263"/>
      <c r="P510" s="263"/>
      <c r="Q510" s="263"/>
      <c r="R510" s="263"/>
      <c r="S510" s="263"/>
      <c r="T510" s="26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65" t="s">
        <v>175</v>
      </c>
      <c r="AU510" s="265" t="s">
        <v>85</v>
      </c>
      <c r="AV510" s="14" t="s">
        <v>85</v>
      </c>
      <c r="AW510" s="14" t="s">
        <v>31</v>
      </c>
      <c r="AX510" s="14" t="s">
        <v>75</v>
      </c>
      <c r="AY510" s="265" t="s">
        <v>164</v>
      </c>
    </row>
    <row r="511" s="15" customFormat="1">
      <c r="A511" s="15"/>
      <c r="B511" s="266"/>
      <c r="C511" s="267"/>
      <c r="D511" s="246" t="s">
        <v>175</v>
      </c>
      <c r="E511" s="268" t="s">
        <v>1</v>
      </c>
      <c r="F511" s="269" t="s">
        <v>178</v>
      </c>
      <c r="G511" s="267"/>
      <c r="H511" s="270">
        <v>56.420000000000002</v>
      </c>
      <c r="I511" s="271"/>
      <c r="J511" s="267"/>
      <c r="K511" s="267"/>
      <c r="L511" s="272"/>
      <c r="M511" s="273"/>
      <c r="N511" s="274"/>
      <c r="O511" s="274"/>
      <c r="P511" s="274"/>
      <c r="Q511" s="274"/>
      <c r="R511" s="274"/>
      <c r="S511" s="274"/>
      <c r="T511" s="27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T511" s="276" t="s">
        <v>175</v>
      </c>
      <c r="AU511" s="276" t="s">
        <v>85</v>
      </c>
      <c r="AV511" s="15" t="s">
        <v>171</v>
      </c>
      <c r="AW511" s="15" t="s">
        <v>31</v>
      </c>
      <c r="AX511" s="15" t="s">
        <v>83</v>
      </c>
      <c r="AY511" s="276" t="s">
        <v>164</v>
      </c>
    </row>
    <row r="512" s="2" customFormat="1" ht="33" customHeight="1">
      <c r="A512" s="38"/>
      <c r="B512" s="39"/>
      <c r="C512" s="226" t="s">
        <v>818</v>
      </c>
      <c r="D512" s="226" t="s">
        <v>166</v>
      </c>
      <c r="E512" s="227" t="s">
        <v>819</v>
      </c>
      <c r="F512" s="228" t="s">
        <v>820</v>
      </c>
      <c r="G512" s="229" t="s">
        <v>169</v>
      </c>
      <c r="H512" s="230">
        <v>25</v>
      </c>
      <c r="I512" s="231"/>
      <c r="J512" s="232">
        <f>ROUND(I512*H512,2)</f>
        <v>0</v>
      </c>
      <c r="K512" s="228" t="s">
        <v>243</v>
      </c>
      <c r="L512" s="44"/>
      <c r="M512" s="233" t="s">
        <v>1</v>
      </c>
      <c r="N512" s="234" t="s">
        <v>40</v>
      </c>
      <c r="O512" s="91"/>
      <c r="P512" s="235">
        <f>O512*H512</f>
        <v>0</v>
      </c>
      <c r="Q512" s="235">
        <v>0.059999999999999998</v>
      </c>
      <c r="R512" s="235">
        <f>Q512*H512</f>
        <v>1.5</v>
      </c>
      <c r="S512" s="235">
        <v>0</v>
      </c>
      <c r="T512" s="236">
        <f>S512*H512</f>
        <v>0</v>
      </c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R512" s="237" t="s">
        <v>266</v>
      </c>
      <c r="AT512" s="237" t="s">
        <v>166</v>
      </c>
      <c r="AU512" s="237" t="s">
        <v>85</v>
      </c>
      <c r="AY512" s="17" t="s">
        <v>164</v>
      </c>
      <c r="BE512" s="238">
        <f>IF(N512="základní",J512,0)</f>
        <v>0</v>
      </c>
      <c r="BF512" s="238">
        <f>IF(N512="snížená",J512,0)</f>
        <v>0</v>
      </c>
      <c r="BG512" s="238">
        <f>IF(N512="zákl. přenesená",J512,0)</f>
        <v>0</v>
      </c>
      <c r="BH512" s="238">
        <f>IF(N512="sníž. přenesená",J512,0)</f>
        <v>0</v>
      </c>
      <c r="BI512" s="238">
        <f>IF(N512="nulová",J512,0)</f>
        <v>0</v>
      </c>
      <c r="BJ512" s="17" t="s">
        <v>83</v>
      </c>
      <c r="BK512" s="238">
        <f>ROUND(I512*H512,2)</f>
        <v>0</v>
      </c>
      <c r="BL512" s="17" t="s">
        <v>266</v>
      </c>
      <c r="BM512" s="237" t="s">
        <v>821</v>
      </c>
    </row>
    <row r="513" s="2" customFormat="1">
      <c r="A513" s="38"/>
      <c r="B513" s="39"/>
      <c r="C513" s="40"/>
      <c r="D513" s="246" t="s">
        <v>470</v>
      </c>
      <c r="E513" s="40"/>
      <c r="F513" s="287" t="s">
        <v>822</v>
      </c>
      <c r="G513" s="40"/>
      <c r="H513" s="40"/>
      <c r="I513" s="241"/>
      <c r="J513" s="40"/>
      <c r="K513" s="40"/>
      <c r="L513" s="44"/>
      <c r="M513" s="242"/>
      <c r="N513" s="243"/>
      <c r="O513" s="91"/>
      <c r="P513" s="91"/>
      <c r="Q513" s="91"/>
      <c r="R513" s="91"/>
      <c r="S513" s="91"/>
      <c r="T513" s="92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T513" s="17" t="s">
        <v>470</v>
      </c>
      <c r="AU513" s="17" t="s">
        <v>85</v>
      </c>
    </row>
    <row r="514" s="14" customFormat="1">
      <c r="A514" s="14"/>
      <c r="B514" s="255"/>
      <c r="C514" s="256"/>
      <c r="D514" s="246" t="s">
        <v>175</v>
      </c>
      <c r="E514" s="257" t="s">
        <v>1</v>
      </c>
      <c r="F514" s="258" t="s">
        <v>324</v>
      </c>
      <c r="G514" s="256"/>
      <c r="H514" s="259">
        <v>25</v>
      </c>
      <c r="I514" s="260"/>
      <c r="J514" s="256"/>
      <c r="K514" s="256"/>
      <c r="L514" s="261"/>
      <c r="M514" s="262"/>
      <c r="N514" s="263"/>
      <c r="O514" s="263"/>
      <c r="P514" s="263"/>
      <c r="Q514" s="263"/>
      <c r="R514" s="263"/>
      <c r="S514" s="263"/>
      <c r="T514" s="26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65" t="s">
        <v>175</v>
      </c>
      <c r="AU514" s="265" t="s">
        <v>85</v>
      </c>
      <c r="AV514" s="14" t="s">
        <v>85</v>
      </c>
      <c r="AW514" s="14" t="s">
        <v>31</v>
      </c>
      <c r="AX514" s="14" t="s">
        <v>75</v>
      </c>
      <c r="AY514" s="265" t="s">
        <v>164</v>
      </c>
    </row>
    <row r="515" s="15" customFormat="1">
      <c r="A515" s="15"/>
      <c r="B515" s="266"/>
      <c r="C515" s="267"/>
      <c r="D515" s="246" t="s">
        <v>175</v>
      </c>
      <c r="E515" s="268" t="s">
        <v>1</v>
      </c>
      <c r="F515" s="269" t="s">
        <v>178</v>
      </c>
      <c r="G515" s="267"/>
      <c r="H515" s="270">
        <v>25</v>
      </c>
      <c r="I515" s="271"/>
      <c r="J515" s="267"/>
      <c r="K515" s="267"/>
      <c r="L515" s="272"/>
      <c r="M515" s="273"/>
      <c r="N515" s="274"/>
      <c r="O515" s="274"/>
      <c r="P515" s="274"/>
      <c r="Q515" s="274"/>
      <c r="R515" s="274"/>
      <c r="S515" s="274"/>
      <c r="T515" s="27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76" t="s">
        <v>175</v>
      </c>
      <c r="AU515" s="276" t="s">
        <v>85</v>
      </c>
      <c r="AV515" s="15" t="s">
        <v>171</v>
      </c>
      <c r="AW515" s="15" t="s">
        <v>31</v>
      </c>
      <c r="AX515" s="15" t="s">
        <v>83</v>
      </c>
      <c r="AY515" s="276" t="s">
        <v>164</v>
      </c>
    </row>
    <row r="516" s="2" customFormat="1" ht="24.15" customHeight="1">
      <c r="A516" s="38"/>
      <c r="B516" s="39"/>
      <c r="C516" s="226" t="s">
        <v>823</v>
      </c>
      <c r="D516" s="226" t="s">
        <v>166</v>
      </c>
      <c r="E516" s="227" t="s">
        <v>824</v>
      </c>
      <c r="F516" s="228" t="s">
        <v>825</v>
      </c>
      <c r="G516" s="229" t="s">
        <v>223</v>
      </c>
      <c r="H516" s="230">
        <v>8.5899999999999999</v>
      </c>
      <c r="I516" s="231"/>
      <c r="J516" s="232">
        <f>ROUND(I516*H516,2)</f>
        <v>0</v>
      </c>
      <c r="K516" s="228" t="s">
        <v>170</v>
      </c>
      <c r="L516" s="44"/>
      <c r="M516" s="233" t="s">
        <v>1</v>
      </c>
      <c r="N516" s="234" t="s">
        <v>40</v>
      </c>
      <c r="O516" s="91"/>
      <c r="P516" s="235">
        <f>O516*H516</f>
        <v>0</v>
      </c>
      <c r="Q516" s="235">
        <v>0</v>
      </c>
      <c r="R516" s="235">
        <f>Q516*H516</f>
        <v>0</v>
      </c>
      <c r="S516" s="235">
        <v>0</v>
      </c>
      <c r="T516" s="236">
        <f>S516*H516</f>
        <v>0</v>
      </c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R516" s="237" t="s">
        <v>266</v>
      </c>
      <c r="AT516" s="237" t="s">
        <v>166</v>
      </c>
      <c r="AU516" s="237" t="s">
        <v>85</v>
      </c>
      <c r="AY516" s="17" t="s">
        <v>164</v>
      </c>
      <c r="BE516" s="238">
        <f>IF(N516="základní",J516,0)</f>
        <v>0</v>
      </c>
      <c r="BF516" s="238">
        <f>IF(N516="snížená",J516,0)</f>
        <v>0</v>
      </c>
      <c r="BG516" s="238">
        <f>IF(N516="zákl. přenesená",J516,0)</f>
        <v>0</v>
      </c>
      <c r="BH516" s="238">
        <f>IF(N516="sníž. přenesená",J516,0)</f>
        <v>0</v>
      </c>
      <c r="BI516" s="238">
        <f>IF(N516="nulová",J516,0)</f>
        <v>0</v>
      </c>
      <c r="BJ516" s="17" t="s">
        <v>83</v>
      </c>
      <c r="BK516" s="238">
        <f>ROUND(I516*H516,2)</f>
        <v>0</v>
      </c>
      <c r="BL516" s="17" t="s">
        <v>266</v>
      </c>
      <c r="BM516" s="237" t="s">
        <v>826</v>
      </c>
    </row>
    <row r="517" s="2" customFormat="1">
      <c r="A517" s="38"/>
      <c r="B517" s="39"/>
      <c r="C517" s="40"/>
      <c r="D517" s="239" t="s">
        <v>173</v>
      </c>
      <c r="E517" s="40"/>
      <c r="F517" s="240" t="s">
        <v>827</v>
      </c>
      <c r="G517" s="40"/>
      <c r="H517" s="40"/>
      <c r="I517" s="241"/>
      <c r="J517" s="40"/>
      <c r="K517" s="40"/>
      <c r="L517" s="44"/>
      <c r="M517" s="242"/>
      <c r="N517" s="243"/>
      <c r="O517" s="91"/>
      <c r="P517" s="91"/>
      <c r="Q517" s="91"/>
      <c r="R517" s="91"/>
      <c r="S517" s="91"/>
      <c r="T517" s="92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T517" s="17" t="s">
        <v>173</v>
      </c>
      <c r="AU517" s="17" t="s">
        <v>85</v>
      </c>
    </row>
    <row r="518" s="12" customFormat="1" ht="22.8" customHeight="1">
      <c r="A518" s="12"/>
      <c r="B518" s="210"/>
      <c r="C518" s="211"/>
      <c r="D518" s="212" t="s">
        <v>74</v>
      </c>
      <c r="E518" s="224" t="s">
        <v>828</v>
      </c>
      <c r="F518" s="224" t="s">
        <v>829</v>
      </c>
      <c r="G518" s="211"/>
      <c r="H518" s="211"/>
      <c r="I518" s="214"/>
      <c r="J518" s="225">
        <f>BK518</f>
        <v>0</v>
      </c>
      <c r="K518" s="211"/>
      <c r="L518" s="216"/>
      <c r="M518" s="217"/>
      <c r="N518" s="218"/>
      <c r="O518" s="218"/>
      <c r="P518" s="219">
        <f>SUM(P519:P547)</f>
        <v>0</v>
      </c>
      <c r="Q518" s="218"/>
      <c r="R518" s="219">
        <f>SUM(R519:R547)</f>
        <v>0.10853500000000001</v>
      </c>
      <c r="S518" s="218"/>
      <c r="T518" s="220">
        <f>SUM(T519:T547)</f>
        <v>0.29999999999999999</v>
      </c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R518" s="221" t="s">
        <v>85</v>
      </c>
      <c r="AT518" s="222" t="s">
        <v>74</v>
      </c>
      <c r="AU518" s="222" t="s">
        <v>83</v>
      </c>
      <c r="AY518" s="221" t="s">
        <v>164</v>
      </c>
      <c r="BK518" s="223">
        <f>SUM(BK519:BK547)</f>
        <v>0</v>
      </c>
    </row>
    <row r="519" s="2" customFormat="1" ht="24.15" customHeight="1">
      <c r="A519" s="38"/>
      <c r="B519" s="39"/>
      <c r="C519" s="226" t="s">
        <v>830</v>
      </c>
      <c r="D519" s="226" t="s">
        <v>166</v>
      </c>
      <c r="E519" s="227" t="s">
        <v>831</v>
      </c>
      <c r="F519" s="228" t="s">
        <v>832</v>
      </c>
      <c r="G519" s="229" t="s">
        <v>242</v>
      </c>
      <c r="H519" s="230">
        <v>8.4000000000000004</v>
      </c>
      <c r="I519" s="231"/>
      <c r="J519" s="232">
        <f>ROUND(I519*H519,2)</f>
        <v>0</v>
      </c>
      <c r="K519" s="228" t="s">
        <v>170</v>
      </c>
      <c r="L519" s="44"/>
      <c r="M519" s="233" t="s">
        <v>1</v>
      </c>
      <c r="N519" s="234" t="s">
        <v>40</v>
      </c>
      <c r="O519" s="91"/>
      <c r="P519" s="235">
        <f>O519*H519</f>
        <v>0</v>
      </c>
      <c r="Q519" s="235">
        <v>0.0022499999999999998</v>
      </c>
      <c r="R519" s="235">
        <f>Q519*H519</f>
        <v>0.0189</v>
      </c>
      <c r="S519" s="235">
        <v>0</v>
      </c>
      <c r="T519" s="236">
        <f>S519*H519</f>
        <v>0</v>
      </c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R519" s="237" t="s">
        <v>266</v>
      </c>
      <c r="AT519" s="237" t="s">
        <v>166</v>
      </c>
      <c r="AU519" s="237" t="s">
        <v>85</v>
      </c>
      <c r="AY519" s="17" t="s">
        <v>164</v>
      </c>
      <c r="BE519" s="238">
        <f>IF(N519="základní",J519,0)</f>
        <v>0</v>
      </c>
      <c r="BF519" s="238">
        <f>IF(N519="snížená",J519,0)</f>
        <v>0</v>
      </c>
      <c r="BG519" s="238">
        <f>IF(N519="zákl. přenesená",J519,0)</f>
        <v>0</v>
      </c>
      <c r="BH519" s="238">
        <f>IF(N519="sníž. přenesená",J519,0)</f>
        <v>0</v>
      </c>
      <c r="BI519" s="238">
        <f>IF(N519="nulová",J519,0)</f>
        <v>0</v>
      </c>
      <c r="BJ519" s="17" t="s">
        <v>83</v>
      </c>
      <c r="BK519" s="238">
        <f>ROUND(I519*H519,2)</f>
        <v>0</v>
      </c>
      <c r="BL519" s="17" t="s">
        <v>266</v>
      </c>
      <c r="BM519" s="237" t="s">
        <v>833</v>
      </c>
    </row>
    <row r="520" s="2" customFormat="1">
      <c r="A520" s="38"/>
      <c r="B520" s="39"/>
      <c r="C520" s="40"/>
      <c r="D520" s="239" t="s">
        <v>173</v>
      </c>
      <c r="E520" s="40"/>
      <c r="F520" s="240" t="s">
        <v>834</v>
      </c>
      <c r="G520" s="40"/>
      <c r="H520" s="40"/>
      <c r="I520" s="241"/>
      <c r="J520" s="40"/>
      <c r="K520" s="40"/>
      <c r="L520" s="44"/>
      <c r="M520" s="242"/>
      <c r="N520" s="243"/>
      <c r="O520" s="91"/>
      <c r="P520" s="91"/>
      <c r="Q520" s="91"/>
      <c r="R520" s="91"/>
      <c r="S520" s="91"/>
      <c r="T520" s="92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T520" s="17" t="s">
        <v>173</v>
      </c>
      <c r="AU520" s="17" t="s">
        <v>85</v>
      </c>
    </row>
    <row r="521" s="13" customFormat="1">
      <c r="A521" s="13"/>
      <c r="B521" s="244"/>
      <c r="C521" s="245"/>
      <c r="D521" s="246" t="s">
        <v>175</v>
      </c>
      <c r="E521" s="247" t="s">
        <v>1</v>
      </c>
      <c r="F521" s="248" t="s">
        <v>835</v>
      </c>
      <c r="G521" s="245"/>
      <c r="H521" s="247" t="s">
        <v>1</v>
      </c>
      <c r="I521" s="249"/>
      <c r="J521" s="245"/>
      <c r="K521" s="245"/>
      <c r="L521" s="250"/>
      <c r="M521" s="251"/>
      <c r="N521" s="252"/>
      <c r="O521" s="252"/>
      <c r="P521" s="252"/>
      <c r="Q521" s="252"/>
      <c r="R521" s="252"/>
      <c r="S521" s="252"/>
      <c r="T521" s="25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54" t="s">
        <v>175</v>
      </c>
      <c r="AU521" s="254" t="s">
        <v>85</v>
      </c>
      <c r="AV521" s="13" t="s">
        <v>83</v>
      </c>
      <c r="AW521" s="13" t="s">
        <v>31</v>
      </c>
      <c r="AX521" s="13" t="s">
        <v>75</v>
      </c>
      <c r="AY521" s="254" t="s">
        <v>164</v>
      </c>
    </row>
    <row r="522" s="14" customFormat="1">
      <c r="A522" s="14"/>
      <c r="B522" s="255"/>
      <c r="C522" s="256"/>
      <c r="D522" s="246" t="s">
        <v>175</v>
      </c>
      <c r="E522" s="257" t="s">
        <v>1</v>
      </c>
      <c r="F522" s="258" t="s">
        <v>836</v>
      </c>
      <c r="G522" s="256"/>
      <c r="H522" s="259">
        <v>8.4000000000000004</v>
      </c>
      <c r="I522" s="260"/>
      <c r="J522" s="256"/>
      <c r="K522" s="256"/>
      <c r="L522" s="261"/>
      <c r="M522" s="262"/>
      <c r="N522" s="263"/>
      <c r="O522" s="263"/>
      <c r="P522" s="263"/>
      <c r="Q522" s="263"/>
      <c r="R522" s="263"/>
      <c r="S522" s="263"/>
      <c r="T522" s="26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65" t="s">
        <v>175</v>
      </c>
      <c r="AU522" s="265" t="s">
        <v>85</v>
      </c>
      <c r="AV522" s="14" t="s">
        <v>85</v>
      </c>
      <c r="AW522" s="14" t="s">
        <v>31</v>
      </c>
      <c r="AX522" s="14" t="s">
        <v>75</v>
      </c>
      <c r="AY522" s="265" t="s">
        <v>164</v>
      </c>
    </row>
    <row r="523" s="15" customFormat="1">
      <c r="A523" s="15"/>
      <c r="B523" s="266"/>
      <c r="C523" s="267"/>
      <c r="D523" s="246" t="s">
        <v>175</v>
      </c>
      <c r="E523" s="268" t="s">
        <v>1</v>
      </c>
      <c r="F523" s="269" t="s">
        <v>178</v>
      </c>
      <c r="G523" s="267"/>
      <c r="H523" s="270">
        <v>8.4000000000000004</v>
      </c>
      <c r="I523" s="271"/>
      <c r="J523" s="267"/>
      <c r="K523" s="267"/>
      <c r="L523" s="272"/>
      <c r="M523" s="273"/>
      <c r="N523" s="274"/>
      <c r="O523" s="274"/>
      <c r="P523" s="274"/>
      <c r="Q523" s="274"/>
      <c r="R523" s="274"/>
      <c r="S523" s="274"/>
      <c r="T523" s="27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T523" s="276" t="s">
        <v>175</v>
      </c>
      <c r="AU523" s="276" t="s">
        <v>85</v>
      </c>
      <c r="AV523" s="15" t="s">
        <v>171</v>
      </c>
      <c r="AW523" s="15" t="s">
        <v>31</v>
      </c>
      <c r="AX523" s="15" t="s">
        <v>83</v>
      </c>
      <c r="AY523" s="276" t="s">
        <v>164</v>
      </c>
    </row>
    <row r="524" s="2" customFormat="1" ht="33" customHeight="1">
      <c r="A524" s="38"/>
      <c r="B524" s="39"/>
      <c r="C524" s="226" t="s">
        <v>837</v>
      </c>
      <c r="D524" s="226" t="s">
        <v>166</v>
      </c>
      <c r="E524" s="227" t="s">
        <v>838</v>
      </c>
      <c r="F524" s="228" t="s">
        <v>839</v>
      </c>
      <c r="G524" s="229" t="s">
        <v>242</v>
      </c>
      <c r="H524" s="230">
        <v>17</v>
      </c>
      <c r="I524" s="231"/>
      <c r="J524" s="232">
        <f>ROUND(I524*H524,2)</f>
        <v>0</v>
      </c>
      <c r="K524" s="228" t="s">
        <v>170</v>
      </c>
      <c r="L524" s="44"/>
      <c r="M524" s="233" t="s">
        <v>1</v>
      </c>
      <c r="N524" s="234" t="s">
        <v>40</v>
      </c>
      <c r="O524" s="91"/>
      <c r="P524" s="235">
        <f>O524*H524</f>
        <v>0</v>
      </c>
      <c r="Q524" s="235">
        <v>0.0035100000000000001</v>
      </c>
      <c r="R524" s="235">
        <f>Q524*H524</f>
        <v>0.059670000000000001</v>
      </c>
      <c r="S524" s="235">
        <v>0</v>
      </c>
      <c r="T524" s="236">
        <f>S524*H524</f>
        <v>0</v>
      </c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R524" s="237" t="s">
        <v>266</v>
      </c>
      <c r="AT524" s="237" t="s">
        <v>166</v>
      </c>
      <c r="AU524" s="237" t="s">
        <v>85</v>
      </c>
      <c r="AY524" s="17" t="s">
        <v>164</v>
      </c>
      <c r="BE524" s="238">
        <f>IF(N524="základní",J524,0)</f>
        <v>0</v>
      </c>
      <c r="BF524" s="238">
        <f>IF(N524="snížená",J524,0)</f>
        <v>0</v>
      </c>
      <c r="BG524" s="238">
        <f>IF(N524="zákl. přenesená",J524,0)</f>
        <v>0</v>
      </c>
      <c r="BH524" s="238">
        <f>IF(N524="sníž. přenesená",J524,0)</f>
        <v>0</v>
      </c>
      <c r="BI524" s="238">
        <f>IF(N524="nulová",J524,0)</f>
        <v>0</v>
      </c>
      <c r="BJ524" s="17" t="s">
        <v>83</v>
      </c>
      <c r="BK524" s="238">
        <f>ROUND(I524*H524,2)</f>
        <v>0</v>
      </c>
      <c r="BL524" s="17" t="s">
        <v>266</v>
      </c>
      <c r="BM524" s="237" t="s">
        <v>840</v>
      </c>
    </row>
    <row r="525" s="2" customFormat="1">
      <c r="A525" s="38"/>
      <c r="B525" s="39"/>
      <c r="C525" s="40"/>
      <c r="D525" s="239" t="s">
        <v>173</v>
      </c>
      <c r="E525" s="40"/>
      <c r="F525" s="240" t="s">
        <v>841</v>
      </c>
      <c r="G525" s="40"/>
      <c r="H525" s="40"/>
      <c r="I525" s="241"/>
      <c r="J525" s="40"/>
      <c r="K525" s="40"/>
      <c r="L525" s="44"/>
      <c r="M525" s="242"/>
      <c r="N525" s="243"/>
      <c r="O525" s="91"/>
      <c r="P525" s="91"/>
      <c r="Q525" s="91"/>
      <c r="R525" s="91"/>
      <c r="S525" s="91"/>
      <c r="T525" s="92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T525" s="17" t="s">
        <v>173</v>
      </c>
      <c r="AU525" s="17" t="s">
        <v>85</v>
      </c>
    </row>
    <row r="526" s="13" customFormat="1">
      <c r="A526" s="13"/>
      <c r="B526" s="244"/>
      <c r="C526" s="245"/>
      <c r="D526" s="246" t="s">
        <v>175</v>
      </c>
      <c r="E526" s="247" t="s">
        <v>1</v>
      </c>
      <c r="F526" s="248" t="s">
        <v>842</v>
      </c>
      <c r="G526" s="245"/>
      <c r="H526" s="247" t="s">
        <v>1</v>
      </c>
      <c r="I526" s="249"/>
      <c r="J526" s="245"/>
      <c r="K526" s="245"/>
      <c r="L526" s="250"/>
      <c r="M526" s="251"/>
      <c r="N526" s="252"/>
      <c r="O526" s="252"/>
      <c r="P526" s="252"/>
      <c r="Q526" s="252"/>
      <c r="R526" s="252"/>
      <c r="S526" s="252"/>
      <c r="T526" s="25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54" t="s">
        <v>175</v>
      </c>
      <c r="AU526" s="254" t="s">
        <v>85</v>
      </c>
      <c r="AV526" s="13" t="s">
        <v>83</v>
      </c>
      <c r="AW526" s="13" t="s">
        <v>31</v>
      </c>
      <c r="AX526" s="13" t="s">
        <v>75</v>
      </c>
      <c r="AY526" s="254" t="s">
        <v>164</v>
      </c>
    </row>
    <row r="527" s="14" customFormat="1">
      <c r="A527" s="14"/>
      <c r="B527" s="255"/>
      <c r="C527" s="256"/>
      <c r="D527" s="246" t="s">
        <v>175</v>
      </c>
      <c r="E527" s="257" t="s">
        <v>1</v>
      </c>
      <c r="F527" s="258" t="s">
        <v>273</v>
      </c>
      <c r="G527" s="256"/>
      <c r="H527" s="259">
        <v>17</v>
      </c>
      <c r="I527" s="260"/>
      <c r="J527" s="256"/>
      <c r="K527" s="256"/>
      <c r="L527" s="261"/>
      <c r="M527" s="262"/>
      <c r="N527" s="263"/>
      <c r="O527" s="263"/>
      <c r="P527" s="263"/>
      <c r="Q527" s="263"/>
      <c r="R527" s="263"/>
      <c r="S527" s="263"/>
      <c r="T527" s="26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65" t="s">
        <v>175</v>
      </c>
      <c r="AU527" s="265" t="s">
        <v>85</v>
      </c>
      <c r="AV527" s="14" t="s">
        <v>85</v>
      </c>
      <c r="AW527" s="14" t="s">
        <v>31</v>
      </c>
      <c r="AX527" s="14" t="s">
        <v>75</v>
      </c>
      <c r="AY527" s="265" t="s">
        <v>164</v>
      </c>
    </row>
    <row r="528" s="15" customFormat="1">
      <c r="A528" s="15"/>
      <c r="B528" s="266"/>
      <c r="C528" s="267"/>
      <c r="D528" s="246" t="s">
        <v>175</v>
      </c>
      <c r="E528" s="268" t="s">
        <v>1</v>
      </c>
      <c r="F528" s="269" t="s">
        <v>178</v>
      </c>
      <c r="G528" s="267"/>
      <c r="H528" s="270">
        <v>17</v>
      </c>
      <c r="I528" s="271"/>
      <c r="J528" s="267"/>
      <c r="K528" s="267"/>
      <c r="L528" s="272"/>
      <c r="M528" s="273"/>
      <c r="N528" s="274"/>
      <c r="O528" s="274"/>
      <c r="P528" s="274"/>
      <c r="Q528" s="274"/>
      <c r="R528" s="274"/>
      <c r="S528" s="274"/>
      <c r="T528" s="27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76" t="s">
        <v>175</v>
      </c>
      <c r="AU528" s="276" t="s">
        <v>85</v>
      </c>
      <c r="AV528" s="15" t="s">
        <v>171</v>
      </c>
      <c r="AW528" s="15" t="s">
        <v>31</v>
      </c>
      <c r="AX528" s="15" t="s">
        <v>83</v>
      </c>
      <c r="AY528" s="276" t="s">
        <v>164</v>
      </c>
    </row>
    <row r="529" s="2" customFormat="1" ht="33" customHeight="1">
      <c r="A529" s="38"/>
      <c r="B529" s="39"/>
      <c r="C529" s="226" t="s">
        <v>843</v>
      </c>
      <c r="D529" s="226" t="s">
        <v>166</v>
      </c>
      <c r="E529" s="227" t="s">
        <v>844</v>
      </c>
      <c r="F529" s="228" t="s">
        <v>845</v>
      </c>
      <c r="G529" s="229" t="s">
        <v>242</v>
      </c>
      <c r="H529" s="230">
        <v>0.80000000000000004</v>
      </c>
      <c r="I529" s="231"/>
      <c r="J529" s="232">
        <f>ROUND(I529*H529,2)</f>
        <v>0</v>
      </c>
      <c r="K529" s="228" t="s">
        <v>170</v>
      </c>
      <c r="L529" s="44"/>
      <c r="M529" s="233" t="s">
        <v>1</v>
      </c>
      <c r="N529" s="234" t="s">
        <v>40</v>
      </c>
      <c r="O529" s="91"/>
      <c r="P529" s="235">
        <f>O529*H529</f>
        <v>0</v>
      </c>
      <c r="Q529" s="235">
        <v>0.0056499999999999996</v>
      </c>
      <c r="R529" s="235">
        <f>Q529*H529</f>
        <v>0.0045199999999999997</v>
      </c>
      <c r="S529" s="235">
        <v>0</v>
      </c>
      <c r="T529" s="236">
        <f>S529*H529</f>
        <v>0</v>
      </c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R529" s="237" t="s">
        <v>266</v>
      </c>
      <c r="AT529" s="237" t="s">
        <v>166</v>
      </c>
      <c r="AU529" s="237" t="s">
        <v>85</v>
      </c>
      <c r="AY529" s="17" t="s">
        <v>164</v>
      </c>
      <c r="BE529" s="238">
        <f>IF(N529="základní",J529,0)</f>
        <v>0</v>
      </c>
      <c r="BF529" s="238">
        <f>IF(N529="snížená",J529,0)</f>
        <v>0</v>
      </c>
      <c r="BG529" s="238">
        <f>IF(N529="zákl. přenesená",J529,0)</f>
        <v>0</v>
      </c>
      <c r="BH529" s="238">
        <f>IF(N529="sníž. přenesená",J529,0)</f>
        <v>0</v>
      </c>
      <c r="BI529" s="238">
        <f>IF(N529="nulová",J529,0)</f>
        <v>0</v>
      </c>
      <c r="BJ529" s="17" t="s">
        <v>83</v>
      </c>
      <c r="BK529" s="238">
        <f>ROUND(I529*H529,2)</f>
        <v>0</v>
      </c>
      <c r="BL529" s="17" t="s">
        <v>266</v>
      </c>
      <c r="BM529" s="237" t="s">
        <v>846</v>
      </c>
    </row>
    <row r="530" s="2" customFormat="1">
      <c r="A530" s="38"/>
      <c r="B530" s="39"/>
      <c r="C530" s="40"/>
      <c r="D530" s="239" t="s">
        <v>173</v>
      </c>
      <c r="E530" s="40"/>
      <c r="F530" s="240" t="s">
        <v>847</v>
      </c>
      <c r="G530" s="40"/>
      <c r="H530" s="40"/>
      <c r="I530" s="241"/>
      <c r="J530" s="40"/>
      <c r="K530" s="40"/>
      <c r="L530" s="44"/>
      <c r="M530" s="242"/>
      <c r="N530" s="243"/>
      <c r="O530" s="91"/>
      <c r="P530" s="91"/>
      <c r="Q530" s="91"/>
      <c r="R530" s="91"/>
      <c r="S530" s="91"/>
      <c r="T530" s="92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T530" s="17" t="s">
        <v>173</v>
      </c>
      <c r="AU530" s="17" t="s">
        <v>85</v>
      </c>
    </row>
    <row r="531" s="13" customFormat="1">
      <c r="A531" s="13"/>
      <c r="B531" s="244"/>
      <c r="C531" s="245"/>
      <c r="D531" s="246" t="s">
        <v>175</v>
      </c>
      <c r="E531" s="247" t="s">
        <v>1</v>
      </c>
      <c r="F531" s="248" t="s">
        <v>848</v>
      </c>
      <c r="G531" s="245"/>
      <c r="H531" s="247" t="s">
        <v>1</v>
      </c>
      <c r="I531" s="249"/>
      <c r="J531" s="245"/>
      <c r="K531" s="245"/>
      <c r="L531" s="250"/>
      <c r="M531" s="251"/>
      <c r="N531" s="252"/>
      <c r="O531" s="252"/>
      <c r="P531" s="252"/>
      <c r="Q531" s="252"/>
      <c r="R531" s="252"/>
      <c r="S531" s="252"/>
      <c r="T531" s="25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54" t="s">
        <v>175</v>
      </c>
      <c r="AU531" s="254" t="s">
        <v>85</v>
      </c>
      <c r="AV531" s="13" t="s">
        <v>83</v>
      </c>
      <c r="AW531" s="13" t="s">
        <v>31</v>
      </c>
      <c r="AX531" s="13" t="s">
        <v>75</v>
      </c>
      <c r="AY531" s="254" t="s">
        <v>164</v>
      </c>
    </row>
    <row r="532" s="14" customFormat="1">
      <c r="A532" s="14"/>
      <c r="B532" s="255"/>
      <c r="C532" s="256"/>
      <c r="D532" s="246" t="s">
        <v>175</v>
      </c>
      <c r="E532" s="257" t="s">
        <v>1</v>
      </c>
      <c r="F532" s="258" t="s">
        <v>849</v>
      </c>
      <c r="G532" s="256"/>
      <c r="H532" s="259">
        <v>0.80000000000000004</v>
      </c>
      <c r="I532" s="260"/>
      <c r="J532" s="256"/>
      <c r="K532" s="256"/>
      <c r="L532" s="261"/>
      <c r="M532" s="262"/>
      <c r="N532" s="263"/>
      <c r="O532" s="263"/>
      <c r="P532" s="263"/>
      <c r="Q532" s="263"/>
      <c r="R532" s="263"/>
      <c r="S532" s="263"/>
      <c r="T532" s="26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65" t="s">
        <v>175</v>
      </c>
      <c r="AU532" s="265" t="s">
        <v>85</v>
      </c>
      <c r="AV532" s="14" t="s">
        <v>85</v>
      </c>
      <c r="AW532" s="14" t="s">
        <v>31</v>
      </c>
      <c r="AX532" s="14" t="s">
        <v>75</v>
      </c>
      <c r="AY532" s="265" t="s">
        <v>164</v>
      </c>
    </row>
    <row r="533" s="15" customFormat="1">
      <c r="A533" s="15"/>
      <c r="B533" s="266"/>
      <c r="C533" s="267"/>
      <c r="D533" s="246" t="s">
        <v>175</v>
      </c>
      <c r="E533" s="268" t="s">
        <v>1</v>
      </c>
      <c r="F533" s="269" t="s">
        <v>178</v>
      </c>
      <c r="G533" s="267"/>
      <c r="H533" s="270">
        <v>0.80000000000000004</v>
      </c>
      <c r="I533" s="271"/>
      <c r="J533" s="267"/>
      <c r="K533" s="267"/>
      <c r="L533" s="272"/>
      <c r="M533" s="273"/>
      <c r="N533" s="274"/>
      <c r="O533" s="274"/>
      <c r="P533" s="274"/>
      <c r="Q533" s="274"/>
      <c r="R533" s="274"/>
      <c r="S533" s="274"/>
      <c r="T533" s="27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T533" s="276" t="s">
        <v>175</v>
      </c>
      <c r="AU533" s="276" t="s">
        <v>85</v>
      </c>
      <c r="AV533" s="15" t="s">
        <v>171</v>
      </c>
      <c r="AW533" s="15" t="s">
        <v>31</v>
      </c>
      <c r="AX533" s="15" t="s">
        <v>83</v>
      </c>
      <c r="AY533" s="276" t="s">
        <v>164</v>
      </c>
    </row>
    <row r="534" s="2" customFormat="1" ht="24.15" customHeight="1">
      <c r="A534" s="38"/>
      <c r="B534" s="39"/>
      <c r="C534" s="226" t="s">
        <v>850</v>
      </c>
      <c r="D534" s="226" t="s">
        <v>166</v>
      </c>
      <c r="E534" s="227" t="s">
        <v>851</v>
      </c>
      <c r="F534" s="228" t="s">
        <v>852</v>
      </c>
      <c r="G534" s="229" t="s">
        <v>242</v>
      </c>
      <c r="H534" s="230">
        <v>9.8000000000000007</v>
      </c>
      <c r="I534" s="231"/>
      <c r="J534" s="232">
        <f>ROUND(I534*H534,2)</f>
        <v>0</v>
      </c>
      <c r="K534" s="228" t="s">
        <v>170</v>
      </c>
      <c r="L534" s="44"/>
      <c r="M534" s="233" t="s">
        <v>1</v>
      </c>
      <c r="N534" s="234" t="s">
        <v>40</v>
      </c>
      <c r="O534" s="91"/>
      <c r="P534" s="235">
        <f>O534*H534</f>
        <v>0</v>
      </c>
      <c r="Q534" s="235">
        <v>0.0022000000000000001</v>
      </c>
      <c r="R534" s="235">
        <f>Q534*H534</f>
        <v>0.021560000000000003</v>
      </c>
      <c r="S534" s="235">
        <v>0</v>
      </c>
      <c r="T534" s="236">
        <f>S534*H534</f>
        <v>0</v>
      </c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R534" s="237" t="s">
        <v>266</v>
      </c>
      <c r="AT534" s="237" t="s">
        <v>166</v>
      </c>
      <c r="AU534" s="237" t="s">
        <v>85</v>
      </c>
      <c r="AY534" s="17" t="s">
        <v>164</v>
      </c>
      <c r="BE534" s="238">
        <f>IF(N534="základní",J534,0)</f>
        <v>0</v>
      </c>
      <c r="BF534" s="238">
        <f>IF(N534="snížená",J534,0)</f>
        <v>0</v>
      </c>
      <c r="BG534" s="238">
        <f>IF(N534="zákl. přenesená",J534,0)</f>
        <v>0</v>
      </c>
      <c r="BH534" s="238">
        <f>IF(N534="sníž. přenesená",J534,0)</f>
        <v>0</v>
      </c>
      <c r="BI534" s="238">
        <f>IF(N534="nulová",J534,0)</f>
        <v>0</v>
      </c>
      <c r="BJ534" s="17" t="s">
        <v>83</v>
      </c>
      <c r="BK534" s="238">
        <f>ROUND(I534*H534,2)</f>
        <v>0</v>
      </c>
      <c r="BL534" s="17" t="s">
        <v>266</v>
      </c>
      <c r="BM534" s="237" t="s">
        <v>853</v>
      </c>
    </row>
    <row r="535" s="2" customFormat="1">
      <c r="A535" s="38"/>
      <c r="B535" s="39"/>
      <c r="C535" s="40"/>
      <c r="D535" s="239" t="s">
        <v>173</v>
      </c>
      <c r="E535" s="40"/>
      <c r="F535" s="240" t="s">
        <v>854</v>
      </c>
      <c r="G535" s="40"/>
      <c r="H535" s="40"/>
      <c r="I535" s="241"/>
      <c r="J535" s="40"/>
      <c r="K535" s="40"/>
      <c r="L535" s="44"/>
      <c r="M535" s="242"/>
      <c r="N535" s="243"/>
      <c r="O535" s="91"/>
      <c r="P535" s="91"/>
      <c r="Q535" s="91"/>
      <c r="R535" s="91"/>
      <c r="S535" s="91"/>
      <c r="T535" s="92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T535" s="17" t="s">
        <v>173</v>
      </c>
      <c r="AU535" s="17" t="s">
        <v>85</v>
      </c>
    </row>
    <row r="536" s="13" customFormat="1">
      <c r="A536" s="13"/>
      <c r="B536" s="244"/>
      <c r="C536" s="245"/>
      <c r="D536" s="246" t="s">
        <v>175</v>
      </c>
      <c r="E536" s="247" t="s">
        <v>1</v>
      </c>
      <c r="F536" s="248" t="s">
        <v>855</v>
      </c>
      <c r="G536" s="245"/>
      <c r="H536" s="247" t="s">
        <v>1</v>
      </c>
      <c r="I536" s="249"/>
      <c r="J536" s="245"/>
      <c r="K536" s="245"/>
      <c r="L536" s="250"/>
      <c r="M536" s="251"/>
      <c r="N536" s="252"/>
      <c r="O536" s="252"/>
      <c r="P536" s="252"/>
      <c r="Q536" s="252"/>
      <c r="R536" s="252"/>
      <c r="S536" s="252"/>
      <c r="T536" s="25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54" t="s">
        <v>175</v>
      </c>
      <c r="AU536" s="254" t="s">
        <v>85</v>
      </c>
      <c r="AV536" s="13" t="s">
        <v>83</v>
      </c>
      <c r="AW536" s="13" t="s">
        <v>31</v>
      </c>
      <c r="AX536" s="13" t="s">
        <v>75</v>
      </c>
      <c r="AY536" s="254" t="s">
        <v>164</v>
      </c>
    </row>
    <row r="537" s="14" customFormat="1">
      <c r="A537" s="14"/>
      <c r="B537" s="255"/>
      <c r="C537" s="256"/>
      <c r="D537" s="246" t="s">
        <v>175</v>
      </c>
      <c r="E537" s="257" t="s">
        <v>1</v>
      </c>
      <c r="F537" s="258" t="s">
        <v>856</v>
      </c>
      <c r="G537" s="256"/>
      <c r="H537" s="259">
        <v>9.8000000000000007</v>
      </c>
      <c r="I537" s="260"/>
      <c r="J537" s="256"/>
      <c r="K537" s="256"/>
      <c r="L537" s="261"/>
      <c r="M537" s="262"/>
      <c r="N537" s="263"/>
      <c r="O537" s="263"/>
      <c r="P537" s="263"/>
      <c r="Q537" s="263"/>
      <c r="R537" s="263"/>
      <c r="S537" s="263"/>
      <c r="T537" s="26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65" t="s">
        <v>175</v>
      </c>
      <c r="AU537" s="265" t="s">
        <v>85</v>
      </c>
      <c r="AV537" s="14" t="s">
        <v>85</v>
      </c>
      <c r="AW537" s="14" t="s">
        <v>31</v>
      </c>
      <c r="AX537" s="14" t="s">
        <v>75</v>
      </c>
      <c r="AY537" s="265" t="s">
        <v>164</v>
      </c>
    </row>
    <row r="538" s="15" customFormat="1">
      <c r="A538" s="15"/>
      <c r="B538" s="266"/>
      <c r="C538" s="267"/>
      <c r="D538" s="246" t="s">
        <v>175</v>
      </c>
      <c r="E538" s="268" t="s">
        <v>1</v>
      </c>
      <c r="F538" s="269" t="s">
        <v>178</v>
      </c>
      <c r="G538" s="267"/>
      <c r="H538" s="270">
        <v>9.8000000000000007</v>
      </c>
      <c r="I538" s="271"/>
      <c r="J538" s="267"/>
      <c r="K538" s="267"/>
      <c r="L538" s="272"/>
      <c r="M538" s="273"/>
      <c r="N538" s="274"/>
      <c r="O538" s="274"/>
      <c r="P538" s="274"/>
      <c r="Q538" s="274"/>
      <c r="R538" s="274"/>
      <c r="S538" s="274"/>
      <c r="T538" s="27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T538" s="276" t="s">
        <v>175</v>
      </c>
      <c r="AU538" s="276" t="s">
        <v>85</v>
      </c>
      <c r="AV538" s="15" t="s">
        <v>171</v>
      </c>
      <c r="AW538" s="15" t="s">
        <v>31</v>
      </c>
      <c r="AX538" s="15" t="s">
        <v>83</v>
      </c>
      <c r="AY538" s="276" t="s">
        <v>164</v>
      </c>
    </row>
    <row r="539" s="2" customFormat="1" ht="24.15" customHeight="1">
      <c r="A539" s="38"/>
      <c r="B539" s="39"/>
      <c r="C539" s="226" t="s">
        <v>857</v>
      </c>
      <c r="D539" s="226" t="s">
        <v>166</v>
      </c>
      <c r="E539" s="227" t="s">
        <v>858</v>
      </c>
      <c r="F539" s="228" t="s">
        <v>859</v>
      </c>
      <c r="G539" s="229" t="s">
        <v>242</v>
      </c>
      <c r="H539" s="230">
        <v>3.5</v>
      </c>
      <c r="I539" s="231"/>
      <c r="J539" s="232">
        <f>ROUND(I539*H539,2)</f>
        <v>0</v>
      </c>
      <c r="K539" s="228" t="s">
        <v>170</v>
      </c>
      <c r="L539" s="44"/>
      <c r="M539" s="233" t="s">
        <v>1</v>
      </c>
      <c r="N539" s="234" t="s">
        <v>40</v>
      </c>
      <c r="O539" s="91"/>
      <c r="P539" s="235">
        <f>O539*H539</f>
        <v>0</v>
      </c>
      <c r="Q539" s="235">
        <v>0.0011100000000000001</v>
      </c>
      <c r="R539" s="235">
        <f>Q539*H539</f>
        <v>0.0038850000000000004</v>
      </c>
      <c r="S539" s="235">
        <v>0</v>
      </c>
      <c r="T539" s="236">
        <f>S539*H539</f>
        <v>0</v>
      </c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R539" s="237" t="s">
        <v>266</v>
      </c>
      <c r="AT539" s="237" t="s">
        <v>166</v>
      </c>
      <c r="AU539" s="237" t="s">
        <v>85</v>
      </c>
      <c r="AY539" s="17" t="s">
        <v>164</v>
      </c>
      <c r="BE539" s="238">
        <f>IF(N539="základní",J539,0)</f>
        <v>0</v>
      </c>
      <c r="BF539" s="238">
        <f>IF(N539="snížená",J539,0)</f>
        <v>0</v>
      </c>
      <c r="BG539" s="238">
        <f>IF(N539="zákl. přenesená",J539,0)</f>
        <v>0</v>
      </c>
      <c r="BH539" s="238">
        <f>IF(N539="sníž. přenesená",J539,0)</f>
        <v>0</v>
      </c>
      <c r="BI539" s="238">
        <f>IF(N539="nulová",J539,0)</f>
        <v>0</v>
      </c>
      <c r="BJ539" s="17" t="s">
        <v>83</v>
      </c>
      <c r="BK539" s="238">
        <f>ROUND(I539*H539,2)</f>
        <v>0</v>
      </c>
      <c r="BL539" s="17" t="s">
        <v>266</v>
      </c>
      <c r="BM539" s="237" t="s">
        <v>860</v>
      </c>
    </row>
    <row r="540" s="2" customFormat="1">
      <c r="A540" s="38"/>
      <c r="B540" s="39"/>
      <c r="C540" s="40"/>
      <c r="D540" s="239" t="s">
        <v>173</v>
      </c>
      <c r="E540" s="40"/>
      <c r="F540" s="240" t="s">
        <v>861</v>
      </c>
      <c r="G540" s="40"/>
      <c r="H540" s="40"/>
      <c r="I540" s="241"/>
      <c r="J540" s="40"/>
      <c r="K540" s="40"/>
      <c r="L540" s="44"/>
      <c r="M540" s="242"/>
      <c r="N540" s="243"/>
      <c r="O540" s="91"/>
      <c r="P540" s="91"/>
      <c r="Q540" s="91"/>
      <c r="R540" s="91"/>
      <c r="S540" s="91"/>
      <c r="T540" s="92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T540" s="17" t="s">
        <v>173</v>
      </c>
      <c r="AU540" s="17" t="s">
        <v>85</v>
      </c>
    </row>
    <row r="541" s="13" customFormat="1">
      <c r="A541" s="13"/>
      <c r="B541" s="244"/>
      <c r="C541" s="245"/>
      <c r="D541" s="246" t="s">
        <v>175</v>
      </c>
      <c r="E541" s="247" t="s">
        <v>1</v>
      </c>
      <c r="F541" s="248" t="s">
        <v>862</v>
      </c>
      <c r="G541" s="245"/>
      <c r="H541" s="247" t="s">
        <v>1</v>
      </c>
      <c r="I541" s="249"/>
      <c r="J541" s="245"/>
      <c r="K541" s="245"/>
      <c r="L541" s="250"/>
      <c r="M541" s="251"/>
      <c r="N541" s="252"/>
      <c r="O541" s="252"/>
      <c r="P541" s="252"/>
      <c r="Q541" s="252"/>
      <c r="R541" s="252"/>
      <c r="S541" s="252"/>
      <c r="T541" s="25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54" t="s">
        <v>175</v>
      </c>
      <c r="AU541" s="254" t="s">
        <v>85</v>
      </c>
      <c r="AV541" s="13" t="s">
        <v>83</v>
      </c>
      <c r="AW541" s="13" t="s">
        <v>31</v>
      </c>
      <c r="AX541" s="13" t="s">
        <v>75</v>
      </c>
      <c r="AY541" s="254" t="s">
        <v>164</v>
      </c>
    </row>
    <row r="542" s="14" customFormat="1">
      <c r="A542" s="14"/>
      <c r="B542" s="255"/>
      <c r="C542" s="256"/>
      <c r="D542" s="246" t="s">
        <v>175</v>
      </c>
      <c r="E542" s="257" t="s">
        <v>1</v>
      </c>
      <c r="F542" s="258" t="s">
        <v>863</v>
      </c>
      <c r="G542" s="256"/>
      <c r="H542" s="259">
        <v>3.5</v>
      </c>
      <c r="I542" s="260"/>
      <c r="J542" s="256"/>
      <c r="K542" s="256"/>
      <c r="L542" s="261"/>
      <c r="M542" s="262"/>
      <c r="N542" s="263"/>
      <c r="O542" s="263"/>
      <c r="P542" s="263"/>
      <c r="Q542" s="263"/>
      <c r="R542" s="263"/>
      <c r="S542" s="263"/>
      <c r="T542" s="26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65" t="s">
        <v>175</v>
      </c>
      <c r="AU542" s="265" t="s">
        <v>85</v>
      </c>
      <c r="AV542" s="14" t="s">
        <v>85</v>
      </c>
      <c r="AW542" s="14" t="s">
        <v>31</v>
      </c>
      <c r="AX542" s="14" t="s">
        <v>75</v>
      </c>
      <c r="AY542" s="265" t="s">
        <v>164</v>
      </c>
    </row>
    <row r="543" s="15" customFormat="1">
      <c r="A543" s="15"/>
      <c r="B543" s="266"/>
      <c r="C543" s="267"/>
      <c r="D543" s="246" t="s">
        <v>175</v>
      </c>
      <c r="E543" s="268" t="s">
        <v>1</v>
      </c>
      <c r="F543" s="269" t="s">
        <v>178</v>
      </c>
      <c r="G543" s="267"/>
      <c r="H543" s="270">
        <v>3.5</v>
      </c>
      <c r="I543" s="271"/>
      <c r="J543" s="267"/>
      <c r="K543" s="267"/>
      <c r="L543" s="272"/>
      <c r="M543" s="273"/>
      <c r="N543" s="274"/>
      <c r="O543" s="274"/>
      <c r="P543" s="274"/>
      <c r="Q543" s="274"/>
      <c r="R543" s="274"/>
      <c r="S543" s="274"/>
      <c r="T543" s="27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T543" s="276" t="s">
        <v>175</v>
      </c>
      <c r="AU543" s="276" t="s">
        <v>85</v>
      </c>
      <c r="AV543" s="15" t="s">
        <v>171</v>
      </c>
      <c r="AW543" s="15" t="s">
        <v>31</v>
      </c>
      <c r="AX543" s="15" t="s">
        <v>83</v>
      </c>
      <c r="AY543" s="276" t="s">
        <v>164</v>
      </c>
    </row>
    <row r="544" s="2" customFormat="1" ht="37.8" customHeight="1">
      <c r="A544" s="38"/>
      <c r="B544" s="39"/>
      <c r="C544" s="226" t="s">
        <v>864</v>
      </c>
      <c r="D544" s="226" t="s">
        <v>166</v>
      </c>
      <c r="E544" s="227" t="s">
        <v>865</v>
      </c>
      <c r="F544" s="228" t="s">
        <v>866</v>
      </c>
      <c r="G544" s="229" t="s">
        <v>810</v>
      </c>
      <c r="H544" s="230">
        <v>1</v>
      </c>
      <c r="I544" s="231"/>
      <c r="J544" s="232">
        <f>ROUND(I544*H544,2)</f>
        <v>0</v>
      </c>
      <c r="K544" s="228" t="s">
        <v>243</v>
      </c>
      <c r="L544" s="44"/>
      <c r="M544" s="233" t="s">
        <v>1</v>
      </c>
      <c r="N544" s="234" t="s">
        <v>40</v>
      </c>
      <c r="O544" s="91"/>
      <c r="P544" s="235">
        <f>O544*H544</f>
        <v>0</v>
      </c>
      <c r="Q544" s="235">
        <v>0</v>
      </c>
      <c r="R544" s="235">
        <f>Q544*H544</f>
        <v>0</v>
      </c>
      <c r="S544" s="235">
        <v>0.29999999999999999</v>
      </c>
      <c r="T544" s="236">
        <f>S544*H544</f>
        <v>0.29999999999999999</v>
      </c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R544" s="237" t="s">
        <v>266</v>
      </c>
      <c r="AT544" s="237" t="s">
        <v>166</v>
      </c>
      <c r="AU544" s="237" t="s">
        <v>85</v>
      </c>
      <c r="AY544" s="17" t="s">
        <v>164</v>
      </c>
      <c r="BE544" s="238">
        <f>IF(N544="základní",J544,0)</f>
        <v>0</v>
      </c>
      <c r="BF544" s="238">
        <f>IF(N544="snížená",J544,0)</f>
        <v>0</v>
      </c>
      <c r="BG544" s="238">
        <f>IF(N544="zákl. přenesená",J544,0)</f>
        <v>0</v>
      </c>
      <c r="BH544" s="238">
        <f>IF(N544="sníž. přenesená",J544,0)</f>
        <v>0</v>
      </c>
      <c r="BI544" s="238">
        <f>IF(N544="nulová",J544,0)</f>
        <v>0</v>
      </c>
      <c r="BJ544" s="17" t="s">
        <v>83</v>
      </c>
      <c r="BK544" s="238">
        <f>ROUND(I544*H544,2)</f>
        <v>0</v>
      </c>
      <c r="BL544" s="17" t="s">
        <v>266</v>
      </c>
      <c r="BM544" s="237" t="s">
        <v>867</v>
      </c>
    </row>
    <row r="545" s="2" customFormat="1">
      <c r="A545" s="38"/>
      <c r="B545" s="39"/>
      <c r="C545" s="40"/>
      <c r="D545" s="246" t="s">
        <v>470</v>
      </c>
      <c r="E545" s="40"/>
      <c r="F545" s="287" t="s">
        <v>868</v>
      </c>
      <c r="G545" s="40"/>
      <c r="H545" s="40"/>
      <c r="I545" s="241"/>
      <c r="J545" s="40"/>
      <c r="K545" s="40"/>
      <c r="L545" s="44"/>
      <c r="M545" s="242"/>
      <c r="N545" s="243"/>
      <c r="O545" s="91"/>
      <c r="P545" s="91"/>
      <c r="Q545" s="91"/>
      <c r="R545" s="91"/>
      <c r="S545" s="91"/>
      <c r="T545" s="92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T545" s="17" t="s">
        <v>470</v>
      </c>
      <c r="AU545" s="17" t="s">
        <v>85</v>
      </c>
    </row>
    <row r="546" s="2" customFormat="1" ht="24.15" customHeight="1">
      <c r="A546" s="38"/>
      <c r="B546" s="39"/>
      <c r="C546" s="226" t="s">
        <v>869</v>
      </c>
      <c r="D546" s="226" t="s">
        <v>166</v>
      </c>
      <c r="E546" s="227" t="s">
        <v>870</v>
      </c>
      <c r="F546" s="228" t="s">
        <v>871</v>
      </c>
      <c r="G546" s="229" t="s">
        <v>223</v>
      </c>
      <c r="H546" s="230">
        <v>0.109</v>
      </c>
      <c r="I546" s="231"/>
      <c r="J546" s="232">
        <f>ROUND(I546*H546,2)</f>
        <v>0</v>
      </c>
      <c r="K546" s="228" t="s">
        <v>170</v>
      </c>
      <c r="L546" s="44"/>
      <c r="M546" s="233" t="s">
        <v>1</v>
      </c>
      <c r="N546" s="234" t="s">
        <v>40</v>
      </c>
      <c r="O546" s="91"/>
      <c r="P546" s="235">
        <f>O546*H546</f>
        <v>0</v>
      </c>
      <c r="Q546" s="235">
        <v>0</v>
      </c>
      <c r="R546" s="235">
        <f>Q546*H546</f>
        <v>0</v>
      </c>
      <c r="S546" s="235">
        <v>0</v>
      </c>
      <c r="T546" s="236">
        <f>S546*H546</f>
        <v>0</v>
      </c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R546" s="237" t="s">
        <v>266</v>
      </c>
      <c r="AT546" s="237" t="s">
        <v>166</v>
      </c>
      <c r="AU546" s="237" t="s">
        <v>85</v>
      </c>
      <c r="AY546" s="17" t="s">
        <v>164</v>
      </c>
      <c r="BE546" s="238">
        <f>IF(N546="základní",J546,0)</f>
        <v>0</v>
      </c>
      <c r="BF546" s="238">
        <f>IF(N546="snížená",J546,0)</f>
        <v>0</v>
      </c>
      <c r="BG546" s="238">
        <f>IF(N546="zákl. přenesená",J546,0)</f>
        <v>0</v>
      </c>
      <c r="BH546" s="238">
        <f>IF(N546="sníž. přenesená",J546,0)</f>
        <v>0</v>
      </c>
      <c r="BI546" s="238">
        <f>IF(N546="nulová",J546,0)</f>
        <v>0</v>
      </c>
      <c r="BJ546" s="17" t="s">
        <v>83</v>
      </c>
      <c r="BK546" s="238">
        <f>ROUND(I546*H546,2)</f>
        <v>0</v>
      </c>
      <c r="BL546" s="17" t="s">
        <v>266</v>
      </c>
      <c r="BM546" s="237" t="s">
        <v>872</v>
      </c>
    </row>
    <row r="547" s="2" customFormat="1">
      <c r="A547" s="38"/>
      <c r="B547" s="39"/>
      <c r="C547" s="40"/>
      <c r="D547" s="239" t="s">
        <v>173</v>
      </c>
      <c r="E547" s="40"/>
      <c r="F547" s="240" t="s">
        <v>873</v>
      </c>
      <c r="G547" s="40"/>
      <c r="H547" s="40"/>
      <c r="I547" s="241"/>
      <c r="J547" s="40"/>
      <c r="K547" s="40"/>
      <c r="L547" s="44"/>
      <c r="M547" s="242"/>
      <c r="N547" s="243"/>
      <c r="O547" s="91"/>
      <c r="P547" s="91"/>
      <c r="Q547" s="91"/>
      <c r="R547" s="91"/>
      <c r="S547" s="91"/>
      <c r="T547" s="92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T547" s="17" t="s">
        <v>173</v>
      </c>
      <c r="AU547" s="17" t="s">
        <v>85</v>
      </c>
    </row>
    <row r="548" s="12" customFormat="1" ht="22.8" customHeight="1">
      <c r="A548" s="12"/>
      <c r="B548" s="210"/>
      <c r="C548" s="211"/>
      <c r="D548" s="212" t="s">
        <v>74</v>
      </c>
      <c r="E548" s="224" t="s">
        <v>874</v>
      </c>
      <c r="F548" s="224" t="s">
        <v>875</v>
      </c>
      <c r="G548" s="211"/>
      <c r="H548" s="211"/>
      <c r="I548" s="214"/>
      <c r="J548" s="225">
        <f>BK548</f>
        <v>0</v>
      </c>
      <c r="K548" s="211"/>
      <c r="L548" s="216"/>
      <c r="M548" s="217"/>
      <c r="N548" s="218"/>
      <c r="O548" s="218"/>
      <c r="P548" s="219">
        <f>SUM(P549:P564)</f>
        <v>0</v>
      </c>
      <c r="Q548" s="218"/>
      <c r="R548" s="219">
        <f>SUM(R549:R564)</f>
        <v>0</v>
      </c>
      <c r="S548" s="218"/>
      <c r="T548" s="220">
        <f>SUM(T549:T564)</f>
        <v>0</v>
      </c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R548" s="221" t="s">
        <v>85</v>
      </c>
      <c r="AT548" s="222" t="s">
        <v>74</v>
      </c>
      <c r="AU548" s="222" t="s">
        <v>83</v>
      </c>
      <c r="AY548" s="221" t="s">
        <v>164</v>
      </c>
      <c r="BK548" s="223">
        <f>SUM(BK549:BK564)</f>
        <v>0</v>
      </c>
    </row>
    <row r="549" s="2" customFormat="1" ht="44.25" customHeight="1">
      <c r="A549" s="38"/>
      <c r="B549" s="39"/>
      <c r="C549" s="226" t="s">
        <v>876</v>
      </c>
      <c r="D549" s="226" t="s">
        <v>166</v>
      </c>
      <c r="E549" s="227" t="s">
        <v>877</v>
      </c>
      <c r="F549" s="228" t="s">
        <v>878</v>
      </c>
      <c r="G549" s="229" t="s">
        <v>810</v>
      </c>
      <c r="H549" s="230">
        <v>1</v>
      </c>
      <c r="I549" s="231"/>
      <c r="J549" s="232">
        <f>ROUND(I549*H549,2)</f>
        <v>0</v>
      </c>
      <c r="K549" s="228" t="s">
        <v>243</v>
      </c>
      <c r="L549" s="44"/>
      <c r="M549" s="233" t="s">
        <v>1</v>
      </c>
      <c r="N549" s="234" t="s">
        <v>40</v>
      </c>
      <c r="O549" s="91"/>
      <c r="P549" s="235">
        <f>O549*H549</f>
        <v>0</v>
      </c>
      <c r="Q549" s="235">
        <v>0</v>
      </c>
      <c r="R549" s="235">
        <f>Q549*H549</f>
        <v>0</v>
      </c>
      <c r="S549" s="235">
        <v>0</v>
      </c>
      <c r="T549" s="236">
        <f>S549*H549</f>
        <v>0</v>
      </c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R549" s="237" t="s">
        <v>171</v>
      </c>
      <c r="AT549" s="237" t="s">
        <v>166</v>
      </c>
      <c r="AU549" s="237" t="s">
        <v>85</v>
      </c>
      <c r="AY549" s="17" t="s">
        <v>164</v>
      </c>
      <c r="BE549" s="238">
        <f>IF(N549="základní",J549,0)</f>
        <v>0</v>
      </c>
      <c r="BF549" s="238">
        <f>IF(N549="snížená",J549,0)</f>
        <v>0</v>
      </c>
      <c r="BG549" s="238">
        <f>IF(N549="zákl. přenesená",J549,0)</f>
        <v>0</v>
      </c>
      <c r="BH549" s="238">
        <f>IF(N549="sníž. přenesená",J549,0)</f>
        <v>0</v>
      </c>
      <c r="BI549" s="238">
        <f>IF(N549="nulová",J549,0)</f>
        <v>0</v>
      </c>
      <c r="BJ549" s="17" t="s">
        <v>83</v>
      </c>
      <c r="BK549" s="238">
        <f>ROUND(I549*H549,2)</f>
        <v>0</v>
      </c>
      <c r="BL549" s="17" t="s">
        <v>171</v>
      </c>
      <c r="BM549" s="237" t="s">
        <v>879</v>
      </c>
    </row>
    <row r="550" s="2" customFormat="1">
      <c r="A550" s="38"/>
      <c r="B550" s="39"/>
      <c r="C550" s="40"/>
      <c r="D550" s="246" t="s">
        <v>470</v>
      </c>
      <c r="E550" s="40"/>
      <c r="F550" s="287" t="s">
        <v>880</v>
      </c>
      <c r="G550" s="40"/>
      <c r="H550" s="40"/>
      <c r="I550" s="241"/>
      <c r="J550" s="40"/>
      <c r="K550" s="40"/>
      <c r="L550" s="44"/>
      <c r="M550" s="242"/>
      <c r="N550" s="243"/>
      <c r="O550" s="91"/>
      <c r="P550" s="91"/>
      <c r="Q550" s="91"/>
      <c r="R550" s="91"/>
      <c r="S550" s="91"/>
      <c r="T550" s="92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T550" s="17" t="s">
        <v>470</v>
      </c>
      <c r="AU550" s="17" t="s">
        <v>85</v>
      </c>
    </row>
    <row r="551" s="2" customFormat="1" ht="24.15" customHeight="1">
      <c r="A551" s="38"/>
      <c r="B551" s="39"/>
      <c r="C551" s="226" t="s">
        <v>881</v>
      </c>
      <c r="D551" s="226" t="s">
        <v>166</v>
      </c>
      <c r="E551" s="227" t="s">
        <v>882</v>
      </c>
      <c r="F551" s="228" t="s">
        <v>883</v>
      </c>
      <c r="G551" s="229" t="s">
        <v>259</v>
      </c>
      <c r="H551" s="230">
        <v>2</v>
      </c>
      <c r="I551" s="231"/>
      <c r="J551" s="232">
        <f>ROUND(I551*H551,2)</f>
        <v>0</v>
      </c>
      <c r="K551" s="228" t="s">
        <v>243</v>
      </c>
      <c r="L551" s="44"/>
      <c r="M551" s="233" t="s">
        <v>1</v>
      </c>
      <c r="N551" s="234" t="s">
        <v>40</v>
      </c>
      <c r="O551" s="91"/>
      <c r="P551" s="235">
        <f>O551*H551</f>
        <v>0</v>
      </c>
      <c r="Q551" s="235">
        <v>0</v>
      </c>
      <c r="R551" s="235">
        <f>Q551*H551</f>
        <v>0</v>
      </c>
      <c r="S551" s="235">
        <v>0</v>
      </c>
      <c r="T551" s="236">
        <f>S551*H551</f>
        <v>0</v>
      </c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R551" s="237" t="s">
        <v>171</v>
      </c>
      <c r="AT551" s="237" t="s">
        <v>166</v>
      </c>
      <c r="AU551" s="237" t="s">
        <v>85</v>
      </c>
      <c r="AY551" s="17" t="s">
        <v>164</v>
      </c>
      <c r="BE551" s="238">
        <f>IF(N551="základní",J551,0)</f>
        <v>0</v>
      </c>
      <c r="BF551" s="238">
        <f>IF(N551="snížená",J551,0)</f>
        <v>0</v>
      </c>
      <c r="BG551" s="238">
        <f>IF(N551="zákl. přenesená",J551,0)</f>
        <v>0</v>
      </c>
      <c r="BH551" s="238">
        <f>IF(N551="sníž. přenesená",J551,0)</f>
        <v>0</v>
      </c>
      <c r="BI551" s="238">
        <f>IF(N551="nulová",J551,0)</f>
        <v>0</v>
      </c>
      <c r="BJ551" s="17" t="s">
        <v>83</v>
      </c>
      <c r="BK551" s="238">
        <f>ROUND(I551*H551,2)</f>
        <v>0</v>
      </c>
      <c r="BL551" s="17" t="s">
        <v>171</v>
      </c>
      <c r="BM551" s="237" t="s">
        <v>884</v>
      </c>
    </row>
    <row r="552" s="2" customFormat="1">
      <c r="A552" s="38"/>
      <c r="B552" s="39"/>
      <c r="C552" s="40"/>
      <c r="D552" s="246" t="s">
        <v>470</v>
      </c>
      <c r="E552" s="40"/>
      <c r="F552" s="287" t="s">
        <v>697</v>
      </c>
      <c r="G552" s="40"/>
      <c r="H552" s="40"/>
      <c r="I552" s="241"/>
      <c r="J552" s="40"/>
      <c r="K552" s="40"/>
      <c r="L552" s="44"/>
      <c r="M552" s="242"/>
      <c r="N552" s="243"/>
      <c r="O552" s="91"/>
      <c r="P552" s="91"/>
      <c r="Q552" s="91"/>
      <c r="R552" s="91"/>
      <c r="S552" s="91"/>
      <c r="T552" s="92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T552" s="17" t="s">
        <v>470</v>
      </c>
      <c r="AU552" s="17" t="s">
        <v>85</v>
      </c>
    </row>
    <row r="553" s="2" customFormat="1" ht="24.15" customHeight="1">
      <c r="A553" s="38"/>
      <c r="B553" s="39"/>
      <c r="C553" s="226" t="s">
        <v>885</v>
      </c>
      <c r="D553" s="226" t="s">
        <v>166</v>
      </c>
      <c r="E553" s="227" t="s">
        <v>886</v>
      </c>
      <c r="F553" s="228" t="s">
        <v>887</v>
      </c>
      <c r="G553" s="229" t="s">
        <v>259</v>
      </c>
      <c r="H553" s="230">
        <v>4</v>
      </c>
      <c r="I553" s="231"/>
      <c r="J553" s="232">
        <f>ROUND(I553*H553,2)</f>
        <v>0</v>
      </c>
      <c r="K553" s="228" t="s">
        <v>243</v>
      </c>
      <c r="L553" s="44"/>
      <c r="M553" s="233" t="s">
        <v>1</v>
      </c>
      <c r="N553" s="234" t="s">
        <v>40</v>
      </c>
      <c r="O553" s="91"/>
      <c r="P553" s="235">
        <f>O553*H553</f>
        <v>0</v>
      </c>
      <c r="Q553" s="235">
        <v>0</v>
      </c>
      <c r="R553" s="235">
        <f>Q553*H553</f>
        <v>0</v>
      </c>
      <c r="S553" s="235">
        <v>0</v>
      </c>
      <c r="T553" s="236">
        <f>S553*H553</f>
        <v>0</v>
      </c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R553" s="237" t="s">
        <v>171</v>
      </c>
      <c r="AT553" s="237" t="s">
        <v>166</v>
      </c>
      <c r="AU553" s="237" t="s">
        <v>85</v>
      </c>
      <c r="AY553" s="17" t="s">
        <v>164</v>
      </c>
      <c r="BE553" s="238">
        <f>IF(N553="základní",J553,0)</f>
        <v>0</v>
      </c>
      <c r="BF553" s="238">
        <f>IF(N553="snížená",J553,0)</f>
        <v>0</v>
      </c>
      <c r="BG553" s="238">
        <f>IF(N553="zákl. přenesená",J553,0)</f>
        <v>0</v>
      </c>
      <c r="BH553" s="238">
        <f>IF(N553="sníž. přenesená",J553,0)</f>
        <v>0</v>
      </c>
      <c r="BI553" s="238">
        <f>IF(N553="nulová",J553,0)</f>
        <v>0</v>
      </c>
      <c r="BJ553" s="17" t="s">
        <v>83</v>
      </c>
      <c r="BK553" s="238">
        <f>ROUND(I553*H553,2)</f>
        <v>0</v>
      </c>
      <c r="BL553" s="17" t="s">
        <v>171</v>
      </c>
      <c r="BM553" s="237" t="s">
        <v>888</v>
      </c>
    </row>
    <row r="554" s="2" customFormat="1">
      <c r="A554" s="38"/>
      <c r="B554" s="39"/>
      <c r="C554" s="40"/>
      <c r="D554" s="246" t="s">
        <v>470</v>
      </c>
      <c r="E554" s="40"/>
      <c r="F554" s="287" t="s">
        <v>697</v>
      </c>
      <c r="G554" s="40"/>
      <c r="H554" s="40"/>
      <c r="I554" s="241"/>
      <c r="J554" s="40"/>
      <c r="K554" s="40"/>
      <c r="L554" s="44"/>
      <c r="M554" s="242"/>
      <c r="N554" s="243"/>
      <c r="O554" s="91"/>
      <c r="P554" s="91"/>
      <c r="Q554" s="91"/>
      <c r="R554" s="91"/>
      <c r="S554" s="91"/>
      <c r="T554" s="92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T554" s="17" t="s">
        <v>470</v>
      </c>
      <c r="AU554" s="17" t="s">
        <v>85</v>
      </c>
    </row>
    <row r="555" s="2" customFormat="1" ht="21.75" customHeight="1">
      <c r="A555" s="38"/>
      <c r="B555" s="39"/>
      <c r="C555" s="226" t="s">
        <v>889</v>
      </c>
      <c r="D555" s="226" t="s">
        <v>166</v>
      </c>
      <c r="E555" s="227" t="s">
        <v>890</v>
      </c>
      <c r="F555" s="228" t="s">
        <v>891</v>
      </c>
      <c r="G555" s="229" t="s">
        <v>259</v>
      </c>
      <c r="H555" s="230">
        <v>10</v>
      </c>
      <c r="I555" s="231"/>
      <c r="J555" s="232">
        <f>ROUND(I555*H555,2)</f>
        <v>0</v>
      </c>
      <c r="K555" s="228" t="s">
        <v>243</v>
      </c>
      <c r="L555" s="44"/>
      <c r="M555" s="233" t="s">
        <v>1</v>
      </c>
      <c r="N555" s="234" t="s">
        <v>40</v>
      </c>
      <c r="O555" s="91"/>
      <c r="P555" s="235">
        <f>O555*H555</f>
        <v>0</v>
      </c>
      <c r="Q555" s="235">
        <v>0</v>
      </c>
      <c r="R555" s="235">
        <f>Q555*H555</f>
        <v>0</v>
      </c>
      <c r="S555" s="235">
        <v>0</v>
      </c>
      <c r="T555" s="236">
        <f>S555*H555</f>
        <v>0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237" t="s">
        <v>171</v>
      </c>
      <c r="AT555" s="237" t="s">
        <v>166</v>
      </c>
      <c r="AU555" s="237" t="s">
        <v>85</v>
      </c>
      <c r="AY555" s="17" t="s">
        <v>164</v>
      </c>
      <c r="BE555" s="238">
        <f>IF(N555="základní",J555,0)</f>
        <v>0</v>
      </c>
      <c r="BF555" s="238">
        <f>IF(N555="snížená",J555,0)</f>
        <v>0</v>
      </c>
      <c r="BG555" s="238">
        <f>IF(N555="zákl. přenesená",J555,0)</f>
        <v>0</v>
      </c>
      <c r="BH555" s="238">
        <f>IF(N555="sníž. přenesená",J555,0)</f>
        <v>0</v>
      </c>
      <c r="BI555" s="238">
        <f>IF(N555="nulová",J555,0)</f>
        <v>0</v>
      </c>
      <c r="BJ555" s="17" t="s">
        <v>83</v>
      </c>
      <c r="BK555" s="238">
        <f>ROUND(I555*H555,2)</f>
        <v>0</v>
      </c>
      <c r="BL555" s="17" t="s">
        <v>171</v>
      </c>
      <c r="BM555" s="237" t="s">
        <v>892</v>
      </c>
    </row>
    <row r="556" s="2" customFormat="1">
      <c r="A556" s="38"/>
      <c r="B556" s="39"/>
      <c r="C556" s="40"/>
      <c r="D556" s="246" t="s">
        <v>470</v>
      </c>
      <c r="E556" s="40"/>
      <c r="F556" s="287" t="s">
        <v>697</v>
      </c>
      <c r="G556" s="40"/>
      <c r="H556" s="40"/>
      <c r="I556" s="241"/>
      <c r="J556" s="40"/>
      <c r="K556" s="40"/>
      <c r="L556" s="44"/>
      <c r="M556" s="242"/>
      <c r="N556" s="243"/>
      <c r="O556" s="91"/>
      <c r="P556" s="91"/>
      <c r="Q556" s="91"/>
      <c r="R556" s="91"/>
      <c r="S556" s="91"/>
      <c r="T556" s="92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T556" s="17" t="s">
        <v>470</v>
      </c>
      <c r="AU556" s="17" t="s">
        <v>85</v>
      </c>
    </row>
    <row r="557" s="2" customFormat="1" ht="16.5" customHeight="1">
      <c r="A557" s="38"/>
      <c r="B557" s="39"/>
      <c r="C557" s="226" t="s">
        <v>893</v>
      </c>
      <c r="D557" s="226" t="s">
        <v>166</v>
      </c>
      <c r="E557" s="227" t="s">
        <v>894</v>
      </c>
      <c r="F557" s="228" t="s">
        <v>895</v>
      </c>
      <c r="G557" s="229" t="s">
        <v>259</v>
      </c>
      <c r="H557" s="230">
        <v>10</v>
      </c>
      <c r="I557" s="231"/>
      <c r="J557" s="232">
        <f>ROUND(I557*H557,2)</f>
        <v>0</v>
      </c>
      <c r="K557" s="228" t="s">
        <v>243</v>
      </c>
      <c r="L557" s="44"/>
      <c r="M557" s="233" t="s">
        <v>1</v>
      </c>
      <c r="N557" s="234" t="s">
        <v>40</v>
      </c>
      <c r="O557" s="91"/>
      <c r="P557" s="235">
        <f>O557*H557</f>
        <v>0</v>
      </c>
      <c r="Q557" s="235">
        <v>0</v>
      </c>
      <c r="R557" s="235">
        <f>Q557*H557</f>
        <v>0</v>
      </c>
      <c r="S557" s="235">
        <v>0</v>
      </c>
      <c r="T557" s="236">
        <f>S557*H557</f>
        <v>0</v>
      </c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R557" s="237" t="s">
        <v>171</v>
      </c>
      <c r="AT557" s="237" t="s">
        <v>166</v>
      </c>
      <c r="AU557" s="237" t="s">
        <v>85</v>
      </c>
      <c r="AY557" s="17" t="s">
        <v>164</v>
      </c>
      <c r="BE557" s="238">
        <f>IF(N557="základní",J557,0)</f>
        <v>0</v>
      </c>
      <c r="BF557" s="238">
        <f>IF(N557="snížená",J557,0)</f>
        <v>0</v>
      </c>
      <c r="BG557" s="238">
        <f>IF(N557="zákl. přenesená",J557,0)</f>
        <v>0</v>
      </c>
      <c r="BH557" s="238">
        <f>IF(N557="sníž. přenesená",J557,0)</f>
        <v>0</v>
      </c>
      <c r="BI557" s="238">
        <f>IF(N557="nulová",J557,0)</f>
        <v>0</v>
      </c>
      <c r="BJ557" s="17" t="s">
        <v>83</v>
      </c>
      <c r="BK557" s="238">
        <f>ROUND(I557*H557,2)</f>
        <v>0</v>
      </c>
      <c r="BL557" s="17" t="s">
        <v>171</v>
      </c>
      <c r="BM557" s="237" t="s">
        <v>896</v>
      </c>
    </row>
    <row r="558" s="2" customFormat="1">
      <c r="A558" s="38"/>
      <c r="B558" s="39"/>
      <c r="C558" s="40"/>
      <c r="D558" s="246" t="s">
        <v>470</v>
      </c>
      <c r="E558" s="40"/>
      <c r="F558" s="287" t="s">
        <v>697</v>
      </c>
      <c r="G558" s="40"/>
      <c r="H558" s="40"/>
      <c r="I558" s="241"/>
      <c r="J558" s="40"/>
      <c r="K558" s="40"/>
      <c r="L558" s="44"/>
      <c r="M558" s="242"/>
      <c r="N558" s="243"/>
      <c r="O558" s="91"/>
      <c r="P558" s="91"/>
      <c r="Q558" s="91"/>
      <c r="R558" s="91"/>
      <c r="S558" s="91"/>
      <c r="T558" s="92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T558" s="17" t="s">
        <v>470</v>
      </c>
      <c r="AU558" s="17" t="s">
        <v>85</v>
      </c>
    </row>
    <row r="559" s="2" customFormat="1" ht="16.5" customHeight="1">
      <c r="A559" s="38"/>
      <c r="B559" s="39"/>
      <c r="C559" s="226" t="s">
        <v>897</v>
      </c>
      <c r="D559" s="226" t="s">
        <v>166</v>
      </c>
      <c r="E559" s="227" t="s">
        <v>898</v>
      </c>
      <c r="F559" s="228" t="s">
        <v>899</v>
      </c>
      <c r="G559" s="229" t="s">
        <v>259</v>
      </c>
      <c r="H559" s="230">
        <v>4</v>
      </c>
      <c r="I559" s="231"/>
      <c r="J559" s="232">
        <f>ROUND(I559*H559,2)</f>
        <v>0</v>
      </c>
      <c r="K559" s="228" t="s">
        <v>243</v>
      </c>
      <c r="L559" s="44"/>
      <c r="M559" s="233" t="s">
        <v>1</v>
      </c>
      <c r="N559" s="234" t="s">
        <v>40</v>
      </c>
      <c r="O559" s="91"/>
      <c r="P559" s="235">
        <f>O559*H559</f>
        <v>0</v>
      </c>
      <c r="Q559" s="235">
        <v>0</v>
      </c>
      <c r="R559" s="235">
        <f>Q559*H559</f>
        <v>0</v>
      </c>
      <c r="S559" s="235">
        <v>0</v>
      </c>
      <c r="T559" s="236">
        <f>S559*H559</f>
        <v>0</v>
      </c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R559" s="237" t="s">
        <v>171</v>
      </c>
      <c r="AT559" s="237" t="s">
        <v>166</v>
      </c>
      <c r="AU559" s="237" t="s">
        <v>85</v>
      </c>
      <c r="AY559" s="17" t="s">
        <v>164</v>
      </c>
      <c r="BE559" s="238">
        <f>IF(N559="základní",J559,0)</f>
        <v>0</v>
      </c>
      <c r="BF559" s="238">
        <f>IF(N559="snížená",J559,0)</f>
        <v>0</v>
      </c>
      <c r="BG559" s="238">
        <f>IF(N559="zákl. přenesená",J559,0)</f>
        <v>0</v>
      </c>
      <c r="BH559" s="238">
        <f>IF(N559="sníž. přenesená",J559,0)</f>
        <v>0</v>
      </c>
      <c r="BI559" s="238">
        <f>IF(N559="nulová",J559,0)</f>
        <v>0</v>
      </c>
      <c r="BJ559" s="17" t="s">
        <v>83</v>
      </c>
      <c r="BK559" s="238">
        <f>ROUND(I559*H559,2)</f>
        <v>0</v>
      </c>
      <c r="BL559" s="17" t="s">
        <v>171</v>
      </c>
      <c r="BM559" s="237" t="s">
        <v>900</v>
      </c>
    </row>
    <row r="560" s="2" customFormat="1">
      <c r="A560" s="38"/>
      <c r="B560" s="39"/>
      <c r="C560" s="40"/>
      <c r="D560" s="246" t="s">
        <v>470</v>
      </c>
      <c r="E560" s="40"/>
      <c r="F560" s="287" t="s">
        <v>697</v>
      </c>
      <c r="G560" s="40"/>
      <c r="H560" s="40"/>
      <c r="I560" s="241"/>
      <c r="J560" s="40"/>
      <c r="K560" s="40"/>
      <c r="L560" s="44"/>
      <c r="M560" s="242"/>
      <c r="N560" s="243"/>
      <c r="O560" s="91"/>
      <c r="P560" s="91"/>
      <c r="Q560" s="91"/>
      <c r="R560" s="91"/>
      <c r="S560" s="91"/>
      <c r="T560" s="92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T560" s="17" t="s">
        <v>470</v>
      </c>
      <c r="AU560" s="17" t="s">
        <v>85</v>
      </c>
    </row>
    <row r="561" s="2" customFormat="1" ht="16.5" customHeight="1">
      <c r="A561" s="38"/>
      <c r="B561" s="39"/>
      <c r="C561" s="226" t="s">
        <v>901</v>
      </c>
      <c r="D561" s="226" t="s">
        <v>166</v>
      </c>
      <c r="E561" s="227" t="s">
        <v>902</v>
      </c>
      <c r="F561" s="228" t="s">
        <v>903</v>
      </c>
      <c r="G561" s="229" t="s">
        <v>259</v>
      </c>
      <c r="H561" s="230">
        <v>2</v>
      </c>
      <c r="I561" s="231"/>
      <c r="J561" s="232">
        <f>ROUND(I561*H561,2)</f>
        <v>0</v>
      </c>
      <c r="K561" s="228" t="s">
        <v>243</v>
      </c>
      <c r="L561" s="44"/>
      <c r="M561" s="233" t="s">
        <v>1</v>
      </c>
      <c r="N561" s="234" t="s">
        <v>40</v>
      </c>
      <c r="O561" s="91"/>
      <c r="P561" s="235">
        <f>O561*H561</f>
        <v>0</v>
      </c>
      <c r="Q561" s="235">
        <v>0</v>
      </c>
      <c r="R561" s="235">
        <f>Q561*H561</f>
        <v>0</v>
      </c>
      <c r="S561" s="235">
        <v>0</v>
      </c>
      <c r="T561" s="236">
        <f>S561*H561</f>
        <v>0</v>
      </c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R561" s="237" t="s">
        <v>171</v>
      </c>
      <c r="AT561" s="237" t="s">
        <v>166</v>
      </c>
      <c r="AU561" s="237" t="s">
        <v>85</v>
      </c>
      <c r="AY561" s="17" t="s">
        <v>164</v>
      </c>
      <c r="BE561" s="238">
        <f>IF(N561="základní",J561,0)</f>
        <v>0</v>
      </c>
      <c r="BF561" s="238">
        <f>IF(N561="snížená",J561,0)</f>
        <v>0</v>
      </c>
      <c r="BG561" s="238">
        <f>IF(N561="zákl. přenesená",J561,0)</f>
        <v>0</v>
      </c>
      <c r="BH561" s="238">
        <f>IF(N561="sníž. přenesená",J561,0)</f>
        <v>0</v>
      </c>
      <c r="BI561" s="238">
        <f>IF(N561="nulová",J561,0)</f>
        <v>0</v>
      </c>
      <c r="BJ561" s="17" t="s">
        <v>83</v>
      </c>
      <c r="BK561" s="238">
        <f>ROUND(I561*H561,2)</f>
        <v>0</v>
      </c>
      <c r="BL561" s="17" t="s">
        <v>171</v>
      </c>
      <c r="BM561" s="237" t="s">
        <v>904</v>
      </c>
    </row>
    <row r="562" s="2" customFormat="1">
      <c r="A562" s="38"/>
      <c r="B562" s="39"/>
      <c r="C562" s="40"/>
      <c r="D562" s="246" t="s">
        <v>470</v>
      </c>
      <c r="E562" s="40"/>
      <c r="F562" s="287" t="s">
        <v>697</v>
      </c>
      <c r="G562" s="40"/>
      <c r="H562" s="40"/>
      <c r="I562" s="241"/>
      <c r="J562" s="40"/>
      <c r="K562" s="40"/>
      <c r="L562" s="44"/>
      <c r="M562" s="242"/>
      <c r="N562" s="243"/>
      <c r="O562" s="91"/>
      <c r="P562" s="91"/>
      <c r="Q562" s="91"/>
      <c r="R562" s="91"/>
      <c r="S562" s="91"/>
      <c r="T562" s="92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T562" s="17" t="s">
        <v>470</v>
      </c>
      <c r="AU562" s="17" t="s">
        <v>85</v>
      </c>
    </row>
    <row r="563" s="2" customFormat="1" ht="16.5" customHeight="1">
      <c r="A563" s="38"/>
      <c r="B563" s="39"/>
      <c r="C563" s="226" t="s">
        <v>905</v>
      </c>
      <c r="D563" s="226" t="s">
        <v>166</v>
      </c>
      <c r="E563" s="227" t="s">
        <v>906</v>
      </c>
      <c r="F563" s="228" t="s">
        <v>907</v>
      </c>
      <c r="G563" s="229" t="s">
        <v>810</v>
      </c>
      <c r="H563" s="230">
        <v>1</v>
      </c>
      <c r="I563" s="231"/>
      <c r="J563" s="232">
        <f>ROUND(I563*H563,2)</f>
        <v>0</v>
      </c>
      <c r="K563" s="228" t="s">
        <v>243</v>
      </c>
      <c r="L563" s="44"/>
      <c r="M563" s="233" t="s">
        <v>1</v>
      </c>
      <c r="N563" s="234" t="s">
        <v>40</v>
      </c>
      <c r="O563" s="91"/>
      <c r="P563" s="235">
        <f>O563*H563</f>
        <v>0</v>
      </c>
      <c r="Q563" s="235">
        <v>0</v>
      </c>
      <c r="R563" s="235">
        <f>Q563*H563</f>
        <v>0</v>
      </c>
      <c r="S563" s="235">
        <v>0</v>
      </c>
      <c r="T563" s="236">
        <f>S563*H563</f>
        <v>0</v>
      </c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R563" s="237" t="s">
        <v>171</v>
      </c>
      <c r="AT563" s="237" t="s">
        <v>166</v>
      </c>
      <c r="AU563" s="237" t="s">
        <v>85</v>
      </c>
      <c r="AY563" s="17" t="s">
        <v>164</v>
      </c>
      <c r="BE563" s="238">
        <f>IF(N563="základní",J563,0)</f>
        <v>0</v>
      </c>
      <c r="BF563" s="238">
        <f>IF(N563="snížená",J563,0)</f>
        <v>0</v>
      </c>
      <c r="BG563" s="238">
        <f>IF(N563="zákl. přenesená",J563,0)</f>
        <v>0</v>
      </c>
      <c r="BH563" s="238">
        <f>IF(N563="sníž. přenesená",J563,0)</f>
        <v>0</v>
      </c>
      <c r="BI563" s="238">
        <f>IF(N563="nulová",J563,0)</f>
        <v>0</v>
      </c>
      <c r="BJ563" s="17" t="s">
        <v>83</v>
      </c>
      <c r="BK563" s="238">
        <f>ROUND(I563*H563,2)</f>
        <v>0</v>
      </c>
      <c r="BL563" s="17" t="s">
        <v>171</v>
      </c>
      <c r="BM563" s="237" t="s">
        <v>908</v>
      </c>
    </row>
    <row r="564" s="2" customFormat="1">
      <c r="A564" s="38"/>
      <c r="B564" s="39"/>
      <c r="C564" s="40"/>
      <c r="D564" s="246" t="s">
        <v>470</v>
      </c>
      <c r="E564" s="40"/>
      <c r="F564" s="287" t="s">
        <v>697</v>
      </c>
      <c r="G564" s="40"/>
      <c r="H564" s="40"/>
      <c r="I564" s="241"/>
      <c r="J564" s="40"/>
      <c r="K564" s="40"/>
      <c r="L564" s="44"/>
      <c r="M564" s="242"/>
      <c r="N564" s="243"/>
      <c r="O564" s="91"/>
      <c r="P564" s="91"/>
      <c r="Q564" s="91"/>
      <c r="R564" s="91"/>
      <c r="S564" s="91"/>
      <c r="T564" s="92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T564" s="17" t="s">
        <v>470</v>
      </c>
      <c r="AU564" s="17" t="s">
        <v>85</v>
      </c>
    </row>
    <row r="565" s="12" customFormat="1" ht="22.8" customHeight="1">
      <c r="A565" s="12"/>
      <c r="B565" s="210"/>
      <c r="C565" s="211"/>
      <c r="D565" s="212" t="s">
        <v>74</v>
      </c>
      <c r="E565" s="224" t="s">
        <v>909</v>
      </c>
      <c r="F565" s="224" t="s">
        <v>910</v>
      </c>
      <c r="G565" s="211"/>
      <c r="H565" s="211"/>
      <c r="I565" s="214"/>
      <c r="J565" s="225">
        <f>BK565</f>
        <v>0</v>
      </c>
      <c r="K565" s="211"/>
      <c r="L565" s="216"/>
      <c r="M565" s="217"/>
      <c r="N565" s="218"/>
      <c r="O565" s="218"/>
      <c r="P565" s="219">
        <f>SUM(P566:P575)</f>
        <v>0</v>
      </c>
      <c r="Q565" s="218"/>
      <c r="R565" s="219">
        <f>SUM(R566:R575)</f>
        <v>0</v>
      </c>
      <c r="S565" s="218"/>
      <c r="T565" s="220">
        <f>SUM(T566:T575)</f>
        <v>0</v>
      </c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R565" s="221" t="s">
        <v>85</v>
      </c>
      <c r="AT565" s="222" t="s">
        <v>74</v>
      </c>
      <c r="AU565" s="222" t="s">
        <v>83</v>
      </c>
      <c r="AY565" s="221" t="s">
        <v>164</v>
      </c>
      <c r="BK565" s="223">
        <f>SUM(BK566:BK575)</f>
        <v>0</v>
      </c>
    </row>
    <row r="566" s="2" customFormat="1" ht="66.75" customHeight="1">
      <c r="A566" s="38"/>
      <c r="B566" s="39"/>
      <c r="C566" s="226" t="s">
        <v>911</v>
      </c>
      <c r="D566" s="226" t="s">
        <v>166</v>
      </c>
      <c r="E566" s="227" t="s">
        <v>912</v>
      </c>
      <c r="F566" s="228" t="s">
        <v>913</v>
      </c>
      <c r="G566" s="229" t="s">
        <v>914</v>
      </c>
      <c r="H566" s="230">
        <v>1559.472</v>
      </c>
      <c r="I566" s="231"/>
      <c r="J566" s="232">
        <f>ROUND(I566*H566,2)</f>
        <v>0</v>
      </c>
      <c r="K566" s="228" t="s">
        <v>243</v>
      </c>
      <c r="L566" s="44"/>
      <c r="M566" s="233" t="s">
        <v>1</v>
      </c>
      <c r="N566" s="234" t="s">
        <v>40</v>
      </c>
      <c r="O566" s="91"/>
      <c r="P566" s="235">
        <f>O566*H566</f>
        <v>0</v>
      </c>
      <c r="Q566" s="235">
        <v>0</v>
      </c>
      <c r="R566" s="235">
        <f>Q566*H566</f>
        <v>0</v>
      </c>
      <c r="S566" s="235">
        <v>0</v>
      </c>
      <c r="T566" s="236">
        <f>S566*H566</f>
        <v>0</v>
      </c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R566" s="237" t="s">
        <v>266</v>
      </c>
      <c r="AT566" s="237" t="s">
        <v>166</v>
      </c>
      <c r="AU566" s="237" t="s">
        <v>85</v>
      </c>
      <c r="AY566" s="17" t="s">
        <v>164</v>
      </c>
      <c r="BE566" s="238">
        <f>IF(N566="základní",J566,0)</f>
        <v>0</v>
      </c>
      <c r="BF566" s="238">
        <f>IF(N566="snížená",J566,0)</f>
        <v>0</v>
      </c>
      <c r="BG566" s="238">
        <f>IF(N566="zákl. přenesená",J566,0)</f>
        <v>0</v>
      </c>
      <c r="BH566" s="238">
        <f>IF(N566="sníž. přenesená",J566,0)</f>
        <v>0</v>
      </c>
      <c r="BI566" s="238">
        <f>IF(N566="nulová",J566,0)</f>
        <v>0</v>
      </c>
      <c r="BJ566" s="17" t="s">
        <v>83</v>
      </c>
      <c r="BK566" s="238">
        <f>ROUND(I566*H566,2)</f>
        <v>0</v>
      </c>
      <c r="BL566" s="17" t="s">
        <v>266</v>
      </c>
      <c r="BM566" s="237" t="s">
        <v>915</v>
      </c>
    </row>
    <row r="567" s="2" customFormat="1">
      <c r="A567" s="38"/>
      <c r="B567" s="39"/>
      <c r="C567" s="40"/>
      <c r="D567" s="246" t="s">
        <v>470</v>
      </c>
      <c r="E567" s="40"/>
      <c r="F567" s="287" t="s">
        <v>697</v>
      </c>
      <c r="G567" s="40"/>
      <c r="H567" s="40"/>
      <c r="I567" s="241"/>
      <c r="J567" s="40"/>
      <c r="K567" s="40"/>
      <c r="L567" s="44"/>
      <c r="M567" s="242"/>
      <c r="N567" s="243"/>
      <c r="O567" s="91"/>
      <c r="P567" s="91"/>
      <c r="Q567" s="91"/>
      <c r="R567" s="91"/>
      <c r="S567" s="91"/>
      <c r="T567" s="92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T567" s="17" t="s">
        <v>470</v>
      </c>
      <c r="AU567" s="17" t="s">
        <v>85</v>
      </c>
    </row>
    <row r="568" s="14" customFormat="1">
      <c r="A568" s="14"/>
      <c r="B568" s="255"/>
      <c r="C568" s="256"/>
      <c r="D568" s="246" t="s">
        <v>175</v>
      </c>
      <c r="E568" s="257" t="s">
        <v>1</v>
      </c>
      <c r="F568" s="258" t="s">
        <v>916</v>
      </c>
      <c r="G568" s="256"/>
      <c r="H568" s="259">
        <v>1559.472</v>
      </c>
      <c r="I568" s="260"/>
      <c r="J568" s="256"/>
      <c r="K568" s="256"/>
      <c r="L568" s="261"/>
      <c r="M568" s="262"/>
      <c r="N568" s="263"/>
      <c r="O568" s="263"/>
      <c r="P568" s="263"/>
      <c r="Q568" s="263"/>
      <c r="R568" s="263"/>
      <c r="S568" s="263"/>
      <c r="T568" s="26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65" t="s">
        <v>175</v>
      </c>
      <c r="AU568" s="265" t="s">
        <v>85</v>
      </c>
      <c r="AV568" s="14" t="s">
        <v>85</v>
      </c>
      <c r="AW568" s="14" t="s">
        <v>31</v>
      </c>
      <c r="AX568" s="14" t="s">
        <v>75</v>
      </c>
      <c r="AY568" s="265" t="s">
        <v>164</v>
      </c>
    </row>
    <row r="569" s="15" customFormat="1">
      <c r="A569" s="15"/>
      <c r="B569" s="266"/>
      <c r="C569" s="267"/>
      <c r="D569" s="246" t="s">
        <v>175</v>
      </c>
      <c r="E569" s="268" t="s">
        <v>1</v>
      </c>
      <c r="F569" s="269" t="s">
        <v>178</v>
      </c>
      <c r="G569" s="267"/>
      <c r="H569" s="270">
        <v>1559.472</v>
      </c>
      <c r="I569" s="271"/>
      <c r="J569" s="267"/>
      <c r="K569" s="267"/>
      <c r="L569" s="272"/>
      <c r="M569" s="273"/>
      <c r="N569" s="274"/>
      <c r="O569" s="274"/>
      <c r="P569" s="274"/>
      <c r="Q569" s="274"/>
      <c r="R569" s="274"/>
      <c r="S569" s="274"/>
      <c r="T569" s="27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T569" s="276" t="s">
        <v>175</v>
      </c>
      <c r="AU569" s="276" t="s">
        <v>85</v>
      </c>
      <c r="AV569" s="15" t="s">
        <v>171</v>
      </c>
      <c r="AW569" s="15" t="s">
        <v>31</v>
      </c>
      <c r="AX569" s="15" t="s">
        <v>83</v>
      </c>
      <c r="AY569" s="276" t="s">
        <v>164</v>
      </c>
    </row>
    <row r="570" s="2" customFormat="1" ht="24.15" customHeight="1">
      <c r="A570" s="38"/>
      <c r="B570" s="39"/>
      <c r="C570" s="226" t="s">
        <v>917</v>
      </c>
      <c r="D570" s="226" t="s">
        <v>166</v>
      </c>
      <c r="E570" s="227" t="s">
        <v>918</v>
      </c>
      <c r="F570" s="228" t="s">
        <v>919</v>
      </c>
      <c r="G570" s="229" t="s">
        <v>259</v>
      </c>
      <c r="H570" s="230">
        <v>39</v>
      </c>
      <c r="I570" s="231"/>
      <c r="J570" s="232">
        <f>ROUND(I570*H570,2)</f>
        <v>0</v>
      </c>
      <c r="K570" s="228" t="s">
        <v>243</v>
      </c>
      <c r="L570" s="44"/>
      <c r="M570" s="233" t="s">
        <v>1</v>
      </c>
      <c r="N570" s="234" t="s">
        <v>40</v>
      </c>
      <c r="O570" s="91"/>
      <c r="P570" s="235">
        <f>O570*H570</f>
        <v>0</v>
      </c>
      <c r="Q570" s="235">
        <v>0</v>
      </c>
      <c r="R570" s="235">
        <f>Q570*H570</f>
        <v>0</v>
      </c>
      <c r="S570" s="235">
        <v>0</v>
      </c>
      <c r="T570" s="236">
        <f>S570*H570</f>
        <v>0</v>
      </c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R570" s="237" t="s">
        <v>266</v>
      </c>
      <c r="AT570" s="237" t="s">
        <v>166</v>
      </c>
      <c r="AU570" s="237" t="s">
        <v>85</v>
      </c>
      <c r="AY570" s="17" t="s">
        <v>164</v>
      </c>
      <c r="BE570" s="238">
        <f>IF(N570="základní",J570,0)</f>
        <v>0</v>
      </c>
      <c r="BF570" s="238">
        <f>IF(N570="snížená",J570,0)</f>
        <v>0</v>
      </c>
      <c r="BG570" s="238">
        <f>IF(N570="zákl. přenesená",J570,0)</f>
        <v>0</v>
      </c>
      <c r="BH570" s="238">
        <f>IF(N570="sníž. přenesená",J570,0)</f>
        <v>0</v>
      </c>
      <c r="BI570" s="238">
        <f>IF(N570="nulová",J570,0)</f>
        <v>0</v>
      </c>
      <c r="BJ570" s="17" t="s">
        <v>83</v>
      </c>
      <c r="BK570" s="238">
        <f>ROUND(I570*H570,2)</f>
        <v>0</v>
      </c>
      <c r="BL570" s="17" t="s">
        <v>266</v>
      </c>
      <c r="BM570" s="237" t="s">
        <v>920</v>
      </c>
    </row>
    <row r="571" s="2" customFormat="1">
      <c r="A571" s="38"/>
      <c r="B571" s="39"/>
      <c r="C571" s="40"/>
      <c r="D571" s="246" t="s">
        <v>470</v>
      </c>
      <c r="E571" s="40"/>
      <c r="F571" s="287" t="s">
        <v>697</v>
      </c>
      <c r="G571" s="40"/>
      <c r="H571" s="40"/>
      <c r="I571" s="241"/>
      <c r="J571" s="40"/>
      <c r="K571" s="40"/>
      <c r="L571" s="44"/>
      <c r="M571" s="242"/>
      <c r="N571" s="243"/>
      <c r="O571" s="91"/>
      <c r="P571" s="91"/>
      <c r="Q571" s="91"/>
      <c r="R571" s="91"/>
      <c r="S571" s="91"/>
      <c r="T571" s="92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T571" s="17" t="s">
        <v>470</v>
      </c>
      <c r="AU571" s="17" t="s">
        <v>85</v>
      </c>
    </row>
    <row r="572" s="14" customFormat="1">
      <c r="A572" s="14"/>
      <c r="B572" s="255"/>
      <c r="C572" s="256"/>
      <c r="D572" s="246" t="s">
        <v>175</v>
      </c>
      <c r="E572" s="257" t="s">
        <v>1</v>
      </c>
      <c r="F572" s="258" t="s">
        <v>403</v>
      </c>
      <c r="G572" s="256"/>
      <c r="H572" s="259">
        <v>39</v>
      </c>
      <c r="I572" s="260"/>
      <c r="J572" s="256"/>
      <c r="K572" s="256"/>
      <c r="L572" s="261"/>
      <c r="M572" s="262"/>
      <c r="N572" s="263"/>
      <c r="O572" s="263"/>
      <c r="P572" s="263"/>
      <c r="Q572" s="263"/>
      <c r="R572" s="263"/>
      <c r="S572" s="263"/>
      <c r="T572" s="26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65" t="s">
        <v>175</v>
      </c>
      <c r="AU572" s="265" t="s">
        <v>85</v>
      </c>
      <c r="AV572" s="14" t="s">
        <v>85</v>
      </c>
      <c r="AW572" s="14" t="s">
        <v>31</v>
      </c>
      <c r="AX572" s="14" t="s">
        <v>83</v>
      </c>
      <c r="AY572" s="265" t="s">
        <v>164</v>
      </c>
    </row>
    <row r="573" s="2" customFormat="1" ht="24.15" customHeight="1">
      <c r="A573" s="38"/>
      <c r="B573" s="39"/>
      <c r="C573" s="226" t="s">
        <v>921</v>
      </c>
      <c r="D573" s="226" t="s">
        <v>166</v>
      </c>
      <c r="E573" s="227" t="s">
        <v>922</v>
      </c>
      <c r="F573" s="228" t="s">
        <v>923</v>
      </c>
      <c r="G573" s="229" t="s">
        <v>259</v>
      </c>
      <c r="H573" s="230">
        <v>18</v>
      </c>
      <c r="I573" s="231"/>
      <c r="J573" s="232">
        <f>ROUND(I573*H573,2)</f>
        <v>0</v>
      </c>
      <c r="K573" s="228" t="s">
        <v>243</v>
      </c>
      <c r="L573" s="44"/>
      <c r="M573" s="233" t="s">
        <v>1</v>
      </c>
      <c r="N573" s="234" t="s">
        <v>40</v>
      </c>
      <c r="O573" s="91"/>
      <c r="P573" s="235">
        <f>O573*H573</f>
        <v>0</v>
      </c>
      <c r="Q573" s="235">
        <v>0</v>
      </c>
      <c r="R573" s="235">
        <f>Q573*H573</f>
        <v>0</v>
      </c>
      <c r="S573" s="235">
        <v>0</v>
      </c>
      <c r="T573" s="236">
        <f>S573*H573</f>
        <v>0</v>
      </c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R573" s="237" t="s">
        <v>266</v>
      </c>
      <c r="AT573" s="237" t="s">
        <v>166</v>
      </c>
      <c r="AU573" s="237" t="s">
        <v>85</v>
      </c>
      <c r="AY573" s="17" t="s">
        <v>164</v>
      </c>
      <c r="BE573" s="238">
        <f>IF(N573="základní",J573,0)</f>
        <v>0</v>
      </c>
      <c r="BF573" s="238">
        <f>IF(N573="snížená",J573,0)</f>
        <v>0</v>
      </c>
      <c r="BG573" s="238">
        <f>IF(N573="zákl. přenesená",J573,0)</f>
        <v>0</v>
      </c>
      <c r="BH573" s="238">
        <f>IF(N573="sníž. přenesená",J573,0)</f>
        <v>0</v>
      </c>
      <c r="BI573" s="238">
        <f>IF(N573="nulová",J573,0)</f>
        <v>0</v>
      </c>
      <c r="BJ573" s="17" t="s">
        <v>83</v>
      </c>
      <c r="BK573" s="238">
        <f>ROUND(I573*H573,2)</f>
        <v>0</v>
      </c>
      <c r="BL573" s="17" t="s">
        <v>266</v>
      </c>
      <c r="BM573" s="237" t="s">
        <v>924</v>
      </c>
    </row>
    <row r="574" s="2" customFormat="1">
      <c r="A574" s="38"/>
      <c r="B574" s="39"/>
      <c r="C574" s="40"/>
      <c r="D574" s="246" t="s">
        <v>470</v>
      </c>
      <c r="E574" s="40"/>
      <c r="F574" s="287" t="s">
        <v>697</v>
      </c>
      <c r="G574" s="40"/>
      <c r="H574" s="40"/>
      <c r="I574" s="241"/>
      <c r="J574" s="40"/>
      <c r="K574" s="40"/>
      <c r="L574" s="44"/>
      <c r="M574" s="242"/>
      <c r="N574" s="243"/>
      <c r="O574" s="91"/>
      <c r="P574" s="91"/>
      <c r="Q574" s="91"/>
      <c r="R574" s="91"/>
      <c r="S574" s="91"/>
      <c r="T574" s="92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T574" s="17" t="s">
        <v>470</v>
      </c>
      <c r="AU574" s="17" t="s">
        <v>85</v>
      </c>
    </row>
    <row r="575" s="14" customFormat="1">
      <c r="A575" s="14"/>
      <c r="B575" s="255"/>
      <c r="C575" s="256"/>
      <c r="D575" s="246" t="s">
        <v>175</v>
      </c>
      <c r="E575" s="257" t="s">
        <v>1</v>
      </c>
      <c r="F575" s="258" t="s">
        <v>280</v>
      </c>
      <c r="G575" s="256"/>
      <c r="H575" s="259">
        <v>18</v>
      </c>
      <c r="I575" s="260"/>
      <c r="J575" s="256"/>
      <c r="K575" s="256"/>
      <c r="L575" s="261"/>
      <c r="M575" s="262"/>
      <c r="N575" s="263"/>
      <c r="O575" s="263"/>
      <c r="P575" s="263"/>
      <c r="Q575" s="263"/>
      <c r="R575" s="263"/>
      <c r="S575" s="263"/>
      <c r="T575" s="26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65" t="s">
        <v>175</v>
      </c>
      <c r="AU575" s="265" t="s">
        <v>85</v>
      </c>
      <c r="AV575" s="14" t="s">
        <v>85</v>
      </c>
      <c r="AW575" s="14" t="s">
        <v>31</v>
      </c>
      <c r="AX575" s="14" t="s">
        <v>83</v>
      </c>
      <c r="AY575" s="265" t="s">
        <v>164</v>
      </c>
    </row>
    <row r="576" s="12" customFormat="1" ht="22.8" customHeight="1">
      <c r="A576" s="12"/>
      <c r="B576" s="210"/>
      <c r="C576" s="211"/>
      <c r="D576" s="212" t="s">
        <v>74</v>
      </c>
      <c r="E576" s="224" t="s">
        <v>925</v>
      </c>
      <c r="F576" s="224" t="s">
        <v>926</v>
      </c>
      <c r="G576" s="211"/>
      <c r="H576" s="211"/>
      <c r="I576" s="214"/>
      <c r="J576" s="225">
        <f>BK576</f>
        <v>0</v>
      </c>
      <c r="K576" s="211"/>
      <c r="L576" s="216"/>
      <c r="M576" s="217"/>
      <c r="N576" s="218"/>
      <c r="O576" s="218"/>
      <c r="P576" s="219">
        <f>SUM(P577:P610)</f>
        <v>0</v>
      </c>
      <c r="Q576" s="218"/>
      <c r="R576" s="219">
        <f>SUM(R577:R610)</f>
        <v>1.0100503999999999</v>
      </c>
      <c r="S576" s="218"/>
      <c r="T576" s="220">
        <f>SUM(T577:T610)</f>
        <v>0.085425999999999988</v>
      </c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R576" s="221" t="s">
        <v>85</v>
      </c>
      <c r="AT576" s="222" t="s">
        <v>74</v>
      </c>
      <c r="AU576" s="222" t="s">
        <v>83</v>
      </c>
      <c r="AY576" s="221" t="s">
        <v>164</v>
      </c>
      <c r="BK576" s="223">
        <f>SUM(BK577:BK610)</f>
        <v>0</v>
      </c>
    </row>
    <row r="577" s="2" customFormat="1" ht="16.5" customHeight="1">
      <c r="A577" s="38"/>
      <c r="B577" s="39"/>
      <c r="C577" s="226" t="s">
        <v>927</v>
      </c>
      <c r="D577" s="226" t="s">
        <v>166</v>
      </c>
      <c r="E577" s="227" t="s">
        <v>928</v>
      </c>
      <c r="F577" s="228" t="s">
        <v>929</v>
      </c>
      <c r="G577" s="229" t="s">
        <v>169</v>
      </c>
      <c r="H577" s="230">
        <v>26.48</v>
      </c>
      <c r="I577" s="231"/>
      <c r="J577" s="232">
        <f>ROUND(I577*H577,2)</f>
        <v>0</v>
      </c>
      <c r="K577" s="228" t="s">
        <v>170</v>
      </c>
      <c r="L577" s="44"/>
      <c r="M577" s="233" t="s">
        <v>1</v>
      </c>
      <c r="N577" s="234" t="s">
        <v>40</v>
      </c>
      <c r="O577" s="91"/>
      <c r="P577" s="235">
        <f>O577*H577</f>
        <v>0</v>
      </c>
      <c r="Q577" s="235">
        <v>0</v>
      </c>
      <c r="R577" s="235">
        <f>Q577*H577</f>
        <v>0</v>
      </c>
      <c r="S577" s="235">
        <v>0</v>
      </c>
      <c r="T577" s="236">
        <f>S577*H577</f>
        <v>0</v>
      </c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R577" s="237" t="s">
        <v>266</v>
      </c>
      <c r="AT577" s="237" t="s">
        <v>166</v>
      </c>
      <c r="AU577" s="237" t="s">
        <v>85</v>
      </c>
      <c r="AY577" s="17" t="s">
        <v>164</v>
      </c>
      <c r="BE577" s="238">
        <f>IF(N577="základní",J577,0)</f>
        <v>0</v>
      </c>
      <c r="BF577" s="238">
        <f>IF(N577="snížená",J577,0)</f>
        <v>0</v>
      </c>
      <c r="BG577" s="238">
        <f>IF(N577="zákl. přenesená",J577,0)</f>
        <v>0</v>
      </c>
      <c r="BH577" s="238">
        <f>IF(N577="sníž. přenesená",J577,0)</f>
        <v>0</v>
      </c>
      <c r="BI577" s="238">
        <f>IF(N577="nulová",J577,0)</f>
        <v>0</v>
      </c>
      <c r="BJ577" s="17" t="s">
        <v>83</v>
      </c>
      <c r="BK577" s="238">
        <f>ROUND(I577*H577,2)</f>
        <v>0</v>
      </c>
      <c r="BL577" s="17" t="s">
        <v>266</v>
      </c>
      <c r="BM577" s="237" t="s">
        <v>930</v>
      </c>
    </row>
    <row r="578" s="2" customFormat="1">
      <c r="A578" s="38"/>
      <c r="B578" s="39"/>
      <c r="C578" s="40"/>
      <c r="D578" s="239" t="s">
        <v>173</v>
      </c>
      <c r="E578" s="40"/>
      <c r="F578" s="240" t="s">
        <v>931</v>
      </c>
      <c r="G578" s="40"/>
      <c r="H578" s="40"/>
      <c r="I578" s="241"/>
      <c r="J578" s="40"/>
      <c r="K578" s="40"/>
      <c r="L578" s="44"/>
      <c r="M578" s="242"/>
      <c r="N578" s="243"/>
      <c r="O578" s="91"/>
      <c r="P578" s="91"/>
      <c r="Q578" s="91"/>
      <c r="R578" s="91"/>
      <c r="S578" s="91"/>
      <c r="T578" s="92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T578" s="17" t="s">
        <v>173</v>
      </c>
      <c r="AU578" s="17" t="s">
        <v>85</v>
      </c>
    </row>
    <row r="579" s="14" customFormat="1">
      <c r="A579" s="14"/>
      <c r="B579" s="255"/>
      <c r="C579" s="256"/>
      <c r="D579" s="246" t="s">
        <v>175</v>
      </c>
      <c r="E579" s="257" t="s">
        <v>1</v>
      </c>
      <c r="F579" s="258" t="s">
        <v>932</v>
      </c>
      <c r="G579" s="256"/>
      <c r="H579" s="259">
        <v>26.48</v>
      </c>
      <c r="I579" s="260"/>
      <c r="J579" s="256"/>
      <c r="K579" s="256"/>
      <c r="L579" s="261"/>
      <c r="M579" s="262"/>
      <c r="N579" s="263"/>
      <c r="O579" s="263"/>
      <c r="P579" s="263"/>
      <c r="Q579" s="263"/>
      <c r="R579" s="263"/>
      <c r="S579" s="263"/>
      <c r="T579" s="26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65" t="s">
        <v>175</v>
      </c>
      <c r="AU579" s="265" t="s">
        <v>85</v>
      </c>
      <c r="AV579" s="14" t="s">
        <v>85</v>
      </c>
      <c r="AW579" s="14" t="s">
        <v>31</v>
      </c>
      <c r="AX579" s="14" t="s">
        <v>75</v>
      </c>
      <c r="AY579" s="265" t="s">
        <v>164</v>
      </c>
    </row>
    <row r="580" s="15" customFormat="1">
      <c r="A580" s="15"/>
      <c r="B580" s="266"/>
      <c r="C580" s="267"/>
      <c r="D580" s="246" t="s">
        <v>175</v>
      </c>
      <c r="E580" s="268" t="s">
        <v>1</v>
      </c>
      <c r="F580" s="269" t="s">
        <v>178</v>
      </c>
      <c r="G580" s="267"/>
      <c r="H580" s="270">
        <v>26.48</v>
      </c>
      <c r="I580" s="271"/>
      <c r="J580" s="267"/>
      <c r="K580" s="267"/>
      <c r="L580" s="272"/>
      <c r="M580" s="273"/>
      <c r="N580" s="274"/>
      <c r="O580" s="274"/>
      <c r="P580" s="274"/>
      <c r="Q580" s="274"/>
      <c r="R580" s="274"/>
      <c r="S580" s="274"/>
      <c r="T580" s="27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T580" s="276" t="s">
        <v>175</v>
      </c>
      <c r="AU580" s="276" t="s">
        <v>85</v>
      </c>
      <c r="AV580" s="15" t="s">
        <v>171</v>
      </c>
      <c r="AW580" s="15" t="s">
        <v>31</v>
      </c>
      <c r="AX580" s="15" t="s">
        <v>83</v>
      </c>
      <c r="AY580" s="276" t="s">
        <v>164</v>
      </c>
    </row>
    <row r="581" s="2" customFormat="1" ht="16.5" customHeight="1">
      <c r="A581" s="38"/>
      <c r="B581" s="39"/>
      <c r="C581" s="226" t="s">
        <v>933</v>
      </c>
      <c r="D581" s="226" t="s">
        <v>166</v>
      </c>
      <c r="E581" s="227" t="s">
        <v>934</v>
      </c>
      <c r="F581" s="228" t="s">
        <v>935</v>
      </c>
      <c r="G581" s="229" t="s">
        <v>169</v>
      </c>
      <c r="H581" s="230">
        <v>26.48</v>
      </c>
      <c r="I581" s="231"/>
      <c r="J581" s="232">
        <f>ROUND(I581*H581,2)</f>
        <v>0</v>
      </c>
      <c r="K581" s="228" t="s">
        <v>170</v>
      </c>
      <c r="L581" s="44"/>
      <c r="M581" s="233" t="s">
        <v>1</v>
      </c>
      <c r="N581" s="234" t="s">
        <v>40</v>
      </c>
      <c r="O581" s="91"/>
      <c r="P581" s="235">
        <f>O581*H581</f>
        <v>0</v>
      </c>
      <c r="Q581" s="235">
        <v>0.00029999999999999997</v>
      </c>
      <c r="R581" s="235">
        <f>Q581*H581</f>
        <v>0.0079439999999999997</v>
      </c>
      <c r="S581" s="235">
        <v>0</v>
      </c>
      <c r="T581" s="236">
        <f>S581*H581</f>
        <v>0</v>
      </c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R581" s="237" t="s">
        <v>266</v>
      </c>
      <c r="AT581" s="237" t="s">
        <v>166</v>
      </c>
      <c r="AU581" s="237" t="s">
        <v>85</v>
      </c>
      <c r="AY581" s="17" t="s">
        <v>164</v>
      </c>
      <c r="BE581" s="238">
        <f>IF(N581="základní",J581,0)</f>
        <v>0</v>
      </c>
      <c r="BF581" s="238">
        <f>IF(N581="snížená",J581,0)</f>
        <v>0</v>
      </c>
      <c r="BG581" s="238">
        <f>IF(N581="zákl. přenesená",J581,0)</f>
        <v>0</v>
      </c>
      <c r="BH581" s="238">
        <f>IF(N581="sníž. přenesená",J581,0)</f>
        <v>0</v>
      </c>
      <c r="BI581" s="238">
        <f>IF(N581="nulová",J581,0)</f>
        <v>0</v>
      </c>
      <c r="BJ581" s="17" t="s">
        <v>83</v>
      </c>
      <c r="BK581" s="238">
        <f>ROUND(I581*H581,2)</f>
        <v>0</v>
      </c>
      <c r="BL581" s="17" t="s">
        <v>266</v>
      </c>
      <c r="BM581" s="237" t="s">
        <v>936</v>
      </c>
    </row>
    <row r="582" s="2" customFormat="1">
      <c r="A582" s="38"/>
      <c r="B582" s="39"/>
      <c r="C582" s="40"/>
      <c r="D582" s="239" t="s">
        <v>173</v>
      </c>
      <c r="E582" s="40"/>
      <c r="F582" s="240" t="s">
        <v>937</v>
      </c>
      <c r="G582" s="40"/>
      <c r="H582" s="40"/>
      <c r="I582" s="241"/>
      <c r="J582" s="40"/>
      <c r="K582" s="40"/>
      <c r="L582" s="44"/>
      <c r="M582" s="242"/>
      <c r="N582" s="243"/>
      <c r="O582" s="91"/>
      <c r="P582" s="91"/>
      <c r="Q582" s="91"/>
      <c r="R582" s="91"/>
      <c r="S582" s="91"/>
      <c r="T582" s="92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T582" s="17" t="s">
        <v>173</v>
      </c>
      <c r="AU582" s="17" t="s">
        <v>85</v>
      </c>
    </row>
    <row r="583" s="2" customFormat="1" ht="33" customHeight="1">
      <c r="A583" s="38"/>
      <c r="B583" s="39"/>
      <c r="C583" s="226" t="s">
        <v>938</v>
      </c>
      <c r="D583" s="226" t="s">
        <v>166</v>
      </c>
      <c r="E583" s="227" t="s">
        <v>939</v>
      </c>
      <c r="F583" s="228" t="s">
        <v>940</v>
      </c>
      <c r="G583" s="229" t="s">
        <v>169</v>
      </c>
      <c r="H583" s="230">
        <v>26.48</v>
      </c>
      <c r="I583" s="231"/>
      <c r="J583" s="232">
        <f>ROUND(I583*H583,2)</f>
        <v>0</v>
      </c>
      <c r="K583" s="228" t="s">
        <v>170</v>
      </c>
      <c r="L583" s="44"/>
      <c r="M583" s="233" t="s">
        <v>1</v>
      </c>
      <c r="N583" s="234" t="s">
        <v>40</v>
      </c>
      <c r="O583" s="91"/>
      <c r="P583" s="235">
        <f>O583*H583</f>
        <v>0</v>
      </c>
      <c r="Q583" s="235">
        <v>0.0090299999999999998</v>
      </c>
      <c r="R583" s="235">
        <f>Q583*H583</f>
        <v>0.23911440000000001</v>
      </c>
      <c r="S583" s="235">
        <v>0</v>
      </c>
      <c r="T583" s="236">
        <f>S583*H583</f>
        <v>0</v>
      </c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R583" s="237" t="s">
        <v>266</v>
      </c>
      <c r="AT583" s="237" t="s">
        <v>166</v>
      </c>
      <c r="AU583" s="237" t="s">
        <v>85</v>
      </c>
      <c r="AY583" s="17" t="s">
        <v>164</v>
      </c>
      <c r="BE583" s="238">
        <f>IF(N583="základní",J583,0)</f>
        <v>0</v>
      </c>
      <c r="BF583" s="238">
        <f>IF(N583="snížená",J583,0)</f>
        <v>0</v>
      </c>
      <c r="BG583" s="238">
        <f>IF(N583="zákl. přenesená",J583,0)</f>
        <v>0</v>
      </c>
      <c r="BH583" s="238">
        <f>IF(N583="sníž. přenesená",J583,0)</f>
        <v>0</v>
      </c>
      <c r="BI583" s="238">
        <f>IF(N583="nulová",J583,0)</f>
        <v>0</v>
      </c>
      <c r="BJ583" s="17" t="s">
        <v>83</v>
      </c>
      <c r="BK583" s="238">
        <f>ROUND(I583*H583,2)</f>
        <v>0</v>
      </c>
      <c r="BL583" s="17" t="s">
        <v>266</v>
      </c>
      <c r="BM583" s="237" t="s">
        <v>941</v>
      </c>
    </row>
    <row r="584" s="2" customFormat="1">
      <c r="A584" s="38"/>
      <c r="B584" s="39"/>
      <c r="C584" s="40"/>
      <c r="D584" s="239" t="s">
        <v>173</v>
      </c>
      <c r="E584" s="40"/>
      <c r="F584" s="240" t="s">
        <v>942</v>
      </c>
      <c r="G584" s="40"/>
      <c r="H584" s="40"/>
      <c r="I584" s="241"/>
      <c r="J584" s="40"/>
      <c r="K584" s="40"/>
      <c r="L584" s="44"/>
      <c r="M584" s="242"/>
      <c r="N584" s="243"/>
      <c r="O584" s="91"/>
      <c r="P584" s="91"/>
      <c r="Q584" s="91"/>
      <c r="R584" s="91"/>
      <c r="S584" s="91"/>
      <c r="T584" s="92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T584" s="17" t="s">
        <v>173</v>
      </c>
      <c r="AU584" s="17" t="s">
        <v>85</v>
      </c>
    </row>
    <row r="585" s="2" customFormat="1">
      <c r="A585" s="38"/>
      <c r="B585" s="39"/>
      <c r="C585" s="40"/>
      <c r="D585" s="246" t="s">
        <v>470</v>
      </c>
      <c r="E585" s="40"/>
      <c r="F585" s="287" t="s">
        <v>697</v>
      </c>
      <c r="G585" s="40"/>
      <c r="H585" s="40"/>
      <c r="I585" s="241"/>
      <c r="J585" s="40"/>
      <c r="K585" s="40"/>
      <c r="L585" s="44"/>
      <c r="M585" s="242"/>
      <c r="N585" s="243"/>
      <c r="O585" s="91"/>
      <c r="P585" s="91"/>
      <c r="Q585" s="91"/>
      <c r="R585" s="91"/>
      <c r="S585" s="91"/>
      <c r="T585" s="92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T585" s="17" t="s">
        <v>470</v>
      </c>
      <c r="AU585" s="17" t="s">
        <v>85</v>
      </c>
    </row>
    <row r="586" s="2" customFormat="1" ht="33" customHeight="1">
      <c r="A586" s="38"/>
      <c r="B586" s="39"/>
      <c r="C586" s="277" t="s">
        <v>943</v>
      </c>
      <c r="D586" s="277" t="s">
        <v>251</v>
      </c>
      <c r="E586" s="278" t="s">
        <v>944</v>
      </c>
      <c r="F586" s="279" t="s">
        <v>945</v>
      </c>
      <c r="G586" s="280" t="s">
        <v>169</v>
      </c>
      <c r="H586" s="281">
        <v>34.423999999999999</v>
      </c>
      <c r="I586" s="282"/>
      <c r="J586" s="283">
        <f>ROUND(I586*H586,2)</f>
        <v>0</v>
      </c>
      <c r="K586" s="279" t="s">
        <v>170</v>
      </c>
      <c r="L586" s="284"/>
      <c r="M586" s="285" t="s">
        <v>1</v>
      </c>
      <c r="N586" s="286" t="s">
        <v>40</v>
      </c>
      <c r="O586" s="91"/>
      <c r="P586" s="235">
        <f>O586*H586</f>
        <v>0</v>
      </c>
      <c r="Q586" s="235">
        <v>0.021999999999999999</v>
      </c>
      <c r="R586" s="235">
        <f>Q586*H586</f>
        <v>0.75732799999999989</v>
      </c>
      <c r="S586" s="235">
        <v>0</v>
      </c>
      <c r="T586" s="236">
        <f>S586*H586</f>
        <v>0</v>
      </c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R586" s="237" t="s">
        <v>361</v>
      </c>
      <c r="AT586" s="237" t="s">
        <v>251</v>
      </c>
      <c r="AU586" s="237" t="s">
        <v>85</v>
      </c>
      <c r="AY586" s="17" t="s">
        <v>164</v>
      </c>
      <c r="BE586" s="238">
        <f>IF(N586="základní",J586,0)</f>
        <v>0</v>
      </c>
      <c r="BF586" s="238">
        <f>IF(N586="snížená",J586,0)</f>
        <v>0</v>
      </c>
      <c r="BG586" s="238">
        <f>IF(N586="zákl. přenesená",J586,0)</f>
        <v>0</v>
      </c>
      <c r="BH586" s="238">
        <f>IF(N586="sníž. přenesená",J586,0)</f>
        <v>0</v>
      </c>
      <c r="BI586" s="238">
        <f>IF(N586="nulová",J586,0)</f>
        <v>0</v>
      </c>
      <c r="BJ586" s="17" t="s">
        <v>83</v>
      </c>
      <c r="BK586" s="238">
        <f>ROUND(I586*H586,2)</f>
        <v>0</v>
      </c>
      <c r="BL586" s="17" t="s">
        <v>266</v>
      </c>
      <c r="BM586" s="237" t="s">
        <v>946</v>
      </c>
    </row>
    <row r="587" s="2" customFormat="1">
      <c r="A587" s="38"/>
      <c r="B587" s="39"/>
      <c r="C587" s="40"/>
      <c r="D587" s="246" t="s">
        <v>470</v>
      </c>
      <c r="E587" s="40"/>
      <c r="F587" s="287" t="s">
        <v>947</v>
      </c>
      <c r="G587" s="40"/>
      <c r="H587" s="40"/>
      <c r="I587" s="241"/>
      <c r="J587" s="40"/>
      <c r="K587" s="40"/>
      <c r="L587" s="44"/>
      <c r="M587" s="242"/>
      <c r="N587" s="243"/>
      <c r="O587" s="91"/>
      <c r="P587" s="91"/>
      <c r="Q587" s="91"/>
      <c r="R587" s="91"/>
      <c r="S587" s="91"/>
      <c r="T587" s="92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T587" s="17" t="s">
        <v>470</v>
      </c>
      <c r="AU587" s="17" t="s">
        <v>85</v>
      </c>
    </row>
    <row r="588" s="14" customFormat="1">
      <c r="A588" s="14"/>
      <c r="B588" s="255"/>
      <c r="C588" s="256"/>
      <c r="D588" s="246" t="s">
        <v>175</v>
      </c>
      <c r="E588" s="257" t="s">
        <v>1</v>
      </c>
      <c r="F588" s="258" t="s">
        <v>948</v>
      </c>
      <c r="G588" s="256"/>
      <c r="H588" s="259">
        <v>34.423999999999999</v>
      </c>
      <c r="I588" s="260"/>
      <c r="J588" s="256"/>
      <c r="K588" s="256"/>
      <c r="L588" s="261"/>
      <c r="M588" s="262"/>
      <c r="N588" s="263"/>
      <c r="O588" s="263"/>
      <c r="P588" s="263"/>
      <c r="Q588" s="263"/>
      <c r="R588" s="263"/>
      <c r="S588" s="263"/>
      <c r="T588" s="26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65" t="s">
        <v>175</v>
      </c>
      <c r="AU588" s="265" t="s">
        <v>85</v>
      </c>
      <c r="AV588" s="14" t="s">
        <v>85</v>
      </c>
      <c r="AW588" s="14" t="s">
        <v>31</v>
      </c>
      <c r="AX588" s="14" t="s">
        <v>83</v>
      </c>
      <c r="AY588" s="265" t="s">
        <v>164</v>
      </c>
    </row>
    <row r="589" s="2" customFormat="1" ht="24.15" customHeight="1">
      <c r="A589" s="38"/>
      <c r="B589" s="39"/>
      <c r="C589" s="226" t="s">
        <v>949</v>
      </c>
      <c r="D589" s="226" t="s">
        <v>166</v>
      </c>
      <c r="E589" s="227" t="s">
        <v>950</v>
      </c>
      <c r="F589" s="228" t="s">
        <v>951</v>
      </c>
      <c r="G589" s="229" t="s">
        <v>169</v>
      </c>
      <c r="H589" s="230">
        <v>1.98</v>
      </c>
      <c r="I589" s="231"/>
      <c r="J589" s="232">
        <f>ROUND(I589*H589,2)</f>
        <v>0</v>
      </c>
      <c r="K589" s="228" t="s">
        <v>170</v>
      </c>
      <c r="L589" s="44"/>
      <c r="M589" s="233" t="s">
        <v>1</v>
      </c>
      <c r="N589" s="234" t="s">
        <v>40</v>
      </c>
      <c r="O589" s="91"/>
      <c r="P589" s="235">
        <f>O589*H589</f>
        <v>0</v>
      </c>
      <c r="Q589" s="235">
        <v>0</v>
      </c>
      <c r="R589" s="235">
        <f>Q589*H589</f>
        <v>0</v>
      </c>
      <c r="S589" s="235">
        <v>0</v>
      </c>
      <c r="T589" s="236">
        <f>S589*H589</f>
        <v>0</v>
      </c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R589" s="237" t="s">
        <v>266</v>
      </c>
      <c r="AT589" s="237" t="s">
        <v>166</v>
      </c>
      <c r="AU589" s="237" t="s">
        <v>85</v>
      </c>
      <c r="AY589" s="17" t="s">
        <v>164</v>
      </c>
      <c r="BE589" s="238">
        <f>IF(N589="základní",J589,0)</f>
        <v>0</v>
      </c>
      <c r="BF589" s="238">
        <f>IF(N589="snížená",J589,0)</f>
        <v>0</v>
      </c>
      <c r="BG589" s="238">
        <f>IF(N589="zákl. přenesená",J589,0)</f>
        <v>0</v>
      </c>
      <c r="BH589" s="238">
        <f>IF(N589="sníž. přenesená",J589,0)</f>
        <v>0</v>
      </c>
      <c r="BI589" s="238">
        <f>IF(N589="nulová",J589,0)</f>
        <v>0</v>
      </c>
      <c r="BJ589" s="17" t="s">
        <v>83</v>
      </c>
      <c r="BK589" s="238">
        <f>ROUND(I589*H589,2)</f>
        <v>0</v>
      </c>
      <c r="BL589" s="17" t="s">
        <v>266</v>
      </c>
      <c r="BM589" s="237" t="s">
        <v>952</v>
      </c>
    </row>
    <row r="590" s="2" customFormat="1">
      <c r="A590" s="38"/>
      <c r="B590" s="39"/>
      <c r="C590" s="40"/>
      <c r="D590" s="239" t="s">
        <v>173</v>
      </c>
      <c r="E590" s="40"/>
      <c r="F590" s="240" t="s">
        <v>953</v>
      </c>
      <c r="G590" s="40"/>
      <c r="H590" s="40"/>
      <c r="I590" s="241"/>
      <c r="J590" s="40"/>
      <c r="K590" s="40"/>
      <c r="L590" s="44"/>
      <c r="M590" s="242"/>
      <c r="N590" s="243"/>
      <c r="O590" s="91"/>
      <c r="P590" s="91"/>
      <c r="Q590" s="91"/>
      <c r="R590" s="91"/>
      <c r="S590" s="91"/>
      <c r="T590" s="92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T590" s="17" t="s">
        <v>173</v>
      </c>
      <c r="AU590" s="17" t="s">
        <v>85</v>
      </c>
    </row>
    <row r="591" s="14" customFormat="1">
      <c r="A591" s="14"/>
      <c r="B591" s="255"/>
      <c r="C591" s="256"/>
      <c r="D591" s="246" t="s">
        <v>175</v>
      </c>
      <c r="E591" s="257" t="s">
        <v>1</v>
      </c>
      <c r="F591" s="258" t="s">
        <v>954</v>
      </c>
      <c r="G591" s="256"/>
      <c r="H591" s="259">
        <v>1.98</v>
      </c>
      <c r="I591" s="260"/>
      <c r="J591" s="256"/>
      <c r="K591" s="256"/>
      <c r="L591" s="261"/>
      <c r="M591" s="262"/>
      <c r="N591" s="263"/>
      <c r="O591" s="263"/>
      <c r="P591" s="263"/>
      <c r="Q591" s="263"/>
      <c r="R591" s="263"/>
      <c r="S591" s="263"/>
      <c r="T591" s="26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65" t="s">
        <v>175</v>
      </c>
      <c r="AU591" s="265" t="s">
        <v>85</v>
      </c>
      <c r="AV591" s="14" t="s">
        <v>85</v>
      </c>
      <c r="AW591" s="14" t="s">
        <v>31</v>
      </c>
      <c r="AX591" s="14" t="s">
        <v>83</v>
      </c>
      <c r="AY591" s="265" t="s">
        <v>164</v>
      </c>
    </row>
    <row r="592" s="2" customFormat="1" ht="24.15" customHeight="1">
      <c r="A592" s="38"/>
      <c r="B592" s="39"/>
      <c r="C592" s="226" t="s">
        <v>955</v>
      </c>
      <c r="D592" s="226" t="s">
        <v>166</v>
      </c>
      <c r="E592" s="227" t="s">
        <v>956</v>
      </c>
      <c r="F592" s="228" t="s">
        <v>957</v>
      </c>
      <c r="G592" s="229" t="s">
        <v>169</v>
      </c>
      <c r="H592" s="230">
        <v>2</v>
      </c>
      <c r="I592" s="231"/>
      <c r="J592" s="232">
        <f>ROUND(I592*H592,2)</f>
        <v>0</v>
      </c>
      <c r="K592" s="228" t="s">
        <v>243</v>
      </c>
      <c r="L592" s="44"/>
      <c r="M592" s="233" t="s">
        <v>1</v>
      </c>
      <c r="N592" s="234" t="s">
        <v>40</v>
      </c>
      <c r="O592" s="91"/>
      <c r="P592" s="235">
        <f>O592*H592</f>
        <v>0</v>
      </c>
      <c r="Q592" s="235">
        <v>0.0015</v>
      </c>
      <c r="R592" s="235">
        <f>Q592*H592</f>
        <v>0.0030000000000000001</v>
      </c>
      <c r="S592" s="235">
        <v>0</v>
      </c>
      <c r="T592" s="236">
        <f>S592*H592</f>
        <v>0</v>
      </c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R592" s="237" t="s">
        <v>266</v>
      </c>
      <c r="AT592" s="237" t="s">
        <v>166</v>
      </c>
      <c r="AU592" s="237" t="s">
        <v>85</v>
      </c>
      <c r="AY592" s="17" t="s">
        <v>164</v>
      </c>
      <c r="BE592" s="238">
        <f>IF(N592="základní",J592,0)</f>
        <v>0</v>
      </c>
      <c r="BF592" s="238">
        <f>IF(N592="snížená",J592,0)</f>
        <v>0</v>
      </c>
      <c r="BG592" s="238">
        <f>IF(N592="zákl. přenesená",J592,0)</f>
        <v>0</v>
      </c>
      <c r="BH592" s="238">
        <f>IF(N592="sníž. přenesená",J592,0)</f>
        <v>0</v>
      </c>
      <c r="BI592" s="238">
        <f>IF(N592="nulová",J592,0)</f>
        <v>0</v>
      </c>
      <c r="BJ592" s="17" t="s">
        <v>83</v>
      </c>
      <c r="BK592" s="238">
        <f>ROUND(I592*H592,2)</f>
        <v>0</v>
      </c>
      <c r="BL592" s="17" t="s">
        <v>266</v>
      </c>
      <c r="BM592" s="237" t="s">
        <v>958</v>
      </c>
    </row>
    <row r="593" s="2" customFormat="1">
      <c r="A593" s="38"/>
      <c r="B593" s="39"/>
      <c r="C593" s="40"/>
      <c r="D593" s="246" t="s">
        <v>470</v>
      </c>
      <c r="E593" s="40"/>
      <c r="F593" s="287" t="s">
        <v>697</v>
      </c>
      <c r="G593" s="40"/>
      <c r="H593" s="40"/>
      <c r="I593" s="241"/>
      <c r="J593" s="40"/>
      <c r="K593" s="40"/>
      <c r="L593" s="44"/>
      <c r="M593" s="242"/>
      <c r="N593" s="243"/>
      <c r="O593" s="91"/>
      <c r="P593" s="91"/>
      <c r="Q593" s="91"/>
      <c r="R593" s="91"/>
      <c r="S593" s="91"/>
      <c r="T593" s="92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T593" s="17" t="s">
        <v>470</v>
      </c>
      <c r="AU593" s="17" t="s">
        <v>85</v>
      </c>
    </row>
    <row r="594" s="14" customFormat="1">
      <c r="A594" s="14"/>
      <c r="B594" s="255"/>
      <c r="C594" s="256"/>
      <c r="D594" s="246" t="s">
        <v>175</v>
      </c>
      <c r="E594" s="257" t="s">
        <v>1</v>
      </c>
      <c r="F594" s="258" t="s">
        <v>959</v>
      </c>
      <c r="G594" s="256"/>
      <c r="H594" s="259">
        <v>2</v>
      </c>
      <c r="I594" s="260"/>
      <c r="J594" s="256"/>
      <c r="K594" s="256"/>
      <c r="L594" s="261"/>
      <c r="M594" s="262"/>
      <c r="N594" s="263"/>
      <c r="O594" s="263"/>
      <c r="P594" s="263"/>
      <c r="Q594" s="263"/>
      <c r="R594" s="263"/>
      <c r="S594" s="263"/>
      <c r="T594" s="26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65" t="s">
        <v>175</v>
      </c>
      <c r="AU594" s="265" t="s">
        <v>85</v>
      </c>
      <c r="AV594" s="14" t="s">
        <v>85</v>
      </c>
      <c r="AW594" s="14" t="s">
        <v>31</v>
      </c>
      <c r="AX594" s="14" t="s">
        <v>83</v>
      </c>
      <c r="AY594" s="265" t="s">
        <v>164</v>
      </c>
    </row>
    <row r="595" s="2" customFormat="1" ht="16.5" customHeight="1">
      <c r="A595" s="38"/>
      <c r="B595" s="39"/>
      <c r="C595" s="226" t="s">
        <v>960</v>
      </c>
      <c r="D595" s="226" t="s">
        <v>166</v>
      </c>
      <c r="E595" s="227" t="s">
        <v>961</v>
      </c>
      <c r="F595" s="228" t="s">
        <v>962</v>
      </c>
      <c r="G595" s="229" t="s">
        <v>242</v>
      </c>
      <c r="H595" s="230">
        <v>29.600000000000001</v>
      </c>
      <c r="I595" s="231"/>
      <c r="J595" s="232">
        <f>ROUND(I595*H595,2)</f>
        <v>0</v>
      </c>
      <c r="K595" s="228" t="s">
        <v>170</v>
      </c>
      <c r="L595" s="44"/>
      <c r="M595" s="233" t="s">
        <v>1</v>
      </c>
      <c r="N595" s="234" t="s">
        <v>40</v>
      </c>
      <c r="O595" s="91"/>
      <c r="P595" s="235">
        <f>O595*H595</f>
        <v>0</v>
      </c>
      <c r="Q595" s="235">
        <v>9.0000000000000006E-05</v>
      </c>
      <c r="R595" s="235">
        <f>Q595*H595</f>
        <v>0.0026640000000000001</v>
      </c>
      <c r="S595" s="235">
        <v>0</v>
      </c>
      <c r="T595" s="236">
        <f>S595*H595</f>
        <v>0</v>
      </c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R595" s="237" t="s">
        <v>266</v>
      </c>
      <c r="AT595" s="237" t="s">
        <v>166</v>
      </c>
      <c r="AU595" s="237" t="s">
        <v>85</v>
      </c>
      <c r="AY595" s="17" t="s">
        <v>164</v>
      </c>
      <c r="BE595" s="238">
        <f>IF(N595="základní",J595,0)</f>
        <v>0</v>
      </c>
      <c r="BF595" s="238">
        <f>IF(N595="snížená",J595,0)</f>
        <v>0</v>
      </c>
      <c r="BG595" s="238">
        <f>IF(N595="zákl. přenesená",J595,0)</f>
        <v>0</v>
      </c>
      <c r="BH595" s="238">
        <f>IF(N595="sníž. přenesená",J595,0)</f>
        <v>0</v>
      </c>
      <c r="BI595" s="238">
        <f>IF(N595="nulová",J595,0)</f>
        <v>0</v>
      </c>
      <c r="BJ595" s="17" t="s">
        <v>83</v>
      </c>
      <c r="BK595" s="238">
        <f>ROUND(I595*H595,2)</f>
        <v>0</v>
      </c>
      <c r="BL595" s="17" t="s">
        <v>266</v>
      </c>
      <c r="BM595" s="237" t="s">
        <v>963</v>
      </c>
    </row>
    <row r="596" s="2" customFormat="1">
      <c r="A596" s="38"/>
      <c r="B596" s="39"/>
      <c r="C596" s="40"/>
      <c r="D596" s="239" t="s">
        <v>173</v>
      </c>
      <c r="E596" s="40"/>
      <c r="F596" s="240" t="s">
        <v>964</v>
      </c>
      <c r="G596" s="40"/>
      <c r="H596" s="40"/>
      <c r="I596" s="241"/>
      <c r="J596" s="40"/>
      <c r="K596" s="40"/>
      <c r="L596" s="44"/>
      <c r="M596" s="242"/>
      <c r="N596" s="243"/>
      <c r="O596" s="91"/>
      <c r="P596" s="91"/>
      <c r="Q596" s="91"/>
      <c r="R596" s="91"/>
      <c r="S596" s="91"/>
      <c r="T596" s="92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T596" s="17" t="s">
        <v>173</v>
      </c>
      <c r="AU596" s="17" t="s">
        <v>85</v>
      </c>
    </row>
    <row r="597" s="14" customFormat="1">
      <c r="A597" s="14"/>
      <c r="B597" s="255"/>
      <c r="C597" s="256"/>
      <c r="D597" s="246" t="s">
        <v>175</v>
      </c>
      <c r="E597" s="257" t="s">
        <v>1</v>
      </c>
      <c r="F597" s="258" t="s">
        <v>965</v>
      </c>
      <c r="G597" s="256"/>
      <c r="H597" s="259">
        <v>6.4000000000000004</v>
      </c>
      <c r="I597" s="260"/>
      <c r="J597" s="256"/>
      <c r="K597" s="256"/>
      <c r="L597" s="261"/>
      <c r="M597" s="262"/>
      <c r="N597" s="263"/>
      <c r="O597" s="263"/>
      <c r="P597" s="263"/>
      <c r="Q597" s="263"/>
      <c r="R597" s="263"/>
      <c r="S597" s="263"/>
      <c r="T597" s="26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65" t="s">
        <v>175</v>
      </c>
      <c r="AU597" s="265" t="s">
        <v>85</v>
      </c>
      <c r="AV597" s="14" t="s">
        <v>85</v>
      </c>
      <c r="AW597" s="14" t="s">
        <v>31</v>
      </c>
      <c r="AX597" s="14" t="s">
        <v>75</v>
      </c>
      <c r="AY597" s="265" t="s">
        <v>164</v>
      </c>
    </row>
    <row r="598" s="14" customFormat="1">
      <c r="A598" s="14"/>
      <c r="B598" s="255"/>
      <c r="C598" s="256"/>
      <c r="D598" s="246" t="s">
        <v>175</v>
      </c>
      <c r="E598" s="257" t="s">
        <v>1</v>
      </c>
      <c r="F598" s="258" t="s">
        <v>966</v>
      </c>
      <c r="G598" s="256"/>
      <c r="H598" s="259">
        <v>23.199999999999999</v>
      </c>
      <c r="I598" s="260"/>
      <c r="J598" s="256"/>
      <c r="K598" s="256"/>
      <c r="L598" s="261"/>
      <c r="M598" s="262"/>
      <c r="N598" s="263"/>
      <c r="O598" s="263"/>
      <c r="P598" s="263"/>
      <c r="Q598" s="263"/>
      <c r="R598" s="263"/>
      <c r="S598" s="263"/>
      <c r="T598" s="26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65" t="s">
        <v>175</v>
      </c>
      <c r="AU598" s="265" t="s">
        <v>85</v>
      </c>
      <c r="AV598" s="14" t="s">
        <v>85</v>
      </c>
      <c r="AW598" s="14" t="s">
        <v>31</v>
      </c>
      <c r="AX598" s="14" t="s">
        <v>75</v>
      </c>
      <c r="AY598" s="265" t="s">
        <v>164</v>
      </c>
    </row>
    <row r="599" s="15" customFormat="1">
      <c r="A599" s="15"/>
      <c r="B599" s="266"/>
      <c r="C599" s="267"/>
      <c r="D599" s="246" t="s">
        <v>175</v>
      </c>
      <c r="E599" s="268" t="s">
        <v>1</v>
      </c>
      <c r="F599" s="269" t="s">
        <v>178</v>
      </c>
      <c r="G599" s="267"/>
      <c r="H599" s="270">
        <v>29.600000000000001</v>
      </c>
      <c r="I599" s="271"/>
      <c r="J599" s="267"/>
      <c r="K599" s="267"/>
      <c r="L599" s="272"/>
      <c r="M599" s="273"/>
      <c r="N599" s="274"/>
      <c r="O599" s="274"/>
      <c r="P599" s="274"/>
      <c r="Q599" s="274"/>
      <c r="R599" s="274"/>
      <c r="S599" s="274"/>
      <c r="T599" s="27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T599" s="276" t="s">
        <v>175</v>
      </c>
      <c r="AU599" s="276" t="s">
        <v>85</v>
      </c>
      <c r="AV599" s="15" t="s">
        <v>171</v>
      </c>
      <c r="AW599" s="15" t="s">
        <v>31</v>
      </c>
      <c r="AX599" s="15" t="s">
        <v>83</v>
      </c>
      <c r="AY599" s="276" t="s">
        <v>164</v>
      </c>
    </row>
    <row r="600" s="2" customFormat="1" ht="21.75" customHeight="1">
      <c r="A600" s="38"/>
      <c r="B600" s="39"/>
      <c r="C600" s="226" t="s">
        <v>967</v>
      </c>
      <c r="D600" s="226" t="s">
        <v>166</v>
      </c>
      <c r="E600" s="227" t="s">
        <v>968</v>
      </c>
      <c r="F600" s="228" t="s">
        <v>969</v>
      </c>
      <c r="G600" s="229" t="s">
        <v>242</v>
      </c>
      <c r="H600" s="230">
        <v>29.600000000000001</v>
      </c>
      <c r="I600" s="231"/>
      <c r="J600" s="232">
        <f>ROUND(I600*H600,2)</f>
        <v>0</v>
      </c>
      <c r="K600" s="228" t="s">
        <v>170</v>
      </c>
      <c r="L600" s="44"/>
      <c r="M600" s="233" t="s">
        <v>1</v>
      </c>
      <c r="N600" s="234" t="s">
        <v>40</v>
      </c>
      <c r="O600" s="91"/>
      <c r="P600" s="235">
        <f>O600*H600</f>
        <v>0</v>
      </c>
      <c r="Q600" s="235">
        <v>0</v>
      </c>
      <c r="R600" s="235">
        <f>Q600*H600</f>
        <v>0</v>
      </c>
      <c r="S600" s="235">
        <v>0</v>
      </c>
      <c r="T600" s="236">
        <f>S600*H600</f>
        <v>0</v>
      </c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R600" s="237" t="s">
        <v>266</v>
      </c>
      <c r="AT600" s="237" t="s">
        <v>166</v>
      </c>
      <c r="AU600" s="237" t="s">
        <v>85</v>
      </c>
      <c r="AY600" s="17" t="s">
        <v>164</v>
      </c>
      <c r="BE600" s="238">
        <f>IF(N600="základní",J600,0)</f>
        <v>0</v>
      </c>
      <c r="BF600" s="238">
        <f>IF(N600="snížená",J600,0)</f>
        <v>0</v>
      </c>
      <c r="BG600" s="238">
        <f>IF(N600="zákl. přenesená",J600,0)</f>
        <v>0</v>
      </c>
      <c r="BH600" s="238">
        <f>IF(N600="sníž. přenesená",J600,0)</f>
        <v>0</v>
      </c>
      <c r="BI600" s="238">
        <f>IF(N600="nulová",J600,0)</f>
        <v>0</v>
      </c>
      <c r="BJ600" s="17" t="s">
        <v>83</v>
      </c>
      <c r="BK600" s="238">
        <f>ROUND(I600*H600,2)</f>
        <v>0</v>
      </c>
      <c r="BL600" s="17" t="s">
        <v>266</v>
      </c>
      <c r="BM600" s="237" t="s">
        <v>970</v>
      </c>
    </row>
    <row r="601" s="2" customFormat="1">
      <c r="A601" s="38"/>
      <c r="B601" s="39"/>
      <c r="C601" s="40"/>
      <c r="D601" s="239" t="s">
        <v>173</v>
      </c>
      <c r="E601" s="40"/>
      <c r="F601" s="240" t="s">
        <v>971</v>
      </c>
      <c r="G601" s="40"/>
      <c r="H601" s="40"/>
      <c r="I601" s="241"/>
      <c r="J601" s="40"/>
      <c r="K601" s="40"/>
      <c r="L601" s="44"/>
      <c r="M601" s="242"/>
      <c r="N601" s="243"/>
      <c r="O601" s="91"/>
      <c r="P601" s="91"/>
      <c r="Q601" s="91"/>
      <c r="R601" s="91"/>
      <c r="S601" s="91"/>
      <c r="T601" s="92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T601" s="17" t="s">
        <v>173</v>
      </c>
      <c r="AU601" s="17" t="s">
        <v>85</v>
      </c>
    </row>
    <row r="602" s="2" customFormat="1" ht="24.15" customHeight="1">
      <c r="A602" s="38"/>
      <c r="B602" s="39"/>
      <c r="C602" s="226" t="s">
        <v>972</v>
      </c>
      <c r="D602" s="226" t="s">
        <v>166</v>
      </c>
      <c r="E602" s="227" t="s">
        <v>973</v>
      </c>
      <c r="F602" s="228" t="s">
        <v>974</v>
      </c>
      <c r="G602" s="229" t="s">
        <v>169</v>
      </c>
      <c r="H602" s="230">
        <v>2.4199999999999999</v>
      </c>
      <c r="I602" s="231"/>
      <c r="J602" s="232">
        <f>ROUND(I602*H602,2)</f>
        <v>0</v>
      </c>
      <c r="K602" s="228" t="s">
        <v>170</v>
      </c>
      <c r="L602" s="44"/>
      <c r="M602" s="233" t="s">
        <v>1</v>
      </c>
      <c r="N602" s="234" t="s">
        <v>40</v>
      </c>
      <c r="O602" s="91"/>
      <c r="P602" s="235">
        <f>O602*H602</f>
        <v>0</v>
      </c>
      <c r="Q602" s="235">
        <v>0</v>
      </c>
      <c r="R602" s="235">
        <f>Q602*H602</f>
        <v>0</v>
      </c>
      <c r="S602" s="235">
        <v>0</v>
      </c>
      <c r="T602" s="236">
        <f>S602*H602</f>
        <v>0</v>
      </c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R602" s="237" t="s">
        <v>266</v>
      </c>
      <c r="AT602" s="237" t="s">
        <v>166</v>
      </c>
      <c r="AU602" s="237" t="s">
        <v>85</v>
      </c>
      <c r="AY602" s="17" t="s">
        <v>164</v>
      </c>
      <c r="BE602" s="238">
        <f>IF(N602="základní",J602,0)</f>
        <v>0</v>
      </c>
      <c r="BF602" s="238">
        <f>IF(N602="snížená",J602,0)</f>
        <v>0</v>
      </c>
      <c r="BG602" s="238">
        <f>IF(N602="zákl. přenesená",J602,0)</f>
        <v>0</v>
      </c>
      <c r="BH602" s="238">
        <f>IF(N602="sníž. přenesená",J602,0)</f>
        <v>0</v>
      </c>
      <c r="BI602" s="238">
        <f>IF(N602="nulová",J602,0)</f>
        <v>0</v>
      </c>
      <c r="BJ602" s="17" t="s">
        <v>83</v>
      </c>
      <c r="BK602" s="238">
        <f>ROUND(I602*H602,2)</f>
        <v>0</v>
      </c>
      <c r="BL602" s="17" t="s">
        <v>266</v>
      </c>
      <c r="BM602" s="237" t="s">
        <v>975</v>
      </c>
    </row>
    <row r="603" s="2" customFormat="1">
      <c r="A603" s="38"/>
      <c r="B603" s="39"/>
      <c r="C603" s="40"/>
      <c r="D603" s="239" t="s">
        <v>173</v>
      </c>
      <c r="E603" s="40"/>
      <c r="F603" s="240" t="s">
        <v>976</v>
      </c>
      <c r="G603" s="40"/>
      <c r="H603" s="40"/>
      <c r="I603" s="241"/>
      <c r="J603" s="40"/>
      <c r="K603" s="40"/>
      <c r="L603" s="44"/>
      <c r="M603" s="242"/>
      <c r="N603" s="243"/>
      <c r="O603" s="91"/>
      <c r="P603" s="91"/>
      <c r="Q603" s="91"/>
      <c r="R603" s="91"/>
      <c r="S603" s="91"/>
      <c r="T603" s="92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T603" s="17" t="s">
        <v>173</v>
      </c>
      <c r="AU603" s="17" t="s">
        <v>85</v>
      </c>
    </row>
    <row r="604" s="2" customFormat="1" ht="16.5" customHeight="1">
      <c r="A604" s="38"/>
      <c r="B604" s="39"/>
      <c r="C604" s="226" t="s">
        <v>977</v>
      </c>
      <c r="D604" s="226" t="s">
        <v>166</v>
      </c>
      <c r="E604" s="227" t="s">
        <v>978</v>
      </c>
      <c r="F604" s="228" t="s">
        <v>979</v>
      </c>
      <c r="G604" s="229" t="s">
        <v>169</v>
      </c>
      <c r="H604" s="230">
        <v>2.4199999999999999</v>
      </c>
      <c r="I604" s="231"/>
      <c r="J604" s="232">
        <f>ROUND(I604*H604,2)</f>
        <v>0</v>
      </c>
      <c r="K604" s="228" t="s">
        <v>170</v>
      </c>
      <c r="L604" s="44"/>
      <c r="M604" s="233" t="s">
        <v>1</v>
      </c>
      <c r="N604" s="234" t="s">
        <v>40</v>
      </c>
      <c r="O604" s="91"/>
      <c r="P604" s="235">
        <f>O604*H604</f>
        <v>0</v>
      </c>
      <c r="Q604" s="235">
        <v>0</v>
      </c>
      <c r="R604" s="235">
        <f>Q604*H604</f>
        <v>0</v>
      </c>
      <c r="S604" s="235">
        <v>0.035299999999999998</v>
      </c>
      <c r="T604" s="236">
        <f>S604*H604</f>
        <v>0.085425999999999988</v>
      </c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R604" s="237" t="s">
        <v>266</v>
      </c>
      <c r="AT604" s="237" t="s">
        <v>166</v>
      </c>
      <c r="AU604" s="237" t="s">
        <v>85</v>
      </c>
      <c r="AY604" s="17" t="s">
        <v>164</v>
      </c>
      <c r="BE604" s="238">
        <f>IF(N604="základní",J604,0)</f>
        <v>0</v>
      </c>
      <c r="BF604" s="238">
        <f>IF(N604="snížená",J604,0)</f>
        <v>0</v>
      </c>
      <c r="BG604" s="238">
        <f>IF(N604="zákl. přenesená",J604,0)</f>
        <v>0</v>
      </c>
      <c r="BH604" s="238">
        <f>IF(N604="sníž. přenesená",J604,0)</f>
        <v>0</v>
      </c>
      <c r="BI604" s="238">
        <f>IF(N604="nulová",J604,0)</f>
        <v>0</v>
      </c>
      <c r="BJ604" s="17" t="s">
        <v>83</v>
      </c>
      <c r="BK604" s="238">
        <f>ROUND(I604*H604,2)</f>
        <v>0</v>
      </c>
      <c r="BL604" s="17" t="s">
        <v>266</v>
      </c>
      <c r="BM604" s="237" t="s">
        <v>980</v>
      </c>
    </row>
    <row r="605" s="2" customFormat="1">
      <c r="A605" s="38"/>
      <c r="B605" s="39"/>
      <c r="C605" s="40"/>
      <c r="D605" s="239" t="s">
        <v>173</v>
      </c>
      <c r="E605" s="40"/>
      <c r="F605" s="240" t="s">
        <v>981</v>
      </c>
      <c r="G605" s="40"/>
      <c r="H605" s="40"/>
      <c r="I605" s="241"/>
      <c r="J605" s="40"/>
      <c r="K605" s="40"/>
      <c r="L605" s="44"/>
      <c r="M605" s="242"/>
      <c r="N605" s="243"/>
      <c r="O605" s="91"/>
      <c r="P605" s="91"/>
      <c r="Q605" s="91"/>
      <c r="R605" s="91"/>
      <c r="S605" s="91"/>
      <c r="T605" s="92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T605" s="17" t="s">
        <v>173</v>
      </c>
      <c r="AU605" s="17" t="s">
        <v>85</v>
      </c>
    </row>
    <row r="606" s="13" customFormat="1">
      <c r="A606" s="13"/>
      <c r="B606" s="244"/>
      <c r="C606" s="245"/>
      <c r="D606" s="246" t="s">
        <v>175</v>
      </c>
      <c r="E606" s="247" t="s">
        <v>1</v>
      </c>
      <c r="F606" s="248" t="s">
        <v>982</v>
      </c>
      <c r="G606" s="245"/>
      <c r="H606" s="247" t="s">
        <v>1</v>
      </c>
      <c r="I606" s="249"/>
      <c r="J606" s="245"/>
      <c r="K606" s="245"/>
      <c r="L606" s="250"/>
      <c r="M606" s="251"/>
      <c r="N606" s="252"/>
      <c r="O606" s="252"/>
      <c r="P606" s="252"/>
      <c r="Q606" s="252"/>
      <c r="R606" s="252"/>
      <c r="S606" s="252"/>
      <c r="T606" s="25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54" t="s">
        <v>175</v>
      </c>
      <c r="AU606" s="254" t="s">
        <v>85</v>
      </c>
      <c r="AV606" s="13" t="s">
        <v>83</v>
      </c>
      <c r="AW606" s="13" t="s">
        <v>31</v>
      </c>
      <c r="AX606" s="13" t="s">
        <v>75</v>
      </c>
      <c r="AY606" s="254" t="s">
        <v>164</v>
      </c>
    </row>
    <row r="607" s="14" customFormat="1">
      <c r="A607" s="14"/>
      <c r="B607" s="255"/>
      <c r="C607" s="256"/>
      <c r="D607" s="246" t="s">
        <v>175</v>
      </c>
      <c r="E607" s="257" t="s">
        <v>1</v>
      </c>
      <c r="F607" s="258" t="s">
        <v>983</v>
      </c>
      <c r="G607" s="256"/>
      <c r="H607" s="259">
        <v>2.4199999999999999</v>
      </c>
      <c r="I607" s="260"/>
      <c r="J607" s="256"/>
      <c r="K607" s="256"/>
      <c r="L607" s="261"/>
      <c r="M607" s="262"/>
      <c r="N607" s="263"/>
      <c r="O607" s="263"/>
      <c r="P607" s="263"/>
      <c r="Q607" s="263"/>
      <c r="R607" s="263"/>
      <c r="S607" s="263"/>
      <c r="T607" s="26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65" t="s">
        <v>175</v>
      </c>
      <c r="AU607" s="265" t="s">
        <v>85</v>
      </c>
      <c r="AV607" s="14" t="s">
        <v>85</v>
      </c>
      <c r="AW607" s="14" t="s">
        <v>31</v>
      </c>
      <c r="AX607" s="14" t="s">
        <v>75</v>
      </c>
      <c r="AY607" s="265" t="s">
        <v>164</v>
      </c>
    </row>
    <row r="608" s="15" customFormat="1">
      <c r="A608" s="15"/>
      <c r="B608" s="266"/>
      <c r="C608" s="267"/>
      <c r="D608" s="246" t="s">
        <v>175</v>
      </c>
      <c r="E608" s="268" t="s">
        <v>1</v>
      </c>
      <c r="F608" s="269" t="s">
        <v>178</v>
      </c>
      <c r="G608" s="267"/>
      <c r="H608" s="270">
        <v>2.4199999999999999</v>
      </c>
      <c r="I608" s="271"/>
      <c r="J608" s="267"/>
      <c r="K608" s="267"/>
      <c r="L608" s="272"/>
      <c r="M608" s="273"/>
      <c r="N608" s="274"/>
      <c r="O608" s="274"/>
      <c r="P608" s="274"/>
      <c r="Q608" s="274"/>
      <c r="R608" s="274"/>
      <c r="S608" s="274"/>
      <c r="T608" s="27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T608" s="276" t="s">
        <v>175</v>
      </c>
      <c r="AU608" s="276" t="s">
        <v>85</v>
      </c>
      <c r="AV608" s="15" t="s">
        <v>171</v>
      </c>
      <c r="AW608" s="15" t="s">
        <v>31</v>
      </c>
      <c r="AX608" s="15" t="s">
        <v>83</v>
      </c>
      <c r="AY608" s="276" t="s">
        <v>164</v>
      </c>
    </row>
    <row r="609" s="2" customFormat="1" ht="24.15" customHeight="1">
      <c r="A609" s="38"/>
      <c r="B609" s="39"/>
      <c r="C609" s="226" t="s">
        <v>984</v>
      </c>
      <c r="D609" s="226" t="s">
        <v>166</v>
      </c>
      <c r="E609" s="227" t="s">
        <v>985</v>
      </c>
      <c r="F609" s="228" t="s">
        <v>986</v>
      </c>
      <c r="G609" s="229" t="s">
        <v>223</v>
      </c>
      <c r="H609" s="230">
        <v>1.01</v>
      </c>
      <c r="I609" s="231"/>
      <c r="J609" s="232">
        <f>ROUND(I609*H609,2)</f>
        <v>0</v>
      </c>
      <c r="K609" s="228" t="s">
        <v>170</v>
      </c>
      <c r="L609" s="44"/>
      <c r="M609" s="233" t="s">
        <v>1</v>
      </c>
      <c r="N609" s="234" t="s">
        <v>40</v>
      </c>
      <c r="O609" s="91"/>
      <c r="P609" s="235">
        <f>O609*H609</f>
        <v>0</v>
      </c>
      <c r="Q609" s="235">
        <v>0</v>
      </c>
      <c r="R609" s="235">
        <f>Q609*H609</f>
        <v>0</v>
      </c>
      <c r="S609" s="235">
        <v>0</v>
      </c>
      <c r="T609" s="236">
        <f>S609*H609</f>
        <v>0</v>
      </c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R609" s="237" t="s">
        <v>266</v>
      </c>
      <c r="AT609" s="237" t="s">
        <v>166</v>
      </c>
      <c r="AU609" s="237" t="s">
        <v>85</v>
      </c>
      <c r="AY609" s="17" t="s">
        <v>164</v>
      </c>
      <c r="BE609" s="238">
        <f>IF(N609="základní",J609,0)</f>
        <v>0</v>
      </c>
      <c r="BF609" s="238">
        <f>IF(N609="snížená",J609,0)</f>
        <v>0</v>
      </c>
      <c r="BG609" s="238">
        <f>IF(N609="zákl. přenesená",J609,0)</f>
        <v>0</v>
      </c>
      <c r="BH609" s="238">
        <f>IF(N609="sníž. přenesená",J609,0)</f>
        <v>0</v>
      </c>
      <c r="BI609" s="238">
        <f>IF(N609="nulová",J609,0)</f>
        <v>0</v>
      </c>
      <c r="BJ609" s="17" t="s">
        <v>83</v>
      </c>
      <c r="BK609" s="238">
        <f>ROUND(I609*H609,2)</f>
        <v>0</v>
      </c>
      <c r="BL609" s="17" t="s">
        <v>266</v>
      </c>
      <c r="BM609" s="237" t="s">
        <v>987</v>
      </c>
    </row>
    <row r="610" s="2" customFormat="1">
      <c r="A610" s="38"/>
      <c r="B610" s="39"/>
      <c r="C610" s="40"/>
      <c r="D610" s="239" t="s">
        <v>173</v>
      </c>
      <c r="E610" s="40"/>
      <c r="F610" s="240" t="s">
        <v>988</v>
      </c>
      <c r="G610" s="40"/>
      <c r="H610" s="40"/>
      <c r="I610" s="241"/>
      <c r="J610" s="40"/>
      <c r="K610" s="40"/>
      <c r="L610" s="44"/>
      <c r="M610" s="242"/>
      <c r="N610" s="243"/>
      <c r="O610" s="91"/>
      <c r="P610" s="91"/>
      <c r="Q610" s="91"/>
      <c r="R610" s="91"/>
      <c r="S610" s="91"/>
      <c r="T610" s="92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T610" s="17" t="s">
        <v>173</v>
      </c>
      <c r="AU610" s="17" t="s">
        <v>85</v>
      </c>
    </row>
    <row r="611" s="12" customFormat="1" ht="22.8" customHeight="1">
      <c r="A611" s="12"/>
      <c r="B611" s="210"/>
      <c r="C611" s="211"/>
      <c r="D611" s="212" t="s">
        <v>74</v>
      </c>
      <c r="E611" s="224" t="s">
        <v>989</v>
      </c>
      <c r="F611" s="224" t="s">
        <v>990</v>
      </c>
      <c r="G611" s="211"/>
      <c r="H611" s="211"/>
      <c r="I611" s="214"/>
      <c r="J611" s="225">
        <f>BK611</f>
        <v>0</v>
      </c>
      <c r="K611" s="211"/>
      <c r="L611" s="216"/>
      <c r="M611" s="217"/>
      <c r="N611" s="218"/>
      <c r="O611" s="218"/>
      <c r="P611" s="219">
        <f>SUM(P612:P641)</f>
        <v>0</v>
      </c>
      <c r="Q611" s="218"/>
      <c r="R611" s="219">
        <f>SUM(R612:R641)</f>
        <v>0.4055494</v>
      </c>
      <c r="S611" s="218"/>
      <c r="T611" s="220">
        <f>SUM(T612:T641)</f>
        <v>0.19420799999999999</v>
      </c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R611" s="221" t="s">
        <v>85</v>
      </c>
      <c r="AT611" s="222" t="s">
        <v>74</v>
      </c>
      <c r="AU611" s="222" t="s">
        <v>83</v>
      </c>
      <c r="AY611" s="221" t="s">
        <v>164</v>
      </c>
      <c r="BK611" s="223">
        <f>SUM(BK612:BK641)</f>
        <v>0</v>
      </c>
    </row>
    <row r="612" s="2" customFormat="1" ht="16.5" customHeight="1">
      <c r="A612" s="38"/>
      <c r="B612" s="39"/>
      <c r="C612" s="226" t="s">
        <v>991</v>
      </c>
      <c r="D612" s="226" t="s">
        <v>166</v>
      </c>
      <c r="E612" s="227" t="s">
        <v>992</v>
      </c>
      <c r="F612" s="228" t="s">
        <v>993</v>
      </c>
      <c r="G612" s="229" t="s">
        <v>169</v>
      </c>
      <c r="H612" s="230">
        <v>11.34</v>
      </c>
      <c r="I612" s="231"/>
      <c r="J612" s="232">
        <f>ROUND(I612*H612,2)</f>
        <v>0</v>
      </c>
      <c r="K612" s="228" t="s">
        <v>170</v>
      </c>
      <c r="L612" s="44"/>
      <c r="M612" s="233" t="s">
        <v>1</v>
      </c>
      <c r="N612" s="234" t="s">
        <v>40</v>
      </c>
      <c r="O612" s="91"/>
      <c r="P612" s="235">
        <f>O612*H612</f>
        <v>0</v>
      </c>
      <c r="Q612" s="235">
        <v>0.00029999999999999997</v>
      </c>
      <c r="R612" s="235">
        <f>Q612*H612</f>
        <v>0.0034019999999999996</v>
      </c>
      <c r="S612" s="235">
        <v>0</v>
      </c>
      <c r="T612" s="236">
        <f>S612*H612</f>
        <v>0</v>
      </c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R612" s="237" t="s">
        <v>266</v>
      </c>
      <c r="AT612" s="237" t="s">
        <v>166</v>
      </c>
      <c r="AU612" s="237" t="s">
        <v>85</v>
      </c>
      <c r="AY612" s="17" t="s">
        <v>164</v>
      </c>
      <c r="BE612" s="238">
        <f>IF(N612="základní",J612,0)</f>
        <v>0</v>
      </c>
      <c r="BF612" s="238">
        <f>IF(N612="snížená",J612,0)</f>
        <v>0</v>
      </c>
      <c r="BG612" s="238">
        <f>IF(N612="zákl. přenesená",J612,0)</f>
        <v>0</v>
      </c>
      <c r="BH612" s="238">
        <f>IF(N612="sníž. přenesená",J612,0)</f>
        <v>0</v>
      </c>
      <c r="BI612" s="238">
        <f>IF(N612="nulová",J612,0)</f>
        <v>0</v>
      </c>
      <c r="BJ612" s="17" t="s">
        <v>83</v>
      </c>
      <c r="BK612" s="238">
        <f>ROUND(I612*H612,2)</f>
        <v>0</v>
      </c>
      <c r="BL612" s="17" t="s">
        <v>266</v>
      </c>
      <c r="BM612" s="237" t="s">
        <v>994</v>
      </c>
    </row>
    <row r="613" s="2" customFormat="1">
      <c r="A613" s="38"/>
      <c r="B613" s="39"/>
      <c r="C613" s="40"/>
      <c r="D613" s="239" t="s">
        <v>173</v>
      </c>
      <c r="E613" s="40"/>
      <c r="F613" s="240" t="s">
        <v>995</v>
      </c>
      <c r="G613" s="40"/>
      <c r="H613" s="40"/>
      <c r="I613" s="241"/>
      <c r="J613" s="40"/>
      <c r="K613" s="40"/>
      <c r="L613" s="44"/>
      <c r="M613" s="242"/>
      <c r="N613" s="243"/>
      <c r="O613" s="91"/>
      <c r="P613" s="91"/>
      <c r="Q613" s="91"/>
      <c r="R613" s="91"/>
      <c r="S613" s="91"/>
      <c r="T613" s="92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T613" s="17" t="s">
        <v>173</v>
      </c>
      <c r="AU613" s="17" t="s">
        <v>85</v>
      </c>
    </row>
    <row r="614" s="14" customFormat="1">
      <c r="A614" s="14"/>
      <c r="B614" s="255"/>
      <c r="C614" s="256"/>
      <c r="D614" s="246" t="s">
        <v>175</v>
      </c>
      <c r="E614" s="257" t="s">
        <v>1</v>
      </c>
      <c r="F614" s="258" t="s">
        <v>482</v>
      </c>
      <c r="G614" s="256"/>
      <c r="H614" s="259">
        <v>11.34</v>
      </c>
      <c r="I614" s="260"/>
      <c r="J614" s="256"/>
      <c r="K614" s="256"/>
      <c r="L614" s="261"/>
      <c r="M614" s="262"/>
      <c r="N614" s="263"/>
      <c r="O614" s="263"/>
      <c r="P614" s="263"/>
      <c r="Q614" s="263"/>
      <c r="R614" s="263"/>
      <c r="S614" s="263"/>
      <c r="T614" s="26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65" t="s">
        <v>175</v>
      </c>
      <c r="AU614" s="265" t="s">
        <v>85</v>
      </c>
      <c r="AV614" s="14" t="s">
        <v>85</v>
      </c>
      <c r="AW614" s="14" t="s">
        <v>31</v>
      </c>
      <c r="AX614" s="14" t="s">
        <v>83</v>
      </c>
      <c r="AY614" s="265" t="s">
        <v>164</v>
      </c>
    </row>
    <row r="615" s="2" customFormat="1" ht="24.15" customHeight="1">
      <c r="A615" s="38"/>
      <c r="B615" s="39"/>
      <c r="C615" s="226" t="s">
        <v>996</v>
      </c>
      <c r="D615" s="226" t="s">
        <v>166</v>
      </c>
      <c r="E615" s="227" t="s">
        <v>997</v>
      </c>
      <c r="F615" s="228" t="s">
        <v>998</v>
      </c>
      <c r="G615" s="229" t="s">
        <v>169</v>
      </c>
      <c r="H615" s="230">
        <v>11.34</v>
      </c>
      <c r="I615" s="231"/>
      <c r="J615" s="232">
        <f>ROUND(I615*H615,2)</f>
        <v>0</v>
      </c>
      <c r="K615" s="228" t="s">
        <v>170</v>
      </c>
      <c r="L615" s="44"/>
      <c r="M615" s="233" t="s">
        <v>1</v>
      </c>
      <c r="N615" s="234" t="s">
        <v>40</v>
      </c>
      <c r="O615" s="91"/>
      <c r="P615" s="235">
        <f>O615*H615</f>
        <v>0</v>
      </c>
      <c r="Q615" s="235">
        <v>0.0015</v>
      </c>
      <c r="R615" s="235">
        <f>Q615*H615</f>
        <v>0.017010000000000001</v>
      </c>
      <c r="S615" s="235">
        <v>0</v>
      </c>
      <c r="T615" s="236">
        <f>S615*H615</f>
        <v>0</v>
      </c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R615" s="237" t="s">
        <v>266</v>
      </c>
      <c r="AT615" s="237" t="s">
        <v>166</v>
      </c>
      <c r="AU615" s="237" t="s">
        <v>85</v>
      </c>
      <c r="AY615" s="17" t="s">
        <v>164</v>
      </c>
      <c r="BE615" s="238">
        <f>IF(N615="základní",J615,0)</f>
        <v>0</v>
      </c>
      <c r="BF615" s="238">
        <f>IF(N615="snížená",J615,0)</f>
        <v>0</v>
      </c>
      <c r="BG615" s="238">
        <f>IF(N615="zákl. přenesená",J615,0)</f>
        <v>0</v>
      </c>
      <c r="BH615" s="238">
        <f>IF(N615="sníž. přenesená",J615,0)</f>
        <v>0</v>
      </c>
      <c r="BI615" s="238">
        <f>IF(N615="nulová",J615,0)</f>
        <v>0</v>
      </c>
      <c r="BJ615" s="17" t="s">
        <v>83</v>
      </c>
      <c r="BK615" s="238">
        <f>ROUND(I615*H615,2)</f>
        <v>0</v>
      </c>
      <c r="BL615" s="17" t="s">
        <v>266</v>
      </c>
      <c r="BM615" s="237" t="s">
        <v>999</v>
      </c>
    </row>
    <row r="616" s="2" customFormat="1">
      <c r="A616" s="38"/>
      <c r="B616" s="39"/>
      <c r="C616" s="40"/>
      <c r="D616" s="239" t="s">
        <v>173</v>
      </c>
      <c r="E616" s="40"/>
      <c r="F616" s="240" t="s">
        <v>1000</v>
      </c>
      <c r="G616" s="40"/>
      <c r="H616" s="40"/>
      <c r="I616" s="241"/>
      <c r="J616" s="40"/>
      <c r="K616" s="40"/>
      <c r="L616" s="44"/>
      <c r="M616" s="242"/>
      <c r="N616" s="243"/>
      <c r="O616" s="91"/>
      <c r="P616" s="91"/>
      <c r="Q616" s="91"/>
      <c r="R616" s="91"/>
      <c r="S616" s="91"/>
      <c r="T616" s="92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T616" s="17" t="s">
        <v>173</v>
      </c>
      <c r="AU616" s="17" t="s">
        <v>85</v>
      </c>
    </row>
    <row r="617" s="2" customFormat="1" ht="24.15" customHeight="1">
      <c r="A617" s="38"/>
      <c r="B617" s="39"/>
      <c r="C617" s="226" t="s">
        <v>1001</v>
      </c>
      <c r="D617" s="226" t="s">
        <v>166</v>
      </c>
      <c r="E617" s="227" t="s">
        <v>1002</v>
      </c>
      <c r="F617" s="228" t="s">
        <v>1003</v>
      </c>
      <c r="G617" s="229" t="s">
        <v>242</v>
      </c>
      <c r="H617" s="230">
        <v>6.2999999999999998</v>
      </c>
      <c r="I617" s="231"/>
      <c r="J617" s="232">
        <f>ROUND(I617*H617,2)</f>
        <v>0</v>
      </c>
      <c r="K617" s="228" t="s">
        <v>170</v>
      </c>
      <c r="L617" s="44"/>
      <c r="M617" s="233" t="s">
        <v>1</v>
      </c>
      <c r="N617" s="234" t="s">
        <v>40</v>
      </c>
      <c r="O617" s="91"/>
      <c r="P617" s="235">
        <f>O617*H617</f>
        <v>0</v>
      </c>
      <c r="Q617" s="235">
        <v>0.00027999999999999998</v>
      </c>
      <c r="R617" s="235">
        <f>Q617*H617</f>
        <v>0.0017639999999999997</v>
      </c>
      <c r="S617" s="235">
        <v>0</v>
      </c>
      <c r="T617" s="236">
        <f>S617*H617</f>
        <v>0</v>
      </c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R617" s="237" t="s">
        <v>266</v>
      </c>
      <c r="AT617" s="237" t="s">
        <v>166</v>
      </c>
      <c r="AU617" s="237" t="s">
        <v>85</v>
      </c>
      <c r="AY617" s="17" t="s">
        <v>164</v>
      </c>
      <c r="BE617" s="238">
        <f>IF(N617="základní",J617,0)</f>
        <v>0</v>
      </c>
      <c r="BF617" s="238">
        <f>IF(N617="snížená",J617,0)</f>
        <v>0</v>
      </c>
      <c r="BG617" s="238">
        <f>IF(N617="zákl. přenesená",J617,0)</f>
        <v>0</v>
      </c>
      <c r="BH617" s="238">
        <f>IF(N617="sníž. přenesená",J617,0)</f>
        <v>0</v>
      </c>
      <c r="BI617" s="238">
        <f>IF(N617="nulová",J617,0)</f>
        <v>0</v>
      </c>
      <c r="BJ617" s="17" t="s">
        <v>83</v>
      </c>
      <c r="BK617" s="238">
        <f>ROUND(I617*H617,2)</f>
        <v>0</v>
      </c>
      <c r="BL617" s="17" t="s">
        <v>266</v>
      </c>
      <c r="BM617" s="237" t="s">
        <v>1004</v>
      </c>
    </row>
    <row r="618" s="2" customFormat="1">
      <c r="A618" s="38"/>
      <c r="B618" s="39"/>
      <c r="C618" s="40"/>
      <c r="D618" s="239" t="s">
        <v>173</v>
      </c>
      <c r="E618" s="40"/>
      <c r="F618" s="240" t="s">
        <v>1005</v>
      </c>
      <c r="G618" s="40"/>
      <c r="H618" s="40"/>
      <c r="I618" s="241"/>
      <c r="J618" s="40"/>
      <c r="K618" s="40"/>
      <c r="L618" s="44"/>
      <c r="M618" s="242"/>
      <c r="N618" s="243"/>
      <c r="O618" s="91"/>
      <c r="P618" s="91"/>
      <c r="Q618" s="91"/>
      <c r="R618" s="91"/>
      <c r="S618" s="91"/>
      <c r="T618" s="92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T618" s="17" t="s">
        <v>173</v>
      </c>
      <c r="AU618" s="17" t="s">
        <v>85</v>
      </c>
    </row>
    <row r="619" s="14" customFormat="1">
      <c r="A619" s="14"/>
      <c r="B619" s="255"/>
      <c r="C619" s="256"/>
      <c r="D619" s="246" t="s">
        <v>175</v>
      </c>
      <c r="E619" s="257" t="s">
        <v>1</v>
      </c>
      <c r="F619" s="258" t="s">
        <v>1006</v>
      </c>
      <c r="G619" s="256"/>
      <c r="H619" s="259">
        <v>6.2999999999999998</v>
      </c>
      <c r="I619" s="260"/>
      <c r="J619" s="256"/>
      <c r="K619" s="256"/>
      <c r="L619" s="261"/>
      <c r="M619" s="262"/>
      <c r="N619" s="263"/>
      <c r="O619" s="263"/>
      <c r="P619" s="263"/>
      <c r="Q619" s="263"/>
      <c r="R619" s="263"/>
      <c r="S619" s="263"/>
      <c r="T619" s="26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65" t="s">
        <v>175</v>
      </c>
      <c r="AU619" s="265" t="s">
        <v>85</v>
      </c>
      <c r="AV619" s="14" t="s">
        <v>85</v>
      </c>
      <c r="AW619" s="14" t="s">
        <v>31</v>
      </c>
      <c r="AX619" s="14" t="s">
        <v>75</v>
      </c>
      <c r="AY619" s="265" t="s">
        <v>164</v>
      </c>
    </row>
    <row r="620" s="15" customFormat="1">
      <c r="A620" s="15"/>
      <c r="B620" s="266"/>
      <c r="C620" s="267"/>
      <c r="D620" s="246" t="s">
        <v>175</v>
      </c>
      <c r="E620" s="268" t="s">
        <v>1</v>
      </c>
      <c r="F620" s="269" t="s">
        <v>178</v>
      </c>
      <c r="G620" s="267"/>
      <c r="H620" s="270">
        <v>6.2999999999999998</v>
      </c>
      <c r="I620" s="271"/>
      <c r="J620" s="267"/>
      <c r="K620" s="267"/>
      <c r="L620" s="272"/>
      <c r="M620" s="273"/>
      <c r="N620" s="274"/>
      <c r="O620" s="274"/>
      <c r="P620" s="274"/>
      <c r="Q620" s="274"/>
      <c r="R620" s="274"/>
      <c r="S620" s="274"/>
      <c r="T620" s="27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T620" s="276" t="s">
        <v>175</v>
      </c>
      <c r="AU620" s="276" t="s">
        <v>85</v>
      </c>
      <c r="AV620" s="15" t="s">
        <v>171</v>
      </c>
      <c r="AW620" s="15" t="s">
        <v>31</v>
      </c>
      <c r="AX620" s="15" t="s">
        <v>83</v>
      </c>
      <c r="AY620" s="276" t="s">
        <v>164</v>
      </c>
    </row>
    <row r="621" s="2" customFormat="1" ht="33" customHeight="1">
      <c r="A621" s="38"/>
      <c r="B621" s="39"/>
      <c r="C621" s="226" t="s">
        <v>1007</v>
      </c>
      <c r="D621" s="226" t="s">
        <v>166</v>
      </c>
      <c r="E621" s="227" t="s">
        <v>1008</v>
      </c>
      <c r="F621" s="228" t="s">
        <v>1009</v>
      </c>
      <c r="G621" s="229" t="s">
        <v>169</v>
      </c>
      <c r="H621" s="230">
        <v>11.34</v>
      </c>
      <c r="I621" s="231"/>
      <c r="J621" s="232">
        <f>ROUND(I621*H621,2)</f>
        <v>0</v>
      </c>
      <c r="K621" s="228" t="s">
        <v>170</v>
      </c>
      <c r="L621" s="44"/>
      <c r="M621" s="233" t="s">
        <v>1</v>
      </c>
      <c r="N621" s="234" t="s">
        <v>40</v>
      </c>
      <c r="O621" s="91"/>
      <c r="P621" s="235">
        <f>O621*H621</f>
        <v>0</v>
      </c>
      <c r="Q621" s="235">
        <v>0.0090299999999999998</v>
      </c>
      <c r="R621" s="235">
        <f>Q621*H621</f>
        <v>0.1024002</v>
      </c>
      <c r="S621" s="235">
        <v>0</v>
      </c>
      <c r="T621" s="236">
        <f>S621*H621</f>
        <v>0</v>
      </c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R621" s="237" t="s">
        <v>266</v>
      </c>
      <c r="AT621" s="237" t="s">
        <v>166</v>
      </c>
      <c r="AU621" s="237" t="s">
        <v>85</v>
      </c>
      <c r="AY621" s="17" t="s">
        <v>164</v>
      </c>
      <c r="BE621" s="238">
        <f>IF(N621="základní",J621,0)</f>
        <v>0</v>
      </c>
      <c r="BF621" s="238">
        <f>IF(N621="snížená",J621,0)</f>
        <v>0</v>
      </c>
      <c r="BG621" s="238">
        <f>IF(N621="zákl. přenesená",J621,0)</f>
        <v>0</v>
      </c>
      <c r="BH621" s="238">
        <f>IF(N621="sníž. přenesená",J621,0)</f>
        <v>0</v>
      </c>
      <c r="BI621" s="238">
        <f>IF(N621="nulová",J621,0)</f>
        <v>0</v>
      </c>
      <c r="BJ621" s="17" t="s">
        <v>83</v>
      </c>
      <c r="BK621" s="238">
        <f>ROUND(I621*H621,2)</f>
        <v>0</v>
      </c>
      <c r="BL621" s="17" t="s">
        <v>266</v>
      </c>
      <c r="BM621" s="237" t="s">
        <v>1010</v>
      </c>
    </row>
    <row r="622" s="2" customFormat="1">
      <c r="A622" s="38"/>
      <c r="B622" s="39"/>
      <c r="C622" s="40"/>
      <c r="D622" s="239" t="s">
        <v>173</v>
      </c>
      <c r="E622" s="40"/>
      <c r="F622" s="240" t="s">
        <v>1011</v>
      </c>
      <c r="G622" s="40"/>
      <c r="H622" s="40"/>
      <c r="I622" s="241"/>
      <c r="J622" s="40"/>
      <c r="K622" s="40"/>
      <c r="L622" s="44"/>
      <c r="M622" s="242"/>
      <c r="N622" s="243"/>
      <c r="O622" s="91"/>
      <c r="P622" s="91"/>
      <c r="Q622" s="91"/>
      <c r="R622" s="91"/>
      <c r="S622" s="91"/>
      <c r="T622" s="92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T622" s="17" t="s">
        <v>173</v>
      </c>
      <c r="AU622" s="17" t="s">
        <v>85</v>
      </c>
    </row>
    <row r="623" s="2" customFormat="1" ht="24.15" customHeight="1">
      <c r="A623" s="38"/>
      <c r="B623" s="39"/>
      <c r="C623" s="226" t="s">
        <v>1012</v>
      </c>
      <c r="D623" s="226" t="s">
        <v>166</v>
      </c>
      <c r="E623" s="227" t="s">
        <v>1013</v>
      </c>
      <c r="F623" s="228" t="s">
        <v>1014</v>
      </c>
      <c r="G623" s="229" t="s">
        <v>242</v>
      </c>
      <c r="H623" s="230">
        <v>1.1000000000000001</v>
      </c>
      <c r="I623" s="231"/>
      <c r="J623" s="232">
        <f>ROUND(I623*H623,2)</f>
        <v>0</v>
      </c>
      <c r="K623" s="228" t="s">
        <v>170</v>
      </c>
      <c r="L623" s="44"/>
      <c r="M623" s="233" t="s">
        <v>1</v>
      </c>
      <c r="N623" s="234" t="s">
        <v>40</v>
      </c>
      <c r="O623" s="91"/>
      <c r="P623" s="235">
        <f>O623*H623</f>
        <v>0</v>
      </c>
      <c r="Q623" s="235">
        <v>0.00073999999999999999</v>
      </c>
      <c r="R623" s="235">
        <f>Q623*H623</f>
        <v>0.00081400000000000005</v>
      </c>
      <c r="S623" s="235">
        <v>0</v>
      </c>
      <c r="T623" s="236">
        <f>S623*H623</f>
        <v>0</v>
      </c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R623" s="237" t="s">
        <v>266</v>
      </c>
      <c r="AT623" s="237" t="s">
        <v>166</v>
      </c>
      <c r="AU623" s="237" t="s">
        <v>85</v>
      </c>
      <c r="AY623" s="17" t="s">
        <v>164</v>
      </c>
      <c r="BE623" s="238">
        <f>IF(N623="základní",J623,0)</f>
        <v>0</v>
      </c>
      <c r="BF623" s="238">
        <f>IF(N623="snížená",J623,0)</f>
        <v>0</v>
      </c>
      <c r="BG623" s="238">
        <f>IF(N623="zákl. přenesená",J623,0)</f>
        <v>0</v>
      </c>
      <c r="BH623" s="238">
        <f>IF(N623="sníž. přenesená",J623,0)</f>
        <v>0</v>
      </c>
      <c r="BI623" s="238">
        <f>IF(N623="nulová",J623,0)</f>
        <v>0</v>
      </c>
      <c r="BJ623" s="17" t="s">
        <v>83</v>
      </c>
      <c r="BK623" s="238">
        <f>ROUND(I623*H623,2)</f>
        <v>0</v>
      </c>
      <c r="BL623" s="17" t="s">
        <v>266</v>
      </c>
      <c r="BM623" s="237" t="s">
        <v>1015</v>
      </c>
    </row>
    <row r="624" s="2" customFormat="1">
      <c r="A624" s="38"/>
      <c r="B624" s="39"/>
      <c r="C624" s="40"/>
      <c r="D624" s="239" t="s">
        <v>173</v>
      </c>
      <c r="E624" s="40"/>
      <c r="F624" s="240" t="s">
        <v>1016</v>
      </c>
      <c r="G624" s="40"/>
      <c r="H624" s="40"/>
      <c r="I624" s="241"/>
      <c r="J624" s="40"/>
      <c r="K624" s="40"/>
      <c r="L624" s="44"/>
      <c r="M624" s="242"/>
      <c r="N624" s="243"/>
      <c r="O624" s="91"/>
      <c r="P624" s="91"/>
      <c r="Q624" s="91"/>
      <c r="R624" s="91"/>
      <c r="S624" s="91"/>
      <c r="T624" s="92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T624" s="17" t="s">
        <v>173</v>
      </c>
      <c r="AU624" s="17" t="s">
        <v>85</v>
      </c>
    </row>
    <row r="625" s="14" customFormat="1">
      <c r="A625" s="14"/>
      <c r="B625" s="255"/>
      <c r="C625" s="256"/>
      <c r="D625" s="246" t="s">
        <v>175</v>
      </c>
      <c r="E625" s="257" t="s">
        <v>1</v>
      </c>
      <c r="F625" s="258" t="s">
        <v>1017</v>
      </c>
      <c r="G625" s="256"/>
      <c r="H625" s="259">
        <v>1.1000000000000001</v>
      </c>
      <c r="I625" s="260"/>
      <c r="J625" s="256"/>
      <c r="K625" s="256"/>
      <c r="L625" s="261"/>
      <c r="M625" s="262"/>
      <c r="N625" s="263"/>
      <c r="O625" s="263"/>
      <c r="P625" s="263"/>
      <c r="Q625" s="263"/>
      <c r="R625" s="263"/>
      <c r="S625" s="263"/>
      <c r="T625" s="26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65" t="s">
        <v>175</v>
      </c>
      <c r="AU625" s="265" t="s">
        <v>85</v>
      </c>
      <c r="AV625" s="14" t="s">
        <v>85</v>
      </c>
      <c r="AW625" s="14" t="s">
        <v>31</v>
      </c>
      <c r="AX625" s="14" t="s">
        <v>83</v>
      </c>
      <c r="AY625" s="265" t="s">
        <v>164</v>
      </c>
    </row>
    <row r="626" s="2" customFormat="1" ht="24.15" customHeight="1">
      <c r="A626" s="38"/>
      <c r="B626" s="39"/>
      <c r="C626" s="277" t="s">
        <v>1018</v>
      </c>
      <c r="D626" s="277" t="s">
        <v>251</v>
      </c>
      <c r="E626" s="278" t="s">
        <v>1019</v>
      </c>
      <c r="F626" s="279" t="s">
        <v>1020</v>
      </c>
      <c r="G626" s="280" t="s">
        <v>169</v>
      </c>
      <c r="H626" s="281">
        <v>13.872</v>
      </c>
      <c r="I626" s="282"/>
      <c r="J626" s="283">
        <f>ROUND(I626*H626,2)</f>
        <v>0</v>
      </c>
      <c r="K626" s="279" t="s">
        <v>170</v>
      </c>
      <c r="L626" s="284"/>
      <c r="M626" s="285" t="s">
        <v>1</v>
      </c>
      <c r="N626" s="286" t="s">
        <v>40</v>
      </c>
      <c r="O626" s="91"/>
      <c r="P626" s="235">
        <f>O626*H626</f>
        <v>0</v>
      </c>
      <c r="Q626" s="235">
        <v>0.0201</v>
      </c>
      <c r="R626" s="235">
        <f>Q626*H626</f>
        <v>0.2788272</v>
      </c>
      <c r="S626" s="235">
        <v>0</v>
      </c>
      <c r="T626" s="236">
        <f>S626*H626</f>
        <v>0</v>
      </c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R626" s="237" t="s">
        <v>361</v>
      </c>
      <c r="AT626" s="237" t="s">
        <v>251</v>
      </c>
      <c r="AU626" s="237" t="s">
        <v>85</v>
      </c>
      <c r="AY626" s="17" t="s">
        <v>164</v>
      </c>
      <c r="BE626" s="238">
        <f>IF(N626="základní",J626,0)</f>
        <v>0</v>
      </c>
      <c r="BF626" s="238">
        <f>IF(N626="snížená",J626,0)</f>
        <v>0</v>
      </c>
      <c r="BG626" s="238">
        <f>IF(N626="zákl. přenesená",J626,0)</f>
        <v>0</v>
      </c>
      <c r="BH626" s="238">
        <f>IF(N626="sníž. přenesená",J626,0)</f>
        <v>0</v>
      </c>
      <c r="BI626" s="238">
        <f>IF(N626="nulová",J626,0)</f>
        <v>0</v>
      </c>
      <c r="BJ626" s="17" t="s">
        <v>83</v>
      </c>
      <c r="BK626" s="238">
        <f>ROUND(I626*H626,2)</f>
        <v>0</v>
      </c>
      <c r="BL626" s="17" t="s">
        <v>266</v>
      </c>
      <c r="BM626" s="237" t="s">
        <v>1021</v>
      </c>
    </row>
    <row r="627" s="14" customFormat="1">
      <c r="A627" s="14"/>
      <c r="B627" s="255"/>
      <c r="C627" s="256"/>
      <c r="D627" s="246" t="s">
        <v>175</v>
      </c>
      <c r="E627" s="257" t="s">
        <v>1</v>
      </c>
      <c r="F627" s="258" t="s">
        <v>1022</v>
      </c>
      <c r="G627" s="256"/>
      <c r="H627" s="259">
        <v>13.608000000000001</v>
      </c>
      <c r="I627" s="260"/>
      <c r="J627" s="256"/>
      <c r="K627" s="256"/>
      <c r="L627" s="261"/>
      <c r="M627" s="262"/>
      <c r="N627" s="263"/>
      <c r="O627" s="263"/>
      <c r="P627" s="263"/>
      <c r="Q627" s="263"/>
      <c r="R627" s="263"/>
      <c r="S627" s="263"/>
      <c r="T627" s="26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65" t="s">
        <v>175</v>
      </c>
      <c r="AU627" s="265" t="s">
        <v>85</v>
      </c>
      <c r="AV627" s="14" t="s">
        <v>85</v>
      </c>
      <c r="AW627" s="14" t="s">
        <v>31</v>
      </c>
      <c r="AX627" s="14" t="s">
        <v>75</v>
      </c>
      <c r="AY627" s="265" t="s">
        <v>164</v>
      </c>
    </row>
    <row r="628" s="14" customFormat="1">
      <c r="A628" s="14"/>
      <c r="B628" s="255"/>
      <c r="C628" s="256"/>
      <c r="D628" s="246" t="s">
        <v>175</v>
      </c>
      <c r="E628" s="257" t="s">
        <v>1</v>
      </c>
      <c r="F628" s="258" t="s">
        <v>1023</v>
      </c>
      <c r="G628" s="256"/>
      <c r="H628" s="259">
        <v>0.26400000000000001</v>
      </c>
      <c r="I628" s="260"/>
      <c r="J628" s="256"/>
      <c r="K628" s="256"/>
      <c r="L628" s="261"/>
      <c r="M628" s="262"/>
      <c r="N628" s="263"/>
      <c r="O628" s="263"/>
      <c r="P628" s="263"/>
      <c r="Q628" s="263"/>
      <c r="R628" s="263"/>
      <c r="S628" s="263"/>
      <c r="T628" s="26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65" t="s">
        <v>175</v>
      </c>
      <c r="AU628" s="265" t="s">
        <v>85</v>
      </c>
      <c r="AV628" s="14" t="s">
        <v>85</v>
      </c>
      <c r="AW628" s="14" t="s">
        <v>31</v>
      </c>
      <c r="AX628" s="14" t="s">
        <v>75</v>
      </c>
      <c r="AY628" s="265" t="s">
        <v>164</v>
      </c>
    </row>
    <row r="629" s="15" customFormat="1">
      <c r="A629" s="15"/>
      <c r="B629" s="266"/>
      <c r="C629" s="267"/>
      <c r="D629" s="246" t="s">
        <v>175</v>
      </c>
      <c r="E629" s="268" t="s">
        <v>1</v>
      </c>
      <c r="F629" s="269" t="s">
        <v>178</v>
      </c>
      <c r="G629" s="267"/>
      <c r="H629" s="270">
        <v>13.872</v>
      </c>
      <c r="I629" s="271"/>
      <c r="J629" s="267"/>
      <c r="K629" s="267"/>
      <c r="L629" s="272"/>
      <c r="M629" s="273"/>
      <c r="N629" s="274"/>
      <c r="O629" s="274"/>
      <c r="P629" s="274"/>
      <c r="Q629" s="274"/>
      <c r="R629" s="274"/>
      <c r="S629" s="274"/>
      <c r="T629" s="27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T629" s="276" t="s">
        <v>175</v>
      </c>
      <c r="AU629" s="276" t="s">
        <v>85</v>
      </c>
      <c r="AV629" s="15" t="s">
        <v>171</v>
      </c>
      <c r="AW629" s="15" t="s">
        <v>31</v>
      </c>
      <c r="AX629" s="15" t="s">
        <v>83</v>
      </c>
      <c r="AY629" s="276" t="s">
        <v>164</v>
      </c>
    </row>
    <row r="630" s="2" customFormat="1" ht="24.15" customHeight="1">
      <c r="A630" s="38"/>
      <c r="B630" s="39"/>
      <c r="C630" s="226" t="s">
        <v>1024</v>
      </c>
      <c r="D630" s="226" t="s">
        <v>166</v>
      </c>
      <c r="E630" s="227" t="s">
        <v>1025</v>
      </c>
      <c r="F630" s="228" t="s">
        <v>1026</v>
      </c>
      <c r="G630" s="229" t="s">
        <v>169</v>
      </c>
      <c r="H630" s="230">
        <v>7.1399999999999997</v>
      </c>
      <c r="I630" s="231"/>
      <c r="J630" s="232">
        <f>ROUND(I630*H630,2)</f>
        <v>0</v>
      </c>
      <c r="K630" s="228" t="s">
        <v>170</v>
      </c>
      <c r="L630" s="44"/>
      <c r="M630" s="233" t="s">
        <v>1</v>
      </c>
      <c r="N630" s="234" t="s">
        <v>40</v>
      </c>
      <c r="O630" s="91"/>
      <c r="P630" s="235">
        <f>O630*H630</f>
        <v>0</v>
      </c>
      <c r="Q630" s="235">
        <v>0</v>
      </c>
      <c r="R630" s="235">
        <f>Q630*H630</f>
        <v>0</v>
      </c>
      <c r="S630" s="235">
        <v>0.027199999999999998</v>
      </c>
      <c r="T630" s="236">
        <f>S630*H630</f>
        <v>0.19420799999999999</v>
      </c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R630" s="237" t="s">
        <v>266</v>
      </c>
      <c r="AT630" s="237" t="s">
        <v>166</v>
      </c>
      <c r="AU630" s="237" t="s">
        <v>85</v>
      </c>
      <c r="AY630" s="17" t="s">
        <v>164</v>
      </c>
      <c r="BE630" s="238">
        <f>IF(N630="základní",J630,0)</f>
        <v>0</v>
      </c>
      <c r="BF630" s="238">
        <f>IF(N630="snížená",J630,0)</f>
        <v>0</v>
      </c>
      <c r="BG630" s="238">
        <f>IF(N630="zákl. přenesená",J630,0)</f>
        <v>0</v>
      </c>
      <c r="BH630" s="238">
        <f>IF(N630="sníž. přenesená",J630,0)</f>
        <v>0</v>
      </c>
      <c r="BI630" s="238">
        <f>IF(N630="nulová",J630,0)</f>
        <v>0</v>
      </c>
      <c r="BJ630" s="17" t="s">
        <v>83</v>
      </c>
      <c r="BK630" s="238">
        <f>ROUND(I630*H630,2)</f>
        <v>0</v>
      </c>
      <c r="BL630" s="17" t="s">
        <v>266</v>
      </c>
      <c r="BM630" s="237" t="s">
        <v>1027</v>
      </c>
    </row>
    <row r="631" s="2" customFormat="1">
      <c r="A631" s="38"/>
      <c r="B631" s="39"/>
      <c r="C631" s="40"/>
      <c r="D631" s="239" t="s">
        <v>173</v>
      </c>
      <c r="E631" s="40"/>
      <c r="F631" s="240" t="s">
        <v>1028</v>
      </c>
      <c r="G631" s="40"/>
      <c r="H631" s="40"/>
      <c r="I631" s="241"/>
      <c r="J631" s="40"/>
      <c r="K631" s="40"/>
      <c r="L631" s="44"/>
      <c r="M631" s="242"/>
      <c r="N631" s="243"/>
      <c r="O631" s="91"/>
      <c r="P631" s="91"/>
      <c r="Q631" s="91"/>
      <c r="R631" s="91"/>
      <c r="S631" s="91"/>
      <c r="T631" s="92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T631" s="17" t="s">
        <v>173</v>
      </c>
      <c r="AU631" s="17" t="s">
        <v>85</v>
      </c>
    </row>
    <row r="632" s="14" customFormat="1">
      <c r="A632" s="14"/>
      <c r="B632" s="255"/>
      <c r="C632" s="256"/>
      <c r="D632" s="246" t="s">
        <v>175</v>
      </c>
      <c r="E632" s="257" t="s">
        <v>1</v>
      </c>
      <c r="F632" s="258" t="s">
        <v>1029</v>
      </c>
      <c r="G632" s="256"/>
      <c r="H632" s="259">
        <v>7.1399999999999997</v>
      </c>
      <c r="I632" s="260"/>
      <c r="J632" s="256"/>
      <c r="K632" s="256"/>
      <c r="L632" s="261"/>
      <c r="M632" s="262"/>
      <c r="N632" s="263"/>
      <c r="O632" s="263"/>
      <c r="P632" s="263"/>
      <c r="Q632" s="263"/>
      <c r="R632" s="263"/>
      <c r="S632" s="263"/>
      <c r="T632" s="26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65" t="s">
        <v>175</v>
      </c>
      <c r="AU632" s="265" t="s">
        <v>85</v>
      </c>
      <c r="AV632" s="14" t="s">
        <v>85</v>
      </c>
      <c r="AW632" s="14" t="s">
        <v>31</v>
      </c>
      <c r="AX632" s="14" t="s">
        <v>83</v>
      </c>
      <c r="AY632" s="265" t="s">
        <v>164</v>
      </c>
    </row>
    <row r="633" s="2" customFormat="1" ht="16.5" customHeight="1">
      <c r="A633" s="38"/>
      <c r="B633" s="39"/>
      <c r="C633" s="226" t="s">
        <v>1030</v>
      </c>
      <c r="D633" s="226" t="s">
        <v>166</v>
      </c>
      <c r="E633" s="227" t="s">
        <v>1031</v>
      </c>
      <c r="F633" s="228" t="s">
        <v>1032</v>
      </c>
      <c r="G633" s="229" t="s">
        <v>242</v>
      </c>
      <c r="H633" s="230">
        <v>14.800000000000001</v>
      </c>
      <c r="I633" s="231"/>
      <c r="J633" s="232">
        <f>ROUND(I633*H633,2)</f>
        <v>0</v>
      </c>
      <c r="K633" s="228" t="s">
        <v>170</v>
      </c>
      <c r="L633" s="44"/>
      <c r="M633" s="233" t="s">
        <v>1</v>
      </c>
      <c r="N633" s="234" t="s">
        <v>40</v>
      </c>
      <c r="O633" s="91"/>
      <c r="P633" s="235">
        <f>O633*H633</f>
        <v>0</v>
      </c>
      <c r="Q633" s="235">
        <v>9.0000000000000006E-05</v>
      </c>
      <c r="R633" s="235">
        <f>Q633*H633</f>
        <v>0.0013320000000000001</v>
      </c>
      <c r="S633" s="235">
        <v>0</v>
      </c>
      <c r="T633" s="236">
        <f>S633*H633</f>
        <v>0</v>
      </c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R633" s="237" t="s">
        <v>266</v>
      </c>
      <c r="AT633" s="237" t="s">
        <v>166</v>
      </c>
      <c r="AU633" s="237" t="s">
        <v>85</v>
      </c>
      <c r="AY633" s="17" t="s">
        <v>164</v>
      </c>
      <c r="BE633" s="238">
        <f>IF(N633="základní",J633,0)</f>
        <v>0</v>
      </c>
      <c r="BF633" s="238">
        <f>IF(N633="snížená",J633,0)</f>
        <v>0</v>
      </c>
      <c r="BG633" s="238">
        <f>IF(N633="zákl. přenesená",J633,0)</f>
        <v>0</v>
      </c>
      <c r="BH633" s="238">
        <f>IF(N633="sníž. přenesená",J633,0)</f>
        <v>0</v>
      </c>
      <c r="BI633" s="238">
        <f>IF(N633="nulová",J633,0)</f>
        <v>0</v>
      </c>
      <c r="BJ633" s="17" t="s">
        <v>83</v>
      </c>
      <c r="BK633" s="238">
        <f>ROUND(I633*H633,2)</f>
        <v>0</v>
      </c>
      <c r="BL633" s="17" t="s">
        <v>266</v>
      </c>
      <c r="BM633" s="237" t="s">
        <v>1033</v>
      </c>
    </row>
    <row r="634" s="2" customFormat="1">
      <c r="A634" s="38"/>
      <c r="B634" s="39"/>
      <c r="C634" s="40"/>
      <c r="D634" s="239" t="s">
        <v>173</v>
      </c>
      <c r="E634" s="40"/>
      <c r="F634" s="240" t="s">
        <v>1034</v>
      </c>
      <c r="G634" s="40"/>
      <c r="H634" s="40"/>
      <c r="I634" s="241"/>
      <c r="J634" s="40"/>
      <c r="K634" s="40"/>
      <c r="L634" s="44"/>
      <c r="M634" s="242"/>
      <c r="N634" s="243"/>
      <c r="O634" s="91"/>
      <c r="P634" s="91"/>
      <c r="Q634" s="91"/>
      <c r="R634" s="91"/>
      <c r="S634" s="91"/>
      <c r="T634" s="92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T634" s="17" t="s">
        <v>173</v>
      </c>
      <c r="AU634" s="17" t="s">
        <v>85</v>
      </c>
    </row>
    <row r="635" s="14" customFormat="1">
      <c r="A635" s="14"/>
      <c r="B635" s="255"/>
      <c r="C635" s="256"/>
      <c r="D635" s="246" t="s">
        <v>175</v>
      </c>
      <c r="E635" s="257" t="s">
        <v>1</v>
      </c>
      <c r="F635" s="258" t="s">
        <v>1035</v>
      </c>
      <c r="G635" s="256"/>
      <c r="H635" s="259">
        <v>8.4000000000000004</v>
      </c>
      <c r="I635" s="260"/>
      <c r="J635" s="256"/>
      <c r="K635" s="256"/>
      <c r="L635" s="261"/>
      <c r="M635" s="262"/>
      <c r="N635" s="263"/>
      <c r="O635" s="263"/>
      <c r="P635" s="263"/>
      <c r="Q635" s="263"/>
      <c r="R635" s="263"/>
      <c r="S635" s="263"/>
      <c r="T635" s="26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65" t="s">
        <v>175</v>
      </c>
      <c r="AU635" s="265" t="s">
        <v>85</v>
      </c>
      <c r="AV635" s="14" t="s">
        <v>85</v>
      </c>
      <c r="AW635" s="14" t="s">
        <v>31</v>
      </c>
      <c r="AX635" s="14" t="s">
        <v>75</v>
      </c>
      <c r="AY635" s="265" t="s">
        <v>164</v>
      </c>
    </row>
    <row r="636" s="14" customFormat="1">
      <c r="A636" s="14"/>
      <c r="B636" s="255"/>
      <c r="C636" s="256"/>
      <c r="D636" s="246" t="s">
        <v>175</v>
      </c>
      <c r="E636" s="257" t="s">
        <v>1</v>
      </c>
      <c r="F636" s="258" t="s">
        <v>965</v>
      </c>
      <c r="G636" s="256"/>
      <c r="H636" s="259">
        <v>6.4000000000000004</v>
      </c>
      <c r="I636" s="260"/>
      <c r="J636" s="256"/>
      <c r="K636" s="256"/>
      <c r="L636" s="261"/>
      <c r="M636" s="262"/>
      <c r="N636" s="263"/>
      <c r="O636" s="263"/>
      <c r="P636" s="263"/>
      <c r="Q636" s="263"/>
      <c r="R636" s="263"/>
      <c r="S636" s="263"/>
      <c r="T636" s="26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65" t="s">
        <v>175</v>
      </c>
      <c r="AU636" s="265" t="s">
        <v>85</v>
      </c>
      <c r="AV636" s="14" t="s">
        <v>85</v>
      </c>
      <c r="AW636" s="14" t="s">
        <v>31</v>
      </c>
      <c r="AX636" s="14" t="s">
        <v>75</v>
      </c>
      <c r="AY636" s="265" t="s">
        <v>164</v>
      </c>
    </row>
    <row r="637" s="15" customFormat="1">
      <c r="A637" s="15"/>
      <c r="B637" s="266"/>
      <c r="C637" s="267"/>
      <c r="D637" s="246" t="s">
        <v>175</v>
      </c>
      <c r="E637" s="268" t="s">
        <v>1</v>
      </c>
      <c r="F637" s="269" t="s">
        <v>178</v>
      </c>
      <c r="G637" s="267"/>
      <c r="H637" s="270">
        <v>14.800000000000001</v>
      </c>
      <c r="I637" s="271"/>
      <c r="J637" s="267"/>
      <c r="K637" s="267"/>
      <c r="L637" s="272"/>
      <c r="M637" s="273"/>
      <c r="N637" s="274"/>
      <c r="O637" s="274"/>
      <c r="P637" s="274"/>
      <c r="Q637" s="274"/>
      <c r="R637" s="274"/>
      <c r="S637" s="274"/>
      <c r="T637" s="27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T637" s="276" t="s">
        <v>175</v>
      </c>
      <c r="AU637" s="276" t="s">
        <v>85</v>
      </c>
      <c r="AV637" s="15" t="s">
        <v>171</v>
      </c>
      <c r="AW637" s="15" t="s">
        <v>31</v>
      </c>
      <c r="AX637" s="15" t="s">
        <v>83</v>
      </c>
      <c r="AY637" s="276" t="s">
        <v>164</v>
      </c>
    </row>
    <row r="638" s="2" customFormat="1" ht="16.5" customHeight="1">
      <c r="A638" s="38"/>
      <c r="B638" s="39"/>
      <c r="C638" s="226" t="s">
        <v>1036</v>
      </c>
      <c r="D638" s="226" t="s">
        <v>166</v>
      </c>
      <c r="E638" s="227" t="s">
        <v>1037</v>
      </c>
      <c r="F638" s="228" t="s">
        <v>1038</v>
      </c>
      <c r="G638" s="229" t="s">
        <v>242</v>
      </c>
      <c r="H638" s="230">
        <v>14.800000000000001</v>
      </c>
      <c r="I638" s="231"/>
      <c r="J638" s="232">
        <f>ROUND(I638*H638,2)</f>
        <v>0</v>
      </c>
      <c r="K638" s="228" t="s">
        <v>170</v>
      </c>
      <c r="L638" s="44"/>
      <c r="M638" s="233" t="s">
        <v>1</v>
      </c>
      <c r="N638" s="234" t="s">
        <v>40</v>
      </c>
      <c r="O638" s="91"/>
      <c r="P638" s="235">
        <f>O638*H638</f>
        <v>0</v>
      </c>
      <c r="Q638" s="235">
        <v>0</v>
      </c>
      <c r="R638" s="235">
        <f>Q638*H638</f>
        <v>0</v>
      </c>
      <c r="S638" s="235">
        <v>0</v>
      </c>
      <c r="T638" s="236">
        <f>S638*H638</f>
        <v>0</v>
      </c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R638" s="237" t="s">
        <v>266</v>
      </c>
      <c r="AT638" s="237" t="s">
        <v>166</v>
      </c>
      <c r="AU638" s="237" t="s">
        <v>85</v>
      </c>
      <c r="AY638" s="17" t="s">
        <v>164</v>
      </c>
      <c r="BE638" s="238">
        <f>IF(N638="základní",J638,0)</f>
        <v>0</v>
      </c>
      <c r="BF638" s="238">
        <f>IF(N638="snížená",J638,0)</f>
        <v>0</v>
      </c>
      <c r="BG638" s="238">
        <f>IF(N638="zákl. přenesená",J638,0)</f>
        <v>0</v>
      </c>
      <c r="BH638" s="238">
        <f>IF(N638="sníž. přenesená",J638,0)</f>
        <v>0</v>
      </c>
      <c r="BI638" s="238">
        <f>IF(N638="nulová",J638,0)</f>
        <v>0</v>
      </c>
      <c r="BJ638" s="17" t="s">
        <v>83</v>
      </c>
      <c r="BK638" s="238">
        <f>ROUND(I638*H638,2)</f>
        <v>0</v>
      </c>
      <c r="BL638" s="17" t="s">
        <v>266</v>
      </c>
      <c r="BM638" s="237" t="s">
        <v>1039</v>
      </c>
    </row>
    <row r="639" s="2" customFormat="1">
      <c r="A639" s="38"/>
      <c r="B639" s="39"/>
      <c r="C639" s="40"/>
      <c r="D639" s="239" t="s">
        <v>173</v>
      </c>
      <c r="E639" s="40"/>
      <c r="F639" s="240" t="s">
        <v>1040</v>
      </c>
      <c r="G639" s="40"/>
      <c r="H639" s="40"/>
      <c r="I639" s="241"/>
      <c r="J639" s="40"/>
      <c r="K639" s="40"/>
      <c r="L639" s="44"/>
      <c r="M639" s="242"/>
      <c r="N639" s="243"/>
      <c r="O639" s="91"/>
      <c r="P639" s="91"/>
      <c r="Q639" s="91"/>
      <c r="R639" s="91"/>
      <c r="S639" s="91"/>
      <c r="T639" s="92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T639" s="17" t="s">
        <v>173</v>
      </c>
      <c r="AU639" s="17" t="s">
        <v>85</v>
      </c>
    </row>
    <row r="640" s="2" customFormat="1" ht="24.15" customHeight="1">
      <c r="A640" s="38"/>
      <c r="B640" s="39"/>
      <c r="C640" s="226" t="s">
        <v>1041</v>
      </c>
      <c r="D640" s="226" t="s">
        <v>166</v>
      </c>
      <c r="E640" s="227" t="s">
        <v>1042</v>
      </c>
      <c r="F640" s="228" t="s">
        <v>1043</v>
      </c>
      <c r="G640" s="229" t="s">
        <v>223</v>
      </c>
      <c r="H640" s="230">
        <v>0.40600000000000003</v>
      </c>
      <c r="I640" s="231"/>
      <c r="J640" s="232">
        <f>ROUND(I640*H640,2)</f>
        <v>0</v>
      </c>
      <c r="K640" s="228" t="s">
        <v>170</v>
      </c>
      <c r="L640" s="44"/>
      <c r="M640" s="233" t="s">
        <v>1</v>
      </c>
      <c r="N640" s="234" t="s">
        <v>40</v>
      </c>
      <c r="O640" s="91"/>
      <c r="P640" s="235">
        <f>O640*H640</f>
        <v>0</v>
      </c>
      <c r="Q640" s="235">
        <v>0</v>
      </c>
      <c r="R640" s="235">
        <f>Q640*H640</f>
        <v>0</v>
      </c>
      <c r="S640" s="235">
        <v>0</v>
      </c>
      <c r="T640" s="236">
        <f>S640*H640</f>
        <v>0</v>
      </c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R640" s="237" t="s">
        <v>266</v>
      </c>
      <c r="AT640" s="237" t="s">
        <v>166</v>
      </c>
      <c r="AU640" s="237" t="s">
        <v>85</v>
      </c>
      <c r="AY640" s="17" t="s">
        <v>164</v>
      </c>
      <c r="BE640" s="238">
        <f>IF(N640="základní",J640,0)</f>
        <v>0</v>
      </c>
      <c r="BF640" s="238">
        <f>IF(N640="snížená",J640,0)</f>
        <v>0</v>
      </c>
      <c r="BG640" s="238">
        <f>IF(N640="zákl. přenesená",J640,0)</f>
        <v>0</v>
      </c>
      <c r="BH640" s="238">
        <f>IF(N640="sníž. přenesená",J640,0)</f>
        <v>0</v>
      </c>
      <c r="BI640" s="238">
        <f>IF(N640="nulová",J640,0)</f>
        <v>0</v>
      </c>
      <c r="BJ640" s="17" t="s">
        <v>83</v>
      </c>
      <c r="BK640" s="238">
        <f>ROUND(I640*H640,2)</f>
        <v>0</v>
      </c>
      <c r="BL640" s="17" t="s">
        <v>266</v>
      </c>
      <c r="BM640" s="237" t="s">
        <v>1044</v>
      </c>
    </row>
    <row r="641" s="2" customFormat="1">
      <c r="A641" s="38"/>
      <c r="B641" s="39"/>
      <c r="C641" s="40"/>
      <c r="D641" s="239" t="s">
        <v>173</v>
      </c>
      <c r="E641" s="40"/>
      <c r="F641" s="240" t="s">
        <v>1045</v>
      </c>
      <c r="G641" s="40"/>
      <c r="H641" s="40"/>
      <c r="I641" s="241"/>
      <c r="J641" s="40"/>
      <c r="K641" s="40"/>
      <c r="L641" s="44"/>
      <c r="M641" s="242"/>
      <c r="N641" s="243"/>
      <c r="O641" s="91"/>
      <c r="P641" s="91"/>
      <c r="Q641" s="91"/>
      <c r="R641" s="91"/>
      <c r="S641" s="91"/>
      <c r="T641" s="92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T641" s="17" t="s">
        <v>173</v>
      </c>
      <c r="AU641" s="17" t="s">
        <v>85</v>
      </c>
    </row>
    <row r="642" s="12" customFormat="1" ht="22.8" customHeight="1">
      <c r="A642" s="12"/>
      <c r="B642" s="210"/>
      <c r="C642" s="211"/>
      <c r="D642" s="212" t="s">
        <v>74</v>
      </c>
      <c r="E642" s="224" t="s">
        <v>1046</v>
      </c>
      <c r="F642" s="224" t="s">
        <v>1047</v>
      </c>
      <c r="G642" s="211"/>
      <c r="H642" s="211"/>
      <c r="I642" s="214"/>
      <c r="J642" s="225">
        <f>BK642</f>
        <v>0</v>
      </c>
      <c r="K642" s="211"/>
      <c r="L642" s="216"/>
      <c r="M642" s="217"/>
      <c r="N642" s="218"/>
      <c r="O642" s="218"/>
      <c r="P642" s="219">
        <f>SUM(P643:P648)</f>
        <v>0</v>
      </c>
      <c r="Q642" s="218"/>
      <c r="R642" s="219">
        <f>SUM(R643:R648)</f>
        <v>0.073499999999999996</v>
      </c>
      <c r="S642" s="218"/>
      <c r="T642" s="220">
        <f>SUM(T643:T648)</f>
        <v>0.022499999999999999</v>
      </c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R642" s="221" t="s">
        <v>85</v>
      </c>
      <c r="AT642" s="222" t="s">
        <v>74</v>
      </c>
      <c r="AU642" s="222" t="s">
        <v>83</v>
      </c>
      <c r="AY642" s="221" t="s">
        <v>164</v>
      </c>
      <c r="BK642" s="223">
        <f>SUM(BK643:BK648)</f>
        <v>0</v>
      </c>
    </row>
    <row r="643" s="2" customFormat="1" ht="24.15" customHeight="1">
      <c r="A643" s="38"/>
      <c r="B643" s="39"/>
      <c r="C643" s="226" t="s">
        <v>1048</v>
      </c>
      <c r="D643" s="226" t="s">
        <v>166</v>
      </c>
      <c r="E643" s="227" t="s">
        <v>1049</v>
      </c>
      <c r="F643" s="228" t="s">
        <v>1050</v>
      </c>
      <c r="G643" s="229" t="s">
        <v>169</v>
      </c>
      <c r="H643" s="230">
        <v>150</v>
      </c>
      <c r="I643" s="231"/>
      <c r="J643" s="232">
        <f>ROUND(I643*H643,2)</f>
        <v>0</v>
      </c>
      <c r="K643" s="228" t="s">
        <v>170</v>
      </c>
      <c r="L643" s="44"/>
      <c r="M643" s="233" t="s">
        <v>1</v>
      </c>
      <c r="N643" s="234" t="s">
        <v>40</v>
      </c>
      <c r="O643" s="91"/>
      <c r="P643" s="235">
        <f>O643*H643</f>
        <v>0</v>
      </c>
      <c r="Q643" s="235">
        <v>0</v>
      </c>
      <c r="R643" s="235">
        <f>Q643*H643</f>
        <v>0</v>
      </c>
      <c r="S643" s="235">
        <v>0.00014999999999999999</v>
      </c>
      <c r="T643" s="236">
        <f>S643*H643</f>
        <v>0.022499999999999999</v>
      </c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R643" s="237" t="s">
        <v>266</v>
      </c>
      <c r="AT643" s="237" t="s">
        <v>166</v>
      </c>
      <c r="AU643" s="237" t="s">
        <v>85</v>
      </c>
      <c r="AY643" s="17" t="s">
        <v>164</v>
      </c>
      <c r="BE643" s="238">
        <f>IF(N643="základní",J643,0)</f>
        <v>0</v>
      </c>
      <c r="BF643" s="238">
        <f>IF(N643="snížená",J643,0)</f>
        <v>0</v>
      </c>
      <c r="BG643" s="238">
        <f>IF(N643="zákl. přenesená",J643,0)</f>
        <v>0</v>
      </c>
      <c r="BH643" s="238">
        <f>IF(N643="sníž. přenesená",J643,0)</f>
        <v>0</v>
      </c>
      <c r="BI643" s="238">
        <f>IF(N643="nulová",J643,0)</f>
        <v>0</v>
      </c>
      <c r="BJ643" s="17" t="s">
        <v>83</v>
      </c>
      <c r="BK643" s="238">
        <f>ROUND(I643*H643,2)</f>
        <v>0</v>
      </c>
      <c r="BL643" s="17" t="s">
        <v>266</v>
      </c>
      <c r="BM643" s="237" t="s">
        <v>1051</v>
      </c>
    </row>
    <row r="644" s="2" customFormat="1">
      <c r="A644" s="38"/>
      <c r="B644" s="39"/>
      <c r="C644" s="40"/>
      <c r="D644" s="239" t="s">
        <v>173</v>
      </c>
      <c r="E644" s="40"/>
      <c r="F644" s="240" t="s">
        <v>1052</v>
      </c>
      <c r="G644" s="40"/>
      <c r="H644" s="40"/>
      <c r="I644" s="241"/>
      <c r="J644" s="40"/>
      <c r="K644" s="40"/>
      <c r="L644" s="44"/>
      <c r="M644" s="242"/>
      <c r="N644" s="243"/>
      <c r="O644" s="91"/>
      <c r="P644" s="91"/>
      <c r="Q644" s="91"/>
      <c r="R644" s="91"/>
      <c r="S644" s="91"/>
      <c r="T644" s="92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T644" s="17" t="s">
        <v>173</v>
      </c>
      <c r="AU644" s="17" t="s">
        <v>85</v>
      </c>
    </row>
    <row r="645" s="2" customFormat="1" ht="24.15" customHeight="1">
      <c r="A645" s="38"/>
      <c r="B645" s="39"/>
      <c r="C645" s="226" t="s">
        <v>1053</v>
      </c>
      <c r="D645" s="226" t="s">
        <v>166</v>
      </c>
      <c r="E645" s="227" t="s">
        <v>1054</v>
      </c>
      <c r="F645" s="228" t="s">
        <v>1055</v>
      </c>
      <c r="G645" s="229" t="s">
        <v>169</v>
      </c>
      <c r="H645" s="230">
        <v>150</v>
      </c>
      <c r="I645" s="231"/>
      <c r="J645" s="232">
        <f>ROUND(I645*H645,2)</f>
        <v>0</v>
      </c>
      <c r="K645" s="228" t="s">
        <v>170</v>
      </c>
      <c r="L645" s="44"/>
      <c r="M645" s="233" t="s">
        <v>1</v>
      </c>
      <c r="N645" s="234" t="s">
        <v>40</v>
      </c>
      <c r="O645" s="91"/>
      <c r="P645" s="235">
        <f>O645*H645</f>
        <v>0</v>
      </c>
      <c r="Q645" s="235">
        <v>0.00020000000000000001</v>
      </c>
      <c r="R645" s="235">
        <f>Q645*H645</f>
        <v>0.030000000000000002</v>
      </c>
      <c r="S645" s="235">
        <v>0</v>
      </c>
      <c r="T645" s="236">
        <f>S645*H645</f>
        <v>0</v>
      </c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R645" s="237" t="s">
        <v>266</v>
      </c>
      <c r="AT645" s="237" t="s">
        <v>166</v>
      </c>
      <c r="AU645" s="237" t="s">
        <v>85</v>
      </c>
      <c r="AY645" s="17" t="s">
        <v>164</v>
      </c>
      <c r="BE645" s="238">
        <f>IF(N645="základní",J645,0)</f>
        <v>0</v>
      </c>
      <c r="BF645" s="238">
        <f>IF(N645="snížená",J645,0)</f>
        <v>0</v>
      </c>
      <c r="BG645" s="238">
        <f>IF(N645="zákl. přenesená",J645,0)</f>
        <v>0</v>
      </c>
      <c r="BH645" s="238">
        <f>IF(N645="sníž. přenesená",J645,0)</f>
        <v>0</v>
      </c>
      <c r="BI645" s="238">
        <f>IF(N645="nulová",J645,0)</f>
        <v>0</v>
      </c>
      <c r="BJ645" s="17" t="s">
        <v>83</v>
      </c>
      <c r="BK645" s="238">
        <f>ROUND(I645*H645,2)</f>
        <v>0</v>
      </c>
      <c r="BL645" s="17" t="s">
        <v>266</v>
      </c>
      <c r="BM645" s="237" t="s">
        <v>1056</v>
      </c>
    </row>
    <row r="646" s="2" customFormat="1">
      <c r="A646" s="38"/>
      <c r="B646" s="39"/>
      <c r="C646" s="40"/>
      <c r="D646" s="239" t="s">
        <v>173</v>
      </c>
      <c r="E646" s="40"/>
      <c r="F646" s="240" t="s">
        <v>1057</v>
      </c>
      <c r="G646" s="40"/>
      <c r="H646" s="40"/>
      <c r="I646" s="241"/>
      <c r="J646" s="40"/>
      <c r="K646" s="40"/>
      <c r="L646" s="44"/>
      <c r="M646" s="242"/>
      <c r="N646" s="243"/>
      <c r="O646" s="91"/>
      <c r="P646" s="91"/>
      <c r="Q646" s="91"/>
      <c r="R646" s="91"/>
      <c r="S646" s="91"/>
      <c r="T646" s="92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T646" s="17" t="s">
        <v>173</v>
      </c>
      <c r="AU646" s="17" t="s">
        <v>85</v>
      </c>
    </row>
    <row r="647" s="2" customFormat="1" ht="33" customHeight="1">
      <c r="A647" s="38"/>
      <c r="B647" s="39"/>
      <c r="C647" s="226" t="s">
        <v>1058</v>
      </c>
      <c r="D647" s="226" t="s">
        <v>166</v>
      </c>
      <c r="E647" s="227" t="s">
        <v>1059</v>
      </c>
      <c r="F647" s="228" t="s">
        <v>1060</v>
      </c>
      <c r="G647" s="229" t="s">
        <v>169</v>
      </c>
      <c r="H647" s="230">
        <v>150</v>
      </c>
      <c r="I647" s="231"/>
      <c r="J647" s="232">
        <f>ROUND(I647*H647,2)</f>
        <v>0</v>
      </c>
      <c r="K647" s="228" t="s">
        <v>170</v>
      </c>
      <c r="L647" s="44"/>
      <c r="M647" s="233" t="s">
        <v>1</v>
      </c>
      <c r="N647" s="234" t="s">
        <v>40</v>
      </c>
      <c r="O647" s="91"/>
      <c r="P647" s="235">
        <f>O647*H647</f>
        <v>0</v>
      </c>
      <c r="Q647" s="235">
        <v>0.00029</v>
      </c>
      <c r="R647" s="235">
        <f>Q647*H647</f>
        <v>0.043499999999999997</v>
      </c>
      <c r="S647" s="235">
        <v>0</v>
      </c>
      <c r="T647" s="236">
        <f>S647*H647</f>
        <v>0</v>
      </c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R647" s="237" t="s">
        <v>266</v>
      </c>
      <c r="AT647" s="237" t="s">
        <v>166</v>
      </c>
      <c r="AU647" s="237" t="s">
        <v>85</v>
      </c>
      <c r="AY647" s="17" t="s">
        <v>164</v>
      </c>
      <c r="BE647" s="238">
        <f>IF(N647="základní",J647,0)</f>
        <v>0</v>
      </c>
      <c r="BF647" s="238">
        <f>IF(N647="snížená",J647,0)</f>
        <v>0</v>
      </c>
      <c r="BG647" s="238">
        <f>IF(N647="zákl. přenesená",J647,0)</f>
        <v>0</v>
      </c>
      <c r="BH647" s="238">
        <f>IF(N647="sníž. přenesená",J647,0)</f>
        <v>0</v>
      </c>
      <c r="BI647" s="238">
        <f>IF(N647="nulová",J647,0)</f>
        <v>0</v>
      </c>
      <c r="BJ647" s="17" t="s">
        <v>83</v>
      </c>
      <c r="BK647" s="238">
        <f>ROUND(I647*H647,2)</f>
        <v>0</v>
      </c>
      <c r="BL647" s="17" t="s">
        <v>266</v>
      </c>
      <c r="BM647" s="237" t="s">
        <v>1061</v>
      </c>
    </row>
    <row r="648" s="2" customFormat="1">
      <c r="A648" s="38"/>
      <c r="B648" s="39"/>
      <c r="C648" s="40"/>
      <c r="D648" s="239" t="s">
        <v>173</v>
      </c>
      <c r="E648" s="40"/>
      <c r="F648" s="240" t="s">
        <v>1062</v>
      </c>
      <c r="G648" s="40"/>
      <c r="H648" s="40"/>
      <c r="I648" s="241"/>
      <c r="J648" s="40"/>
      <c r="K648" s="40"/>
      <c r="L648" s="44"/>
      <c r="M648" s="288"/>
      <c r="N648" s="289"/>
      <c r="O648" s="290"/>
      <c r="P648" s="290"/>
      <c r="Q648" s="290"/>
      <c r="R648" s="290"/>
      <c r="S648" s="290"/>
      <c r="T648" s="291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T648" s="17" t="s">
        <v>173</v>
      </c>
      <c r="AU648" s="17" t="s">
        <v>85</v>
      </c>
    </row>
    <row r="649" s="2" customFormat="1" ht="6.96" customHeight="1">
      <c r="A649" s="38"/>
      <c r="B649" s="66"/>
      <c r="C649" s="67"/>
      <c r="D649" s="67"/>
      <c r="E649" s="67"/>
      <c r="F649" s="67"/>
      <c r="G649" s="67"/>
      <c r="H649" s="67"/>
      <c r="I649" s="67"/>
      <c r="J649" s="67"/>
      <c r="K649" s="67"/>
      <c r="L649" s="44"/>
      <c r="M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</row>
  </sheetData>
  <sheetProtection sheet="1" autoFilter="0" formatColumns="0" formatRows="0" objects="1" scenarios="1" spinCount="100000" saltValue="2r0eCOiplD/cCX5jPdUPldzYvK2jtvlHMtz+T7zzYy635igFJYz3J7ce5vLiI1rJ3BynDsp2Yqh7rXtEt7gLfw==" hashValue="UVT5aj4W/riUJDR+E0q+cyp8EOhJRGrcpIxGUPTwz/u0Ypz9IzAukf0j9Lh7+NfLvdFDAlN9eyWfbjaCznOjkw==" algorithmName="SHA-512" password="CC35"/>
  <autoFilter ref="C136:K648"/>
  <mergeCells count="9">
    <mergeCell ref="E7:H7"/>
    <mergeCell ref="E9:H9"/>
    <mergeCell ref="E18:H18"/>
    <mergeCell ref="E27:H27"/>
    <mergeCell ref="E85:H85"/>
    <mergeCell ref="E87:H87"/>
    <mergeCell ref="E127:H127"/>
    <mergeCell ref="E129:H129"/>
    <mergeCell ref="L2:V2"/>
  </mergeCells>
  <hyperlinks>
    <hyperlink ref="F141" r:id="rId1" display="https://podminky.urs.cz/item/CS_URS_2025_02/113106171"/>
    <hyperlink ref="F146" r:id="rId2" display="https://podminky.urs.cz/item/CS_URS_2025_02/113106187"/>
    <hyperlink ref="F148" r:id="rId3" display="https://podminky.urs.cz/item/CS_URS_2025_02/113107312"/>
    <hyperlink ref="F150" r:id="rId4" display="https://podminky.urs.cz/item/CS_URS_2025_02/131251100"/>
    <hyperlink ref="F158" r:id="rId5" display="https://podminky.urs.cz/item/CS_URS_2025_02/132251101"/>
    <hyperlink ref="F163" r:id="rId6" display="https://podminky.urs.cz/item/CS_URS_2025_02/162751117"/>
    <hyperlink ref="F169" r:id="rId7" display="https://podminky.urs.cz/item/CS_URS_2025_02/162751119"/>
    <hyperlink ref="F173" r:id="rId8" display="https://podminky.urs.cz/item/CS_URS_2025_02/171201231"/>
    <hyperlink ref="F177" r:id="rId9" display="https://podminky.urs.cz/item/CS_URS_2025_02/171251201"/>
    <hyperlink ref="F179" r:id="rId10" display="https://podminky.urs.cz/item/CS_URS_2025_02/174151101"/>
    <hyperlink ref="F186" r:id="rId11" display="https://podminky.urs.cz/item/CS_URS_2025_02/219991112"/>
    <hyperlink ref="F190" r:id="rId12" display="https://podminky.urs.cz/item/CS_URS_2025_02/270001112"/>
    <hyperlink ref="F193" r:id="rId13" display="https://podminky.urs.cz/item/CS_URS_2025_02/271532212"/>
    <hyperlink ref="F198" r:id="rId14" display="https://podminky.urs.cz/item/CS_URS_2025_02/273321411"/>
    <hyperlink ref="F203" r:id="rId15" display="https://podminky.urs.cz/item/CS_URS_2025_02/273351121"/>
    <hyperlink ref="F207" r:id="rId16" display="https://podminky.urs.cz/item/CS_URS_2025_02/273351122"/>
    <hyperlink ref="F209" r:id="rId17" display="https://podminky.urs.cz/item/CS_URS_2025_02/273362021"/>
    <hyperlink ref="F214" r:id="rId18" display="https://podminky.urs.cz/item/CS_URS_2025_02/274313511"/>
    <hyperlink ref="F220" r:id="rId19" display="https://podminky.urs.cz/item/CS_URS_2025_02/279113143"/>
    <hyperlink ref="F225" r:id="rId20" display="https://podminky.urs.cz/item/CS_URS_2025_02/279361821"/>
    <hyperlink ref="F231" r:id="rId21" display="https://podminky.urs.cz/item/CS_URS_2025_02/564750001"/>
    <hyperlink ref="F236" r:id="rId22" display="https://podminky.urs.cz/item/CS_URS_2025_02/596811120"/>
    <hyperlink ref="F241" r:id="rId23" display="https://podminky.urs.cz/item/CS_URS_2025_02/611325223"/>
    <hyperlink ref="F243" r:id="rId24" display="https://podminky.urs.cz/item/CS_URS_2025_02/612131101"/>
    <hyperlink ref="F246" r:id="rId25" display="https://podminky.urs.cz/item/CS_URS_2025_02/612131111"/>
    <hyperlink ref="F248" r:id="rId26" display="https://podminky.urs.cz/item/CS_URS_2025_02/612131121"/>
    <hyperlink ref="F250" r:id="rId27" display="https://podminky.urs.cz/item/CS_URS_2025_02/612142001"/>
    <hyperlink ref="F252" r:id="rId28" display="https://podminky.urs.cz/item/CS_URS_2025_02/612321111"/>
    <hyperlink ref="F254" r:id="rId29" display="https://podminky.urs.cz/item/CS_URS_2025_02/612321141"/>
    <hyperlink ref="F259" r:id="rId30" display="https://podminky.urs.cz/item/CS_URS_2025_02/612321191"/>
    <hyperlink ref="F261" r:id="rId31" display="https://podminky.urs.cz/item/CS_URS_2025_02/612325223"/>
    <hyperlink ref="F263" r:id="rId32" display="https://podminky.urs.cz/item/CS_URS_2025_02/631311131"/>
    <hyperlink ref="F268" r:id="rId33" display="https://podminky.urs.cz/item/CS_URS_2025_02/631362021"/>
    <hyperlink ref="F271" r:id="rId34" display="https://podminky.urs.cz/item/CS_URS_2025_02/632451254"/>
    <hyperlink ref="F276" r:id="rId35" display="https://podminky.urs.cz/item/CS_URS_2025_02/632451491"/>
    <hyperlink ref="F278" r:id="rId36" display="https://podminky.urs.cz/item/CS_URS_2025_02/632451494"/>
    <hyperlink ref="F280" r:id="rId37" display="https://podminky.urs.cz/item/CS_URS_2025_02/632481213"/>
    <hyperlink ref="F282" r:id="rId38" display="https://podminky.urs.cz/item/CS_URS_2025_02/634112113"/>
    <hyperlink ref="F285" r:id="rId39" display="https://podminky.urs.cz/item/CS_URS_2025_02/637111113"/>
    <hyperlink ref="F290" r:id="rId40" display="https://podminky.urs.cz/item/CS_URS_2025_02/637121113"/>
    <hyperlink ref="F292" r:id="rId41" display="https://podminky.urs.cz/item/CS_URS_2025_02/637311131"/>
    <hyperlink ref="F297" r:id="rId42" display="https://podminky.urs.cz/item/CS_URS_2025_02/916991121"/>
    <hyperlink ref="F300" r:id="rId43" display="https://podminky.urs.cz/item/CS_URS_2025_02/949101111"/>
    <hyperlink ref="F302" r:id="rId44" display="https://podminky.urs.cz/item/CS_URS_2025_02/952901111"/>
    <hyperlink ref="F304" r:id="rId45" display="https://podminky.urs.cz/item/CS_URS_2025_02/974029153"/>
    <hyperlink ref="F312" r:id="rId46" display="https://podminky.urs.cz/item/CS_URS_2025_02/978013191"/>
    <hyperlink ref="F315" r:id="rId47" display="https://podminky.urs.cz/item/CS_URS_2025_02/978059541"/>
    <hyperlink ref="F319" r:id="rId48" display="https://podminky.urs.cz/item/CS_URS_2025_02/997013151"/>
    <hyperlink ref="F321" r:id="rId49" display="https://podminky.urs.cz/item/CS_URS_2025_02/997013501"/>
    <hyperlink ref="F323" r:id="rId50" display="https://podminky.urs.cz/item/CS_URS_2025_02/997013509"/>
    <hyperlink ref="F326" r:id="rId51" display="https://podminky.urs.cz/item/CS_URS_2025_02/997013871"/>
    <hyperlink ref="F330" r:id="rId52" display="https://podminky.urs.cz/item/CS_URS_2025_02/998011008"/>
    <hyperlink ref="F334" r:id="rId53" display="https://podminky.urs.cz/item/CS_URS_2025_02/711111001"/>
    <hyperlink ref="F342" r:id="rId54" display="https://podminky.urs.cz/item/CS_URS_2025_02/711112001"/>
    <hyperlink ref="F351" r:id="rId55" display="https://podminky.urs.cz/item/CS_URS_2025_02/711141559"/>
    <hyperlink ref="F360" r:id="rId56" display="https://podminky.urs.cz/item/CS_URS_2025_02/711142559"/>
    <hyperlink ref="F366" r:id="rId57" display="https://podminky.urs.cz/item/CS_URS_2025_02/711745567"/>
    <hyperlink ref="F375" r:id="rId58" display="https://podminky.urs.cz/item/CS_URS_2025_02/998711121"/>
    <hyperlink ref="F378" r:id="rId59" display="https://podminky.urs.cz/item/CS_URS_2025_02/712363352"/>
    <hyperlink ref="F382" r:id="rId60" display="https://podminky.urs.cz/item/CS_URS_2025_02/712363353"/>
    <hyperlink ref="F387" r:id="rId61" display="https://podminky.urs.cz/item/CS_URS_2025_02/712363357"/>
    <hyperlink ref="F389" r:id="rId62" display="https://podminky.urs.cz/item/CS_URS_2025_02/712363362"/>
    <hyperlink ref="F393" r:id="rId63" display="https://podminky.urs.cz/item/CS_URS_2025_02/712363384"/>
    <hyperlink ref="F396" r:id="rId64" display="https://podminky.urs.cz/item/CS_URS_2025_02/712363605"/>
    <hyperlink ref="F406" r:id="rId65" display="https://podminky.urs.cz/item/CS_URS_2025_02/712391172"/>
    <hyperlink ref="F415" r:id="rId66" display="https://podminky.urs.cz/item/CS_URS_2025_02/998712121"/>
    <hyperlink ref="F418" r:id="rId67" display="https://podminky.urs.cz/item/CS_URS_2025_02/713111131"/>
    <hyperlink ref="F425" r:id="rId68" display="https://podminky.urs.cz/item/CS_URS_2025_02/713121111"/>
    <hyperlink ref="F432" r:id="rId69" display="https://podminky.urs.cz/item/CS_URS_2025_02/713141136"/>
    <hyperlink ref="F439" r:id="rId70" display="https://podminky.urs.cz/item/CS_URS_2025_02/713141232"/>
    <hyperlink ref="F441" r:id="rId71" display="https://podminky.urs.cz/item/CS_URS_2025_02/713141311"/>
    <hyperlink ref="F451" r:id="rId72" display="https://podminky.urs.cz/item/CS_URS_2025_02/998713121"/>
    <hyperlink ref="F458" r:id="rId73" display="https://podminky.urs.cz/item/CS_URS_2025_02/762083122"/>
    <hyperlink ref="F460" r:id="rId74" display="https://podminky.urs.cz/item/CS_URS_2025_02/762332142"/>
    <hyperlink ref="F474" r:id="rId75" display="https://podminky.urs.cz/item/CS_URS_2025_02/762341024"/>
    <hyperlink ref="F480" r:id="rId76" display="https://podminky.urs.cz/item/CS_URS_2025_02/762341210"/>
    <hyperlink ref="F484" r:id="rId77" display="https://podminky.urs.cz/item/CS_URS_2025_02/762395000"/>
    <hyperlink ref="F486" r:id="rId78" display="https://podminky.urs.cz/item/CS_URS_2025_02/998762121"/>
    <hyperlink ref="F489" r:id="rId79" display="https://podminky.urs.cz/item/CS_URS_2025_02/763111477"/>
    <hyperlink ref="F494" r:id="rId80" display="https://podminky.urs.cz/item/CS_URS_2025_02/763111711"/>
    <hyperlink ref="F496" r:id="rId81" display="https://podminky.urs.cz/item/CS_URS_2025_02/763111717"/>
    <hyperlink ref="F498" r:id="rId82" display="https://podminky.urs.cz/item/CS_URS_2025_02/763111718"/>
    <hyperlink ref="F500" r:id="rId83" display="https://podminky.urs.cz/item/CS_URS_2025_02/763111751"/>
    <hyperlink ref="F502" r:id="rId84" display="https://podminky.urs.cz/item/CS_URS_2025_02/763111771"/>
    <hyperlink ref="F504" r:id="rId85" display="https://podminky.urs.cz/item/CS_URS_2025_02/763121590"/>
    <hyperlink ref="F517" r:id="rId86" display="https://podminky.urs.cz/item/CS_URS_2025_02/998763331"/>
    <hyperlink ref="F520" r:id="rId87" display="https://podminky.urs.cz/item/CS_URS_2025_02/764011613"/>
    <hyperlink ref="F525" r:id="rId88" display="https://podminky.urs.cz/item/CS_URS_2025_02/764215604"/>
    <hyperlink ref="F530" r:id="rId89" display="https://podminky.urs.cz/item/CS_URS_2025_02/764215606"/>
    <hyperlink ref="F535" r:id="rId90" display="https://podminky.urs.cz/item/CS_URS_2025_02/764216642"/>
    <hyperlink ref="F540" r:id="rId91" display="https://podminky.urs.cz/item/CS_URS_2025_02/764518622"/>
    <hyperlink ref="F547" r:id="rId92" display="https://podminky.urs.cz/item/CS_URS_2025_02/998764121"/>
    <hyperlink ref="F578" r:id="rId93" display="https://podminky.urs.cz/item/CS_URS_2025_02/771111011"/>
    <hyperlink ref="F582" r:id="rId94" display="https://podminky.urs.cz/item/CS_URS_2025_02/771121011"/>
    <hyperlink ref="F584" r:id="rId95" display="https://podminky.urs.cz/item/CS_URS_2025_02/771574413"/>
    <hyperlink ref="F590" r:id="rId96" display="https://podminky.urs.cz/item/CS_URS_2025_02/771577151"/>
    <hyperlink ref="F596" r:id="rId97" display="https://podminky.urs.cz/item/CS_URS_2025_02/771591115"/>
    <hyperlink ref="F601" r:id="rId98" display="https://podminky.urs.cz/item/CS_URS_2025_02/771591184"/>
    <hyperlink ref="F603" r:id="rId99" display="https://podminky.urs.cz/item/CS_URS_2025_02/771121026"/>
    <hyperlink ref="F605" r:id="rId100" display="https://podminky.urs.cz/item/CS_URS_2025_02/771573810"/>
    <hyperlink ref="F610" r:id="rId101" display="https://podminky.urs.cz/item/CS_URS_2025_02/998771121"/>
    <hyperlink ref="F613" r:id="rId102" display="https://podminky.urs.cz/item/CS_URS_2025_02/781121011"/>
    <hyperlink ref="F616" r:id="rId103" display="https://podminky.urs.cz/item/CS_URS_2025_02/781131112"/>
    <hyperlink ref="F618" r:id="rId104" display="https://podminky.urs.cz/item/CS_URS_2025_02/781131232"/>
    <hyperlink ref="F622" r:id="rId105" display="https://podminky.urs.cz/item/CS_URS_2025_02/781472213"/>
    <hyperlink ref="F624" r:id="rId106" display="https://podminky.urs.cz/item/CS_URS_2025_02/781673112"/>
    <hyperlink ref="F631" r:id="rId107" display="https://podminky.urs.cz/item/CS_URS_2025_02/781473810"/>
    <hyperlink ref="F634" r:id="rId108" display="https://podminky.urs.cz/item/CS_URS_2025_02/781495115"/>
    <hyperlink ref="F639" r:id="rId109" display="https://podminky.urs.cz/item/CS_URS_2025_02/781495184"/>
    <hyperlink ref="F641" r:id="rId110" display="https://podminky.urs.cz/item/CS_URS_2025_02/998781121"/>
    <hyperlink ref="F644" r:id="rId111" display="https://podminky.urs.cz/item/CS_URS_2025_02/784111011"/>
    <hyperlink ref="F646" r:id="rId112" display="https://podminky.urs.cz/item/CS_URS_2025_02/784181121"/>
    <hyperlink ref="F648" r:id="rId113" display="https://podminky.urs.cz/item/CS_URS_2025_02/78421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Přístavba a úprava Infocentra u Muzea války 1866</v>
      </c>
      <c r="F7" s="150"/>
      <c r="G7" s="150"/>
      <c r="H7" s="150"/>
      <c r="L7" s="20"/>
    </row>
    <row r="8" s="1" customFormat="1" ht="12" customHeight="1">
      <c r="B8" s="20"/>
      <c r="D8" s="150" t="s">
        <v>121</v>
      </c>
      <c r="L8" s="20"/>
    </row>
    <row r="9" s="2" customFormat="1" ht="16.5" customHeight="1">
      <c r="A9" s="38"/>
      <c r="B9" s="44"/>
      <c r="C9" s="38"/>
      <c r="D9" s="38"/>
      <c r="E9" s="151" t="s">
        <v>1063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1064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1065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14. 8. 2025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0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tr">
        <f>IF('Rekapitulace stavby'!AN16="","",'Rekapitulace stavby'!AN16)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tr">
        <f>IF('Rekapitulace stavby'!E17="","",'Rekapitulace stavby'!E17)</f>
        <v xml:space="preserve"> </v>
      </c>
      <c r="F23" s="38"/>
      <c r="G23" s="38"/>
      <c r="H23" s="38"/>
      <c r="I23" s="150" t="s">
        <v>27</v>
      </c>
      <c r="J23" s="141" t="str">
        <f>IF('Rekapitulace stavby'!AN17="","",'Rekapitulace stavby'!AN17)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32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33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35</v>
      </c>
      <c r="E32" s="38"/>
      <c r="F32" s="38"/>
      <c r="G32" s="38"/>
      <c r="H32" s="38"/>
      <c r="I32" s="38"/>
      <c r="J32" s="160">
        <f>ROUND(J130,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37</v>
      </c>
      <c r="G34" s="38"/>
      <c r="H34" s="38"/>
      <c r="I34" s="161" t="s">
        <v>36</v>
      </c>
      <c r="J34" s="161" t="s">
        <v>38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39</v>
      </c>
      <c r="E35" s="150" t="s">
        <v>40</v>
      </c>
      <c r="F35" s="163">
        <f>ROUND((SUM(BE130:BE198)),  2)</f>
        <v>0</v>
      </c>
      <c r="G35" s="38"/>
      <c r="H35" s="38"/>
      <c r="I35" s="164">
        <v>0.20999999999999999</v>
      </c>
      <c r="J35" s="163">
        <f>ROUND(((SUM(BE130:BE198))*I35),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41</v>
      </c>
      <c r="F36" s="163">
        <f>ROUND((SUM(BF130:BF198)),  2)</f>
        <v>0</v>
      </c>
      <c r="G36" s="38"/>
      <c r="H36" s="38"/>
      <c r="I36" s="164">
        <v>0.12</v>
      </c>
      <c r="J36" s="163">
        <f>ROUND(((SUM(BF130:BF198))*I36),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42</v>
      </c>
      <c r="F37" s="163">
        <f>ROUND((SUM(BG130:BG198)),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43</v>
      </c>
      <c r="F38" s="163">
        <f>ROUND((SUM(BH130:BH198)),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44</v>
      </c>
      <c r="F39" s="163">
        <f>ROUND((SUM(BI130:BI198)),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45</v>
      </c>
      <c r="E41" s="167"/>
      <c r="F41" s="167"/>
      <c r="G41" s="168" t="s">
        <v>46</v>
      </c>
      <c r="H41" s="169" t="s">
        <v>47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48</v>
      </c>
      <c r="E50" s="173"/>
      <c r="F50" s="173"/>
      <c r="G50" s="172" t="s">
        <v>49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50</v>
      </c>
      <c r="E61" s="175"/>
      <c r="F61" s="176" t="s">
        <v>51</v>
      </c>
      <c r="G61" s="174" t="s">
        <v>50</v>
      </c>
      <c r="H61" s="175"/>
      <c r="I61" s="175"/>
      <c r="J61" s="177" t="s">
        <v>51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52</v>
      </c>
      <c r="E65" s="178"/>
      <c r="F65" s="178"/>
      <c r="G65" s="172" t="s">
        <v>53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50</v>
      </c>
      <c r="E76" s="175"/>
      <c r="F76" s="176" t="s">
        <v>51</v>
      </c>
      <c r="G76" s="174" t="s">
        <v>50</v>
      </c>
      <c r="H76" s="175"/>
      <c r="I76" s="175"/>
      <c r="J76" s="177" t="s">
        <v>51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Přístavba a úprava Infocentra u Muzea války 1866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121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1063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1064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02.1 - ZTI VNITRNI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k.ú. Lípa u Hradce Králové</v>
      </c>
      <c r="G91" s="40"/>
      <c r="H91" s="40"/>
      <c r="I91" s="32" t="s">
        <v>22</v>
      </c>
      <c r="J91" s="79" t="str">
        <f>IF(J14="","",J14)</f>
        <v>14. 8. 2025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30</v>
      </c>
      <c r="J93" s="36" t="str">
        <f>E23</f>
        <v xml:space="preserve"> 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32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124</v>
      </c>
      <c r="D96" s="185"/>
      <c r="E96" s="185"/>
      <c r="F96" s="185"/>
      <c r="G96" s="185"/>
      <c r="H96" s="185"/>
      <c r="I96" s="185"/>
      <c r="J96" s="186" t="s">
        <v>125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126</v>
      </c>
      <c r="D98" s="40"/>
      <c r="E98" s="40"/>
      <c r="F98" s="40"/>
      <c r="G98" s="40"/>
      <c r="H98" s="40"/>
      <c r="I98" s="40"/>
      <c r="J98" s="110">
        <f>J130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127</v>
      </c>
    </row>
    <row r="99" s="9" customFormat="1" ht="24.96" customHeight="1">
      <c r="A99" s="9"/>
      <c r="B99" s="188"/>
      <c r="C99" s="189"/>
      <c r="D99" s="190" t="s">
        <v>1066</v>
      </c>
      <c r="E99" s="191"/>
      <c r="F99" s="191"/>
      <c r="G99" s="191"/>
      <c r="H99" s="191"/>
      <c r="I99" s="191"/>
      <c r="J99" s="192">
        <f>J131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1067</v>
      </c>
      <c r="E100" s="196"/>
      <c r="F100" s="196"/>
      <c r="G100" s="196"/>
      <c r="H100" s="196"/>
      <c r="I100" s="196"/>
      <c r="J100" s="197">
        <f>J132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8"/>
      <c r="C101" s="189"/>
      <c r="D101" s="190" t="s">
        <v>1068</v>
      </c>
      <c r="E101" s="191"/>
      <c r="F101" s="191"/>
      <c r="G101" s="191"/>
      <c r="H101" s="191"/>
      <c r="I101" s="191"/>
      <c r="J101" s="192">
        <f>J137</f>
        <v>0</v>
      </c>
      <c r="K101" s="189"/>
      <c r="L101" s="19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4"/>
      <c r="C102" s="133"/>
      <c r="D102" s="195" t="s">
        <v>1069</v>
      </c>
      <c r="E102" s="196"/>
      <c r="F102" s="196"/>
      <c r="G102" s="196"/>
      <c r="H102" s="196"/>
      <c r="I102" s="196"/>
      <c r="J102" s="197">
        <f>J138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1070</v>
      </c>
      <c r="E103" s="196"/>
      <c r="F103" s="196"/>
      <c r="G103" s="196"/>
      <c r="H103" s="196"/>
      <c r="I103" s="196"/>
      <c r="J103" s="197">
        <f>J144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1071</v>
      </c>
      <c r="E104" s="196"/>
      <c r="F104" s="196"/>
      <c r="G104" s="196"/>
      <c r="H104" s="196"/>
      <c r="I104" s="196"/>
      <c r="J104" s="197">
        <f>J152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4"/>
      <c r="C105" s="133"/>
      <c r="D105" s="195" t="s">
        <v>1072</v>
      </c>
      <c r="E105" s="196"/>
      <c r="F105" s="196"/>
      <c r="G105" s="196"/>
      <c r="H105" s="196"/>
      <c r="I105" s="196"/>
      <c r="J105" s="197">
        <f>J161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4"/>
      <c r="C106" s="133"/>
      <c r="D106" s="195" t="s">
        <v>1073</v>
      </c>
      <c r="E106" s="196"/>
      <c r="F106" s="196"/>
      <c r="G106" s="196"/>
      <c r="H106" s="196"/>
      <c r="I106" s="196"/>
      <c r="J106" s="197">
        <f>J168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4"/>
      <c r="C107" s="133"/>
      <c r="D107" s="195" t="s">
        <v>1074</v>
      </c>
      <c r="E107" s="196"/>
      <c r="F107" s="196"/>
      <c r="G107" s="196"/>
      <c r="H107" s="196"/>
      <c r="I107" s="196"/>
      <c r="J107" s="197">
        <f>J179</f>
        <v>0</v>
      </c>
      <c r="K107" s="133"/>
      <c r="L107" s="19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4"/>
      <c r="C108" s="133"/>
      <c r="D108" s="195" t="s">
        <v>1075</v>
      </c>
      <c r="E108" s="196"/>
      <c r="F108" s="196"/>
      <c r="G108" s="196"/>
      <c r="H108" s="196"/>
      <c r="I108" s="196"/>
      <c r="J108" s="197">
        <f>J195</f>
        <v>0</v>
      </c>
      <c r="K108" s="133"/>
      <c r="L108" s="19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149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183" t="str">
        <f>E7</f>
        <v>Přístavba a úprava Infocentra u Muzea války 1866</v>
      </c>
      <c r="F118" s="32"/>
      <c r="G118" s="32"/>
      <c r="H118" s="32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" customFormat="1" ht="12" customHeight="1">
      <c r="B119" s="21"/>
      <c r="C119" s="32" t="s">
        <v>121</v>
      </c>
      <c r="D119" s="22"/>
      <c r="E119" s="22"/>
      <c r="F119" s="22"/>
      <c r="G119" s="22"/>
      <c r="H119" s="22"/>
      <c r="I119" s="22"/>
      <c r="J119" s="22"/>
      <c r="K119" s="22"/>
      <c r="L119" s="20"/>
    </row>
    <row r="120" s="2" customFormat="1" ht="16.5" customHeight="1">
      <c r="A120" s="38"/>
      <c r="B120" s="39"/>
      <c r="C120" s="40"/>
      <c r="D120" s="40"/>
      <c r="E120" s="183" t="s">
        <v>1063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1064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40"/>
      <c r="D122" s="40"/>
      <c r="E122" s="76" t="str">
        <f>E11</f>
        <v>02.1 - ZTI VNITRNI</v>
      </c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20</v>
      </c>
      <c r="D124" s="40"/>
      <c r="E124" s="40"/>
      <c r="F124" s="27" t="str">
        <f>F14</f>
        <v>k.ú. Lípa u Hradce Králové</v>
      </c>
      <c r="G124" s="40"/>
      <c r="H124" s="40"/>
      <c r="I124" s="32" t="s">
        <v>22</v>
      </c>
      <c r="J124" s="79" t="str">
        <f>IF(J14="","",J14)</f>
        <v>14. 8. 2025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24</v>
      </c>
      <c r="D126" s="40"/>
      <c r="E126" s="40"/>
      <c r="F126" s="27" t="str">
        <f>E17</f>
        <v xml:space="preserve"> </v>
      </c>
      <c r="G126" s="40"/>
      <c r="H126" s="40"/>
      <c r="I126" s="32" t="s">
        <v>30</v>
      </c>
      <c r="J126" s="36" t="str">
        <f>E23</f>
        <v xml:space="preserve"> 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28</v>
      </c>
      <c r="D127" s="40"/>
      <c r="E127" s="40"/>
      <c r="F127" s="27" t="str">
        <f>IF(E20="","",E20)</f>
        <v>Vyplň údaj</v>
      </c>
      <c r="G127" s="40"/>
      <c r="H127" s="40"/>
      <c r="I127" s="32" t="s">
        <v>32</v>
      </c>
      <c r="J127" s="36" t="str">
        <f>E26</f>
        <v xml:space="preserve"> 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0.32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11" customFormat="1" ht="29.28" customHeight="1">
      <c r="A129" s="199"/>
      <c r="B129" s="200"/>
      <c r="C129" s="201" t="s">
        <v>150</v>
      </c>
      <c r="D129" s="202" t="s">
        <v>60</v>
      </c>
      <c r="E129" s="202" t="s">
        <v>56</v>
      </c>
      <c r="F129" s="202" t="s">
        <v>57</v>
      </c>
      <c r="G129" s="202" t="s">
        <v>151</v>
      </c>
      <c r="H129" s="202" t="s">
        <v>152</v>
      </c>
      <c r="I129" s="202" t="s">
        <v>153</v>
      </c>
      <c r="J129" s="202" t="s">
        <v>125</v>
      </c>
      <c r="K129" s="203" t="s">
        <v>154</v>
      </c>
      <c r="L129" s="204"/>
      <c r="M129" s="100" t="s">
        <v>1</v>
      </c>
      <c r="N129" s="101" t="s">
        <v>39</v>
      </c>
      <c r="O129" s="101" t="s">
        <v>155</v>
      </c>
      <c r="P129" s="101" t="s">
        <v>156</v>
      </c>
      <c r="Q129" s="101" t="s">
        <v>157</v>
      </c>
      <c r="R129" s="101" t="s">
        <v>158</v>
      </c>
      <c r="S129" s="101" t="s">
        <v>159</v>
      </c>
      <c r="T129" s="102" t="s">
        <v>160</v>
      </c>
      <c r="U129" s="199"/>
      <c r="V129" s="199"/>
      <c r="W129" s="199"/>
      <c r="X129" s="199"/>
      <c r="Y129" s="199"/>
      <c r="Z129" s="199"/>
      <c r="AA129" s="199"/>
      <c r="AB129" s="199"/>
      <c r="AC129" s="199"/>
      <c r="AD129" s="199"/>
      <c r="AE129" s="199"/>
    </row>
    <row r="130" s="2" customFormat="1" ht="22.8" customHeight="1">
      <c r="A130" s="38"/>
      <c r="B130" s="39"/>
      <c r="C130" s="107" t="s">
        <v>161</v>
      </c>
      <c r="D130" s="40"/>
      <c r="E130" s="40"/>
      <c r="F130" s="40"/>
      <c r="G130" s="40"/>
      <c r="H130" s="40"/>
      <c r="I130" s="40"/>
      <c r="J130" s="205">
        <f>BK130</f>
        <v>0</v>
      </c>
      <c r="K130" s="40"/>
      <c r="L130" s="44"/>
      <c r="M130" s="103"/>
      <c r="N130" s="206"/>
      <c r="O130" s="104"/>
      <c r="P130" s="207">
        <f>P131+P137</f>
        <v>0</v>
      </c>
      <c r="Q130" s="104"/>
      <c r="R130" s="207">
        <f>R131+R137</f>
        <v>0</v>
      </c>
      <c r="S130" s="104"/>
      <c r="T130" s="208">
        <f>T131+T137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74</v>
      </c>
      <c r="AU130" s="17" t="s">
        <v>127</v>
      </c>
      <c r="BK130" s="209">
        <f>BK131+BK137</f>
        <v>0</v>
      </c>
    </row>
    <row r="131" s="12" customFormat="1" ht="25.92" customHeight="1">
      <c r="A131" s="12"/>
      <c r="B131" s="210"/>
      <c r="C131" s="211"/>
      <c r="D131" s="212" t="s">
        <v>74</v>
      </c>
      <c r="E131" s="213" t="s">
        <v>1076</v>
      </c>
      <c r="F131" s="213" t="s">
        <v>163</v>
      </c>
      <c r="G131" s="211"/>
      <c r="H131" s="211"/>
      <c r="I131" s="214"/>
      <c r="J131" s="215">
        <f>BK131</f>
        <v>0</v>
      </c>
      <c r="K131" s="211"/>
      <c r="L131" s="216"/>
      <c r="M131" s="217"/>
      <c r="N131" s="218"/>
      <c r="O131" s="218"/>
      <c r="P131" s="219">
        <f>P132</f>
        <v>0</v>
      </c>
      <c r="Q131" s="218"/>
      <c r="R131" s="219">
        <f>R132</f>
        <v>0</v>
      </c>
      <c r="S131" s="218"/>
      <c r="T131" s="220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1" t="s">
        <v>83</v>
      </c>
      <c r="AT131" s="222" t="s">
        <v>74</v>
      </c>
      <c r="AU131" s="222" t="s">
        <v>75</v>
      </c>
      <c r="AY131" s="221" t="s">
        <v>164</v>
      </c>
      <c r="BK131" s="223">
        <f>BK132</f>
        <v>0</v>
      </c>
    </row>
    <row r="132" s="12" customFormat="1" ht="22.8" customHeight="1">
      <c r="A132" s="12"/>
      <c r="B132" s="210"/>
      <c r="C132" s="211"/>
      <c r="D132" s="212" t="s">
        <v>74</v>
      </c>
      <c r="E132" s="224" t="s">
        <v>1077</v>
      </c>
      <c r="F132" s="224" t="s">
        <v>1078</v>
      </c>
      <c r="G132" s="211"/>
      <c r="H132" s="211"/>
      <c r="I132" s="214"/>
      <c r="J132" s="225">
        <f>BK132</f>
        <v>0</v>
      </c>
      <c r="K132" s="211"/>
      <c r="L132" s="216"/>
      <c r="M132" s="217"/>
      <c r="N132" s="218"/>
      <c r="O132" s="218"/>
      <c r="P132" s="219">
        <f>SUM(P133:P136)</f>
        <v>0</v>
      </c>
      <c r="Q132" s="218"/>
      <c r="R132" s="219">
        <f>SUM(R133:R136)</f>
        <v>0</v>
      </c>
      <c r="S132" s="218"/>
      <c r="T132" s="220">
        <f>SUM(T133:T136)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1" t="s">
        <v>83</v>
      </c>
      <c r="AT132" s="222" t="s">
        <v>74</v>
      </c>
      <c r="AU132" s="222" t="s">
        <v>83</v>
      </c>
      <c r="AY132" s="221" t="s">
        <v>164</v>
      </c>
      <c r="BK132" s="223">
        <f>SUM(BK133:BK136)</f>
        <v>0</v>
      </c>
    </row>
    <row r="133" s="2" customFormat="1" ht="37.8" customHeight="1">
      <c r="A133" s="38"/>
      <c r="B133" s="39"/>
      <c r="C133" s="226" t="s">
        <v>83</v>
      </c>
      <c r="D133" s="226" t="s">
        <v>166</v>
      </c>
      <c r="E133" s="227" t="s">
        <v>1079</v>
      </c>
      <c r="F133" s="228" t="s">
        <v>1080</v>
      </c>
      <c r="G133" s="229" t="s">
        <v>259</v>
      </c>
      <c r="H133" s="230">
        <v>1</v>
      </c>
      <c r="I133" s="231"/>
      <c r="J133" s="232">
        <f>ROUND(I133*H133,2)</f>
        <v>0</v>
      </c>
      <c r="K133" s="228" t="s">
        <v>1</v>
      </c>
      <c r="L133" s="44"/>
      <c r="M133" s="233" t="s">
        <v>1</v>
      </c>
      <c r="N133" s="234" t="s">
        <v>40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171</v>
      </c>
      <c r="AT133" s="237" t="s">
        <v>166</v>
      </c>
      <c r="AU133" s="237" t="s">
        <v>85</v>
      </c>
      <c r="AY133" s="17" t="s">
        <v>164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83</v>
      </c>
      <c r="BK133" s="238">
        <f>ROUND(I133*H133,2)</f>
        <v>0</v>
      </c>
      <c r="BL133" s="17" t="s">
        <v>171</v>
      </c>
      <c r="BM133" s="237" t="s">
        <v>85</v>
      </c>
    </row>
    <row r="134" s="2" customFormat="1" ht="24.15" customHeight="1">
      <c r="A134" s="38"/>
      <c r="B134" s="39"/>
      <c r="C134" s="226" t="s">
        <v>85</v>
      </c>
      <c r="D134" s="226" t="s">
        <v>166</v>
      </c>
      <c r="E134" s="227" t="s">
        <v>1081</v>
      </c>
      <c r="F134" s="228" t="s">
        <v>1082</v>
      </c>
      <c r="G134" s="229" t="s">
        <v>242</v>
      </c>
      <c r="H134" s="230">
        <v>10</v>
      </c>
      <c r="I134" s="231"/>
      <c r="J134" s="232">
        <f>ROUND(I134*H134,2)</f>
        <v>0</v>
      </c>
      <c r="K134" s="228" t="s">
        <v>1</v>
      </c>
      <c r="L134" s="44"/>
      <c r="M134" s="233" t="s">
        <v>1</v>
      </c>
      <c r="N134" s="234" t="s">
        <v>40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171</v>
      </c>
      <c r="AT134" s="237" t="s">
        <v>166</v>
      </c>
      <c r="AU134" s="237" t="s">
        <v>85</v>
      </c>
      <c r="AY134" s="17" t="s">
        <v>164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83</v>
      </c>
      <c r="BK134" s="238">
        <f>ROUND(I134*H134,2)</f>
        <v>0</v>
      </c>
      <c r="BL134" s="17" t="s">
        <v>171</v>
      </c>
      <c r="BM134" s="237" t="s">
        <v>171</v>
      </c>
    </row>
    <row r="135" s="2" customFormat="1" ht="24.15" customHeight="1">
      <c r="A135" s="38"/>
      <c r="B135" s="39"/>
      <c r="C135" s="226" t="s">
        <v>183</v>
      </c>
      <c r="D135" s="226" t="s">
        <v>166</v>
      </c>
      <c r="E135" s="227" t="s">
        <v>1083</v>
      </c>
      <c r="F135" s="228" t="s">
        <v>1084</v>
      </c>
      <c r="G135" s="229" t="s">
        <v>242</v>
      </c>
      <c r="H135" s="230">
        <v>10</v>
      </c>
      <c r="I135" s="231"/>
      <c r="J135" s="232">
        <f>ROUND(I135*H135,2)</f>
        <v>0</v>
      </c>
      <c r="K135" s="228" t="s">
        <v>1</v>
      </c>
      <c r="L135" s="44"/>
      <c r="M135" s="233" t="s">
        <v>1</v>
      </c>
      <c r="N135" s="234" t="s">
        <v>40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171</v>
      </c>
      <c r="AT135" s="237" t="s">
        <v>166</v>
      </c>
      <c r="AU135" s="237" t="s">
        <v>85</v>
      </c>
      <c r="AY135" s="17" t="s">
        <v>164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83</v>
      </c>
      <c r="BK135" s="238">
        <f>ROUND(I135*H135,2)</f>
        <v>0</v>
      </c>
      <c r="BL135" s="17" t="s">
        <v>171</v>
      </c>
      <c r="BM135" s="237" t="s">
        <v>205</v>
      </c>
    </row>
    <row r="136" s="2" customFormat="1" ht="16.5" customHeight="1">
      <c r="A136" s="38"/>
      <c r="B136" s="39"/>
      <c r="C136" s="226" t="s">
        <v>171</v>
      </c>
      <c r="D136" s="226" t="s">
        <v>166</v>
      </c>
      <c r="E136" s="227" t="s">
        <v>1085</v>
      </c>
      <c r="F136" s="228" t="s">
        <v>1086</v>
      </c>
      <c r="G136" s="229" t="s">
        <v>259</v>
      </c>
      <c r="H136" s="230">
        <v>2</v>
      </c>
      <c r="I136" s="231"/>
      <c r="J136" s="232">
        <f>ROUND(I136*H136,2)</f>
        <v>0</v>
      </c>
      <c r="K136" s="228" t="s">
        <v>1</v>
      </c>
      <c r="L136" s="44"/>
      <c r="M136" s="233" t="s">
        <v>1</v>
      </c>
      <c r="N136" s="234" t="s">
        <v>40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171</v>
      </c>
      <c r="AT136" s="237" t="s">
        <v>166</v>
      </c>
      <c r="AU136" s="237" t="s">
        <v>85</v>
      </c>
      <c r="AY136" s="17" t="s">
        <v>164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83</v>
      </c>
      <c r="BK136" s="238">
        <f>ROUND(I136*H136,2)</f>
        <v>0</v>
      </c>
      <c r="BL136" s="17" t="s">
        <v>171</v>
      </c>
      <c r="BM136" s="237" t="s">
        <v>220</v>
      </c>
    </row>
    <row r="137" s="12" customFormat="1" ht="25.92" customHeight="1">
      <c r="A137" s="12"/>
      <c r="B137" s="210"/>
      <c r="C137" s="211"/>
      <c r="D137" s="212" t="s">
        <v>74</v>
      </c>
      <c r="E137" s="213" t="s">
        <v>1087</v>
      </c>
      <c r="F137" s="213" t="s">
        <v>515</v>
      </c>
      <c r="G137" s="211"/>
      <c r="H137" s="211"/>
      <c r="I137" s="214"/>
      <c r="J137" s="215">
        <f>BK137</f>
        <v>0</v>
      </c>
      <c r="K137" s="211"/>
      <c r="L137" s="216"/>
      <c r="M137" s="217"/>
      <c r="N137" s="218"/>
      <c r="O137" s="218"/>
      <c r="P137" s="219">
        <f>P138+P144+P152+P161+P168+P179+P195</f>
        <v>0</v>
      </c>
      <c r="Q137" s="218"/>
      <c r="R137" s="219">
        <f>R138+R144+R152+R161+R168+R179+R195</f>
        <v>0</v>
      </c>
      <c r="S137" s="218"/>
      <c r="T137" s="220">
        <f>T138+T144+T152+T161+T168+T179+T195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1" t="s">
        <v>83</v>
      </c>
      <c r="AT137" s="222" t="s">
        <v>74</v>
      </c>
      <c r="AU137" s="222" t="s">
        <v>75</v>
      </c>
      <c r="AY137" s="221" t="s">
        <v>164</v>
      </c>
      <c r="BK137" s="223">
        <f>BK138+BK144+BK152+BK161+BK168+BK179+BK195</f>
        <v>0</v>
      </c>
    </row>
    <row r="138" s="12" customFormat="1" ht="22.8" customHeight="1">
      <c r="A138" s="12"/>
      <c r="B138" s="210"/>
      <c r="C138" s="211"/>
      <c r="D138" s="212" t="s">
        <v>74</v>
      </c>
      <c r="E138" s="224" t="s">
        <v>1088</v>
      </c>
      <c r="F138" s="224" t="s">
        <v>1089</v>
      </c>
      <c r="G138" s="211"/>
      <c r="H138" s="211"/>
      <c r="I138" s="214"/>
      <c r="J138" s="225">
        <f>BK138</f>
        <v>0</v>
      </c>
      <c r="K138" s="211"/>
      <c r="L138" s="216"/>
      <c r="M138" s="217"/>
      <c r="N138" s="218"/>
      <c r="O138" s="218"/>
      <c r="P138" s="219">
        <f>SUM(P139:P143)</f>
        <v>0</v>
      </c>
      <c r="Q138" s="218"/>
      <c r="R138" s="219">
        <f>SUM(R139:R143)</f>
        <v>0</v>
      </c>
      <c r="S138" s="218"/>
      <c r="T138" s="220">
        <f>SUM(T139:T143)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1" t="s">
        <v>83</v>
      </c>
      <c r="AT138" s="222" t="s">
        <v>74</v>
      </c>
      <c r="AU138" s="222" t="s">
        <v>83</v>
      </c>
      <c r="AY138" s="221" t="s">
        <v>164</v>
      </c>
      <c r="BK138" s="223">
        <f>SUM(BK139:BK143)</f>
        <v>0</v>
      </c>
    </row>
    <row r="139" s="2" customFormat="1" ht="24.15" customHeight="1">
      <c r="A139" s="38"/>
      <c r="B139" s="39"/>
      <c r="C139" s="226" t="s">
        <v>198</v>
      </c>
      <c r="D139" s="226" t="s">
        <v>166</v>
      </c>
      <c r="E139" s="227" t="s">
        <v>1090</v>
      </c>
      <c r="F139" s="228" t="s">
        <v>1091</v>
      </c>
      <c r="G139" s="229" t="s">
        <v>242</v>
      </c>
      <c r="H139" s="230">
        <v>15</v>
      </c>
      <c r="I139" s="231"/>
      <c r="J139" s="232">
        <f>ROUND(I139*H139,2)</f>
        <v>0</v>
      </c>
      <c r="K139" s="228" t="s">
        <v>1</v>
      </c>
      <c r="L139" s="44"/>
      <c r="M139" s="233" t="s">
        <v>1</v>
      </c>
      <c r="N139" s="234" t="s">
        <v>40</v>
      </c>
      <c r="O139" s="91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171</v>
      </c>
      <c r="AT139" s="237" t="s">
        <v>166</v>
      </c>
      <c r="AU139" s="237" t="s">
        <v>85</v>
      </c>
      <c r="AY139" s="17" t="s">
        <v>164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83</v>
      </c>
      <c r="BK139" s="238">
        <f>ROUND(I139*H139,2)</f>
        <v>0</v>
      </c>
      <c r="BL139" s="17" t="s">
        <v>171</v>
      </c>
      <c r="BM139" s="237" t="s">
        <v>232</v>
      </c>
    </row>
    <row r="140" s="2" customFormat="1" ht="16.5" customHeight="1">
      <c r="A140" s="38"/>
      <c r="B140" s="39"/>
      <c r="C140" s="226" t="s">
        <v>205</v>
      </c>
      <c r="D140" s="226" t="s">
        <v>166</v>
      </c>
      <c r="E140" s="227" t="s">
        <v>1092</v>
      </c>
      <c r="F140" s="228" t="s">
        <v>1093</v>
      </c>
      <c r="G140" s="229" t="s">
        <v>259</v>
      </c>
      <c r="H140" s="230">
        <v>1</v>
      </c>
      <c r="I140" s="231"/>
      <c r="J140" s="232">
        <f>ROUND(I140*H140,2)</f>
        <v>0</v>
      </c>
      <c r="K140" s="228" t="s">
        <v>1</v>
      </c>
      <c r="L140" s="44"/>
      <c r="M140" s="233" t="s">
        <v>1</v>
      </c>
      <c r="N140" s="234" t="s">
        <v>40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171</v>
      </c>
      <c r="AT140" s="237" t="s">
        <v>166</v>
      </c>
      <c r="AU140" s="237" t="s">
        <v>85</v>
      </c>
      <c r="AY140" s="17" t="s">
        <v>164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83</v>
      </c>
      <c r="BK140" s="238">
        <f>ROUND(I140*H140,2)</f>
        <v>0</v>
      </c>
      <c r="BL140" s="17" t="s">
        <v>171</v>
      </c>
      <c r="BM140" s="237" t="s">
        <v>8</v>
      </c>
    </row>
    <row r="141" s="2" customFormat="1" ht="16.5" customHeight="1">
      <c r="A141" s="38"/>
      <c r="B141" s="39"/>
      <c r="C141" s="226" t="s">
        <v>213</v>
      </c>
      <c r="D141" s="226" t="s">
        <v>166</v>
      </c>
      <c r="E141" s="227" t="s">
        <v>1094</v>
      </c>
      <c r="F141" s="228" t="s">
        <v>1095</v>
      </c>
      <c r="G141" s="229" t="s">
        <v>242</v>
      </c>
      <c r="H141" s="230">
        <v>10</v>
      </c>
      <c r="I141" s="231"/>
      <c r="J141" s="232">
        <f>ROUND(I141*H141,2)</f>
        <v>0</v>
      </c>
      <c r="K141" s="228" t="s">
        <v>1</v>
      </c>
      <c r="L141" s="44"/>
      <c r="M141" s="233" t="s">
        <v>1</v>
      </c>
      <c r="N141" s="234" t="s">
        <v>40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171</v>
      </c>
      <c r="AT141" s="237" t="s">
        <v>166</v>
      </c>
      <c r="AU141" s="237" t="s">
        <v>85</v>
      </c>
      <c r="AY141" s="17" t="s">
        <v>164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83</v>
      </c>
      <c r="BK141" s="238">
        <f>ROUND(I141*H141,2)</f>
        <v>0</v>
      </c>
      <c r="BL141" s="17" t="s">
        <v>171</v>
      </c>
      <c r="BM141" s="237" t="s">
        <v>256</v>
      </c>
    </row>
    <row r="142" s="2" customFormat="1" ht="16.5" customHeight="1">
      <c r="A142" s="38"/>
      <c r="B142" s="39"/>
      <c r="C142" s="226" t="s">
        <v>220</v>
      </c>
      <c r="D142" s="226" t="s">
        <v>166</v>
      </c>
      <c r="E142" s="227" t="s">
        <v>1096</v>
      </c>
      <c r="F142" s="228" t="s">
        <v>1097</v>
      </c>
      <c r="G142" s="229" t="s">
        <v>242</v>
      </c>
      <c r="H142" s="230">
        <v>15</v>
      </c>
      <c r="I142" s="231"/>
      <c r="J142" s="232">
        <f>ROUND(I142*H142,2)</f>
        <v>0</v>
      </c>
      <c r="K142" s="228" t="s">
        <v>1</v>
      </c>
      <c r="L142" s="44"/>
      <c r="M142" s="233" t="s">
        <v>1</v>
      </c>
      <c r="N142" s="234" t="s">
        <v>40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171</v>
      </c>
      <c r="AT142" s="237" t="s">
        <v>166</v>
      </c>
      <c r="AU142" s="237" t="s">
        <v>85</v>
      </c>
      <c r="AY142" s="17" t="s">
        <v>164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83</v>
      </c>
      <c r="BK142" s="238">
        <f>ROUND(I142*H142,2)</f>
        <v>0</v>
      </c>
      <c r="BL142" s="17" t="s">
        <v>171</v>
      </c>
      <c r="BM142" s="237" t="s">
        <v>266</v>
      </c>
    </row>
    <row r="143" s="2" customFormat="1" ht="21.75" customHeight="1">
      <c r="A143" s="38"/>
      <c r="B143" s="39"/>
      <c r="C143" s="226" t="s">
        <v>227</v>
      </c>
      <c r="D143" s="226" t="s">
        <v>166</v>
      </c>
      <c r="E143" s="227" t="s">
        <v>1098</v>
      </c>
      <c r="F143" s="228" t="s">
        <v>1099</v>
      </c>
      <c r="G143" s="229" t="s">
        <v>1100</v>
      </c>
      <c r="H143" s="292"/>
      <c r="I143" s="231"/>
      <c r="J143" s="232">
        <f>ROUND(I143*H143,2)</f>
        <v>0</v>
      </c>
      <c r="K143" s="228" t="s">
        <v>1</v>
      </c>
      <c r="L143" s="44"/>
      <c r="M143" s="233" t="s">
        <v>1</v>
      </c>
      <c r="N143" s="234" t="s">
        <v>40</v>
      </c>
      <c r="O143" s="91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171</v>
      </c>
      <c r="AT143" s="237" t="s">
        <v>166</v>
      </c>
      <c r="AU143" s="237" t="s">
        <v>85</v>
      </c>
      <c r="AY143" s="17" t="s">
        <v>164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83</v>
      </c>
      <c r="BK143" s="238">
        <f>ROUND(I143*H143,2)</f>
        <v>0</v>
      </c>
      <c r="BL143" s="17" t="s">
        <v>171</v>
      </c>
      <c r="BM143" s="237" t="s">
        <v>280</v>
      </c>
    </row>
    <row r="144" s="12" customFormat="1" ht="22.8" customHeight="1">
      <c r="A144" s="12"/>
      <c r="B144" s="210"/>
      <c r="C144" s="211"/>
      <c r="D144" s="212" t="s">
        <v>74</v>
      </c>
      <c r="E144" s="224" t="s">
        <v>1101</v>
      </c>
      <c r="F144" s="224" t="s">
        <v>1102</v>
      </c>
      <c r="G144" s="211"/>
      <c r="H144" s="211"/>
      <c r="I144" s="214"/>
      <c r="J144" s="225">
        <f>BK144</f>
        <v>0</v>
      </c>
      <c r="K144" s="211"/>
      <c r="L144" s="216"/>
      <c r="M144" s="217"/>
      <c r="N144" s="218"/>
      <c r="O144" s="218"/>
      <c r="P144" s="219">
        <f>SUM(P145:P151)</f>
        <v>0</v>
      </c>
      <c r="Q144" s="218"/>
      <c r="R144" s="219">
        <f>SUM(R145:R151)</f>
        <v>0</v>
      </c>
      <c r="S144" s="218"/>
      <c r="T144" s="220">
        <f>SUM(T145:T151)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1" t="s">
        <v>83</v>
      </c>
      <c r="AT144" s="222" t="s">
        <v>74</v>
      </c>
      <c r="AU144" s="222" t="s">
        <v>83</v>
      </c>
      <c r="AY144" s="221" t="s">
        <v>164</v>
      </c>
      <c r="BK144" s="223">
        <f>SUM(BK145:BK151)</f>
        <v>0</v>
      </c>
    </row>
    <row r="145" s="2" customFormat="1" ht="21.75" customHeight="1">
      <c r="A145" s="38"/>
      <c r="B145" s="39"/>
      <c r="C145" s="226" t="s">
        <v>232</v>
      </c>
      <c r="D145" s="226" t="s">
        <v>166</v>
      </c>
      <c r="E145" s="227" t="s">
        <v>1103</v>
      </c>
      <c r="F145" s="228" t="s">
        <v>1104</v>
      </c>
      <c r="G145" s="229" t="s">
        <v>242</v>
      </c>
      <c r="H145" s="230">
        <v>4</v>
      </c>
      <c r="I145" s="231"/>
      <c r="J145" s="232">
        <f>ROUND(I145*H145,2)</f>
        <v>0</v>
      </c>
      <c r="K145" s="228" t="s">
        <v>1</v>
      </c>
      <c r="L145" s="44"/>
      <c r="M145" s="233" t="s">
        <v>1</v>
      </c>
      <c r="N145" s="234" t="s">
        <v>40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171</v>
      </c>
      <c r="AT145" s="237" t="s">
        <v>166</v>
      </c>
      <c r="AU145" s="237" t="s">
        <v>85</v>
      </c>
      <c r="AY145" s="17" t="s">
        <v>164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83</v>
      </c>
      <c r="BK145" s="238">
        <f>ROUND(I145*H145,2)</f>
        <v>0</v>
      </c>
      <c r="BL145" s="17" t="s">
        <v>171</v>
      </c>
      <c r="BM145" s="237" t="s">
        <v>291</v>
      </c>
    </row>
    <row r="146" s="2" customFormat="1" ht="21.75" customHeight="1">
      <c r="A146" s="38"/>
      <c r="B146" s="39"/>
      <c r="C146" s="226" t="s">
        <v>239</v>
      </c>
      <c r="D146" s="226" t="s">
        <v>166</v>
      </c>
      <c r="E146" s="227" t="s">
        <v>1105</v>
      </c>
      <c r="F146" s="228" t="s">
        <v>1106</v>
      </c>
      <c r="G146" s="229" t="s">
        <v>242</v>
      </c>
      <c r="H146" s="230">
        <v>2</v>
      </c>
      <c r="I146" s="231"/>
      <c r="J146" s="232">
        <f>ROUND(I146*H146,2)</f>
        <v>0</v>
      </c>
      <c r="K146" s="228" t="s">
        <v>1</v>
      </c>
      <c r="L146" s="44"/>
      <c r="M146" s="233" t="s">
        <v>1</v>
      </c>
      <c r="N146" s="234" t="s">
        <v>40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171</v>
      </c>
      <c r="AT146" s="237" t="s">
        <v>166</v>
      </c>
      <c r="AU146" s="237" t="s">
        <v>85</v>
      </c>
      <c r="AY146" s="17" t="s">
        <v>164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83</v>
      </c>
      <c r="BK146" s="238">
        <f>ROUND(I146*H146,2)</f>
        <v>0</v>
      </c>
      <c r="BL146" s="17" t="s">
        <v>171</v>
      </c>
      <c r="BM146" s="237" t="s">
        <v>303</v>
      </c>
    </row>
    <row r="147" s="2" customFormat="1" ht="21.75" customHeight="1">
      <c r="A147" s="38"/>
      <c r="B147" s="39"/>
      <c r="C147" s="226" t="s">
        <v>8</v>
      </c>
      <c r="D147" s="226" t="s">
        <v>166</v>
      </c>
      <c r="E147" s="227" t="s">
        <v>1107</v>
      </c>
      <c r="F147" s="228" t="s">
        <v>1108</v>
      </c>
      <c r="G147" s="229" t="s">
        <v>242</v>
      </c>
      <c r="H147" s="230">
        <v>4</v>
      </c>
      <c r="I147" s="231"/>
      <c r="J147" s="232">
        <f>ROUND(I147*H147,2)</f>
        <v>0</v>
      </c>
      <c r="K147" s="228" t="s">
        <v>1</v>
      </c>
      <c r="L147" s="44"/>
      <c r="M147" s="233" t="s">
        <v>1</v>
      </c>
      <c r="N147" s="234" t="s">
        <v>40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171</v>
      </c>
      <c r="AT147" s="237" t="s">
        <v>166</v>
      </c>
      <c r="AU147" s="237" t="s">
        <v>85</v>
      </c>
      <c r="AY147" s="17" t="s">
        <v>164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83</v>
      </c>
      <c r="BK147" s="238">
        <f>ROUND(I147*H147,2)</f>
        <v>0</v>
      </c>
      <c r="BL147" s="17" t="s">
        <v>171</v>
      </c>
      <c r="BM147" s="237" t="s">
        <v>317</v>
      </c>
    </row>
    <row r="148" s="2" customFormat="1" ht="24.15" customHeight="1">
      <c r="A148" s="38"/>
      <c r="B148" s="39"/>
      <c r="C148" s="226" t="s">
        <v>250</v>
      </c>
      <c r="D148" s="226" t="s">
        <v>166</v>
      </c>
      <c r="E148" s="227" t="s">
        <v>1109</v>
      </c>
      <c r="F148" s="228" t="s">
        <v>1110</v>
      </c>
      <c r="G148" s="229" t="s">
        <v>242</v>
      </c>
      <c r="H148" s="230">
        <v>15</v>
      </c>
      <c r="I148" s="231"/>
      <c r="J148" s="232">
        <f>ROUND(I148*H148,2)</f>
        <v>0</v>
      </c>
      <c r="K148" s="228" t="s">
        <v>1</v>
      </c>
      <c r="L148" s="44"/>
      <c r="M148" s="233" t="s">
        <v>1</v>
      </c>
      <c r="N148" s="234" t="s">
        <v>40</v>
      </c>
      <c r="O148" s="91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7" t="s">
        <v>171</v>
      </c>
      <c r="AT148" s="237" t="s">
        <v>166</v>
      </c>
      <c r="AU148" s="237" t="s">
        <v>85</v>
      </c>
      <c r="AY148" s="17" t="s">
        <v>164</v>
      </c>
      <c r="BE148" s="238">
        <f>IF(N148="základní",J148,0)</f>
        <v>0</v>
      </c>
      <c r="BF148" s="238">
        <f>IF(N148="snížená",J148,0)</f>
        <v>0</v>
      </c>
      <c r="BG148" s="238">
        <f>IF(N148="zákl. přenesená",J148,0)</f>
        <v>0</v>
      </c>
      <c r="BH148" s="238">
        <f>IF(N148="sníž. přenesená",J148,0)</f>
        <v>0</v>
      </c>
      <c r="BI148" s="238">
        <f>IF(N148="nulová",J148,0)</f>
        <v>0</v>
      </c>
      <c r="BJ148" s="17" t="s">
        <v>83</v>
      </c>
      <c r="BK148" s="238">
        <f>ROUND(I148*H148,2)</f>
        <v>0</v>
      </c>
      <c r="BL148" s="17" t="s">
        <v>171</v>
      </c>
      <c r="BM148" s="237" t="s">
        <v>329</v>
      </c>
    </row>
    <row r="149" s="2" customFormat="1" ht="16.5" customHeight="1">
      <c r="A149" s="38"/>
      <c r="B149" s="39"/>
      <c r="C149" s="226" t="s">
        <v>256</v>
      </c>
      <c r="D149" s="226" t="s">
        <v>166</v>
      </c>
      <c r="E149" s="227" t="s">
        <v>1111</v>
      </c>
      <c r="F149" s="228" t="s">
        <v>1112</v>
      </c>
      <c r="G149" s="229" t="s">
        <v>914</v>
      </c>
      <c r="H149" s="230">
        <v>10</v>
      </c>
      <c r="I149" s="231"/>
      <c r="J149" s="232">
        <f>ROUND(I149*H149,2)</f>
        <v>0</v>
      </c>
      <c r="K149" s="228" t="s">
        <v>1</v>
      </c>
      <c r="L149" s="44"/>
      <c r="M149" s="233" t="s">
        <v>1</v>
      </c>
      <c r="N149" s="234" t="s">
        <v>40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171</v>
      </c>
      <c r="AT149" s="237" t="s">
        <v>166</v>
      </c>
      <c r="AU149" s="237" t="s">
        <v>85</v>
      </c>
      <c r="AY149" s="17" t="s">
        <v>164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83</v>
      </c>
      <c r="BK149" s="238">
        <f>ROUND(I149*H149,2)</f>
        <v>0</v>
      </c>
      <c r="BL149" s="17" t="s">
        <v>171</v>
      </c>
      <c r="BM149" s="237" t="s">
        <v>340</v>
      </c>
    </row>
    <row r="150" s="2" customFormat="1" ht="16.5" customHeight="1">
      <c r="A150" s="38"/>
      <c r="B150" s="39"/>
      <c r="C150" s="226" t="s">
        <v>262</v>
      </c>
      <c r="D150" s="226" t="s">
        <v>166</v>
      </c>
      <c r="E150" s="227" t="s">
        <v>1096</v>
      </c>
      <c r="F150" s="228" t="s">
        <v>1097</v>
      </c>
      <c r="G150" s="229" t="s">
        <v>242</v>
      </c>
      <c r="H150" s="230">
        <v>25</v>
      </c>
      <c r="I150" s="231"/>
      <c r="J150" s="232">
        <f>ROUND(I150*H150,2)</f>
        <v>0</v>
      </c>
      <c r="K150" s="228" t="s">
        <v>1</v>
      </c>
      <c r="L150" s="44"/>
      <c r="M150" s="233" t="s">
        <v>1</v>
      </c>
      <c r="N150" s="234" t="s">
        <v>40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171</v>
      </c>
      <c r="AT150" s="237" t="s">
        <v>166</v>
      </c>
      <c r="AU150" s="237" t="s">
        <v>85</v>
      </c>
      <c r="AY150" s="17" t="s">
        <v>164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83</v>
      </c>
      <c r="BK150" s="238">
        <f>ROUND(I150*H150,2)</f>
        <v>0</v>
      </c>
      <c r="BL150" s="17" t="s">
        <v>171</v>
      </c>
      <c r="BM150" s="237" t="s">
        <v>351</v>
      </c>
    </row>
    <row r="151" s="2" customFormat="1" ht="21.75" customHeight="1">
      <c r="A151" s="38"/>
      <c r="B151" s="39"/>
      <c r="C151" s="226" t="s">
        <v>266</v>
      </c>
      <c r="D151" s="226" t="s">
        <v>166</v>
      </c>
      <c r="E151" s="227" t="s">
        <v>1098</v>
      </c>
      <c r="F151" s="228" t="s">
        <v>1099</v>
      </c>
      <c r="G151" s="229" t="s">
        <v>1100</v>
      </c>
      <c r="H151" s="292"/>
      <c r="I151" s="231"/>
      <c r="J151" s="232">
        <f>ROUND(I151*H151,2)</f>
        <v>0</v>
      </c>
      <c r="K151" s="228" t="s">
        <v>1</v>
      </c>
      <c r="L151" s="44"/>
      <c r="M151" s="233" t="s">
        <v>1</v>
      </c>
      <c r="N151" s="234" t="s">
        <v>40</v>
      </c>
      <c r="O151" s="91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171</v>
      </c>
      <c r="AT151" s="237" t="s">
        <v>166</v>
      </c>
      <c r="AU151" s="237" t="s">
        <v>85</v>
      </c>
      <c r="AY151" s="17" t="s">
        <v>164</v>
      </c>
      <c r="BE151" s="238">
        <f>IF(N151="základní",J151,0)</f>
        <v>0</v>
      </c>
      <c r="BF151" s="238">
        <f>IF(N151="snížená",J151,0)</f>
        <v>0</v>
      </c>
      <c r="BG151" s="238">
        <f>IF(N151="zákl. přenesená",J151,0)</f>
        <v>0</v>
      </c>
      <c r="BH151" s="238">
        <f>IF(N151="sníž. přenesená",J151,0)</f>
        <v>0</v>
      </c>
      <c r="BI151" s="238">
        <f>IF(N151="nulová",J151,0)</f>
        <v>0</v>
      </c>
      <c r="BJ151" s="17" t="s">
        <v>83</v>
      </c>
      <c r="BK151" s="238">
        <f>ROUND(I151*H151,2)</f>
        <v>0</v>
      </c>
      <c r="BL151" s="17" t="s">
        <v>171</v>
      </c>
      <c r="BM151" s="237" t="s">
        <v>361</v>
      </c>
    </row>
    <row r="152" s="12" customFormat="1" ht="22.8" customHeight="1">
      <c r="A152" s="12"/>
      <c r="B152" s="210"/>
      <c r="C152" s="211"/>
      <c r="D152" s="212" t="s">
        <v>74</v>
      </c>
      <c r="E152" s="224" t="s">
        <v>1113</v>
      </c>
      <c r="F152" s="224" t="s">
        <v>1114</v>
      </c>
      <c r="G152" s="211"/>
      <c r="H152" s="211"/>
      <c r="I152" s="214"/>
      <c r="J152" s="225">
        <f>BK152</f>
        <v>0</v>
      </c>
      <c r="K152" s="211"/>
      <c r="L152" s="216"/>
      <c r="M152" s="217"/>
      <c r="N152" s="218"/>
      <c r="O152" s="218"/>
      <c r="P152" s="219">
        <f>SUM(P153:P160)</f>
        <v>0</v>
      </c>
      <c r="Q152" s="218"/>
      <c r="R152" s="219">
        <f>SUM(R153:R160)</f>
        <v>0</v>
      </c>
      <c r="S152" s="218"/>
      <c r="T152" s="220">
        <f>SUM(T153:T160)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1" t="s">
        <v>83</v>
      </c>
      <c r="AT152" s="222" t="s">
        <v>74</v>
      </c>
      <c r="AU152" s="222" t="s">
        <v>83</v>
      </c>
      <c r="AY152" s="221" t="s">
        <v>164</v>
      </c>
      <c r="BK152" s="223">
        <f>SUM(BK153:BK160)</f>
        <v>0</v>
      </c>
    </row>
    <row r="153" s="2" customFormat="1" ht="16.5" customHeight="1">
      <c r="A153" s="38"/>
      <c r="B153" s="39"/>
      <c r="C153" s="226" t="s">
        <v>273</v>
      </c>
      <c r="D153" s="226" t="s">
        <v>166</v>
      </c>
      <c r="E153" s="227" t="s">
        <v>1115</v>
      </c>
      <c r="F153" s="228" t="s">
        <v>1116</v>
      </c>
      <c r="G153" s="229" t="s">
        <v>259</v>
      </c>
      <c r="H153" s="230">
        <v>2</v>
      </c>
      <c r="I153" s="231"/>
      <c r="J153" s="232">
        <f>ROUND(I153*H153,2)</f>
        <v>0</v>
      </c>
      <c r="K153" s="228" t="s">
        <v>1</v>
      </c>
      <c r="L153" s="44"/>
      <c r="M153" s="233" t="s">
        <v>1</v>
      </c>
      <c r="N153" s="234" t="s">
        <v>40</v>
      </c>
      <c r="O153" s="91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7" t="s">
        <v>171</v>
      </c>
      <c r="AT153" s="237" t="s">
        <v>166</v>
      </c>
      <c r="AU153" s="237" t="s">
        <v>85</v>
      </c>
      <c r="AY153" s="17" t="s">
        <v>164</v>
      </c>
      <c r="BE153" s="238">
        <f>IF(N153="základní",J153,0)</f>
        <v>0</v>
      </c>
      <c r="BF153" s="238">
        <f>IF(N153="snížená",J153,0)</f>
        <v>0</v>
      </c>
      <c r="BG153" s="238">
        <f>IF(N153="zákl. přenesená",J153,0)</f>
        <v>0</v>
      </c>
      <c r="BH153" s="238">
        <f>IF(N153="sníž. přenesená",J153,0)</f>
        <v>0</v>
      </c>
      <c r="BI153" s="238">
        <f>IF(N153="nulová",J153,0)</f>
        <v>0</v>
      </c>
      <c r="BJ153" s="17" t="s">
        <v>83</v>
      </c>
      <c r="BK153" s="238">
        <f>ROUND(I153*H153,2)</f>
        <v>0</v>
      </c>
      <c r="BL153" s="17" t="s">
        <v>171</v>
      </c>
      <c r="BM153" s="237" t="s">
        <v>373</v>
      </c>
    </row>
    <row r="154" s="2" customFormat="1" ht="16.5" customHeight="1">
      <c r="A154" s="38"/>
      <c r="B154" s="39"/>
      <c r="C154" s="226" t="s">
        <v>280</v>
      </c>
      <c r="D154" s="226" t="s">
        <v>166</v>
      </c>
      <c r="E154" s="227" t="s">
        <v>1117</v>
      </c>
      <c r="F154" s="228" t="s">
        <v>1118</v>
      </c>
      <c r="G154" s="229" t="s">
        <v>259</v>
      </c>
      <c r="H154" s="230">
        <v>1</v>
      </c>
      <c r="I154" s="231"/>
      <c r="J154" s="232">
        <f>ROUND(I154*H154,2)</f>
        <v>0</v>
      </c>
      <c r="K154" s="228" t="s">
        <v>1</v>
      </c>
      <c r="L154" s="44"/>
      <c r="M154" s="233" t="s">
        <v>1</v>
      </c>
      <c r="N154" s="234" t="s">
        <v>40</v>
      </c>
      <c r="O154" s="91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7" t="s">
        <v>171</v>
      </c>
      <c r="AT154" s="237" t="s">
        <v>166</v>
      </c>
      <c r="AU154" s="237" t="s">
        <v>85</v>
      </c>
      <c r="AY154" s="17" t="s">
        <v>164</v>
      </c>
      <c r="BE154" s="238">
        <f>IF(N154="základní",J154,0)</f>
        <v>0</v>
      </c>
      <c r="BF154" s="238">
        <f>IF(N154="snížená",J154,0)</f>
        <v>0</v>
      </c>
      <c r="BG154" s="238">
        <f>IF(N154="zákl. přenesená",J154,0)</f>
        <v>0</v>
      </c>
      <c r="BH154" s="238">
        <f>IF(N154="sníž. přenesená",J154,0)</f>
        <v>0</v>
      </c>
      <c r="BI154" s="238">
        <f>IF(N154="nulová",J154,0)</f>
        <v>0</v>
      </c>
      <c r="BJ154" s="17" t="s">
        <v>83</v>
      </c>
      <c r="BK154" s="238">
        <f>ROUND(I154*H154,2)</f>
        <v>0</v>
      </c>
      <c r="BL154" s="17" t="s">
        <v>171</v>
      </c>
      <c r="BM154" s="237" t="s">
        <v>383</v>
      </c>
    </row>
    <row r="155" s="2" customFormat="1" ht="21.75" customHeight="1">
      <c r="A155" s="38"/>
      <c r="B155" s="39"/>
      <c r="C155" s="226" t="s">
        <v>286</v>
      </c>
      <c r="D155" s="226" t="s">
        <v>166</v>
      </c>
      <c r="E155" s="227" t="s">
        <v>1119</v>
      </c>
      <c r="F155" s="228" t="s">
        <v>1120</v>
      </c>
      <c r="G155" s="229" t="s">
        <v>259</v>
      </c>
      <c r="H155" s="230">
        <v>1</v>
      </c>
      <c r="I155" s="231"/>
      <c r="J155" s="232">
        <f>ROUND(I155*H155,2)</f>
        <v>0</v>
      </c>
      <c r="K155" s="228" t="s">
        <v>1</v>
      </c>
      <c r="L155" s="44"/>
      <c r="M155" s="233" t="s">
        <v>1</v>
      </c>
      <c r="N155" s="234" t="s">
        <v>40</v>
      </c>
      <c r="O155" s="91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171</v>
      </c>
      <c r="AT155" s="237" t="s">
        <v>166</v>
      </c>
      <c r="AU155" s="237" t="s">
        <v>85</v>
      </c>
      <c r="AY155" s="17" t="s">
        <v>164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83</v>
      </c>
      <c r="BK155" s="238">
        <f>ROUND(I155*H155,2)</f>
        <v>0</v>
      </c>
      <c r="BL155" s="17" t="s">
        <v>171</v>
      </c>
      <c r="BM155" s="237" t="s">
        <v>396</v>
      </c>
    </row>
    <row r="156" s="2" customFormat="1" ht="16.5" customHeight="1">
      <c r="A156" s="38"/>
      <c r="B156" s="39"/>
      <c r="C156" s="226" t="s">
        <v>291</v>
      </c>
      <c r="D156" s="226" t="s">
        <v>166</v>
      </c>
      <c r="E156" s="227" t="s">
        <v>1121</v>
      </c>
      <c r="F156" s="228" t="s">
        <v>1122</v>
      </c>
      <c r="G156" s="229" t="s">
        <v>259</v>
      </c>
      <c r="H156" s="230">
        <v>1</v>
      </c>
      <c r="I156" s="231"/>
      <c r="J156" s="232">
        <f>ROUND(I156*H156,2)</f>
        <v>0</v>
      </c>
      <c r="K156" s="228" t="s">
        <v>1</v>
      </c>
      <c r="L156" s="44"/>
      <c r="M156" s="233" t="s">
        <v>1</v>
      </c>
      <c r="N156" s="234" t="s">
        <v>40</v>
      </c>
      <c r="O156" s="91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7" t="s">
        <v>171</v>
      </c>
      <c r="AT156" s="237" t="s">
        <v>166</v>
      </c>
      <c r="AU156" s="237" t="s">
        <v>85</v>
      </c>
      <c r="AY156" s="17" t="s">
        <v>164</v>
      </c>
      <c r="BE156" s="238">
        <f>IF(N156="základní",J156,0)</f>
        <v>0</v>
      </c>
      <c r="BF156" s="238">
        <f>IF(N156="snížená",J156,0)</f>
        <v>0</v>
      </c>
      <c r="BG156" s="238">
        <f>IF(N156="zákl. přenesená",J156,0)</f>
        <v>0</v>
      </c>
      <c r="BH156" s="238">
        <f>IF(N156="sníž. přenesená",J156,0)</f>
        <v>0</v>
      </c>
      <c r="BI156" s="238">
        <f>IF(N156="nulová",J156,0)</f>
        <v>0</v>
      </c>
      <c r="BJ156" s="17" t="s">
        <v>83</v>
      </c>
      <c r="BK156" s="238">
        <f>ROUND(I156*H156,2)</f>
        <v>0</v>
      </c>
      <c r="BL156" s="17" t="s">
        <v>171</v>
      </c>
      <c r="BM156" s="237" t="s">
        <v>408</v>
      </c>
    </row>
    <row r="157" s="2" customFormat="1" ht="16.5" customHeight="1">
      <c r="A157" s="38"/>
      <c r="B157" s="39"/>
      <c r="C157" s="226" t="s">
        <v>7</v>
      </c>
      <c r="D157" s="226" t="s">
        <v>166</v>
      </c>
      <c r="E157" s="227" t="s">
        <v>1123</v>
      </c>
      <c r="F157" s="228" t="s">
        <v>1124</v>
      </c>
      <c r="G157" s="229" t="s">
        <v>259</v>
      </c>
      <c r="H157" s="230">
        <v>1</v>
      </c>
      <c r="I157" s="231"/>
      <c r="J157" s="232">
        <f>ROUND(I157*H157,2)</f>
        <v>0</v>
      </c>
      <c r="K157" s="228" t="s">
        <v>1</v>
      </c>
      <c r="L157" s="44"/>
      <c r="M157" s="233" t="s">
        <v>1</v>
      </c>
      <c r="N157" s="234" t="s">
        <v>40</v>
      </c>
      <c r="O157" s="91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171</v>
      </c>
      <c r="AT157" s="237" t="s">
        <v>166</v>
      </c>
      <c r="AU157" s="237" t="s">
        <v>85</v>
      </c>
      <c r="AY157" s="17" t="s">
        <v>164</v>
      </c>
      <c r="BE157" s="238">
        <f>IF(N157="základní",J157,0)</f>
        <v>0</v>
      </c>
      <c r="BF157" s="238">
        <f>IF(N157="snížená",J157,0)</f>
        <v>0</v>
      </c>
      <c r="BG157" s="238">
        <f>IF(N157="zákl. přenesená",J157,0)</f>
        <v>0</v>
      </c>
      <c r="BH157" s="238">
        <f>IF(N157="sníž. přenesená",J157,0)</f>
        <v>0</v>
      </c>
      <c r="BI157" s="238">
        <f>IF(N157="nulová",J157,0)</f>
        <v>0</v>
      </c>
      <c r="BJ157" s="17" t="s">
        <v>83</v>
      </c>
      <c r="BK157" s="238">
        <f>ROUND(I157*H157,2)</f>
        <v>0</v>
      </c>
      <c r="BL157" s="17" t="s">
        <v>171</v>
      </c>
      <c r="BM157" s="237" t="s">
        <v>418</v>
      </c>
    </row>
    <row r="158" s="2" customFormat="1" ht="24.15" customHeight="1">
      <c r="A158" s="38"/>
      <c r="B158" s="39"/>
      <c r="C158" s="226" t="s">
        <v>303</v>
      </c>
      <c r="D158" s="226" t="s">
        <v>166</v>
      </c>
      <c r="E158" s="227" t="s">
        <v>1125</v>
      </c>
      <c r="F158" s="228" t="s">
        <v>1126</v>
      </c>
      <c r="G158" s="229" t="s">
        <v>259</v>
      </c>
      <c r="H158" s="230">
        <v>2</v>
      </c>
      <c r="I158" s="231"/>
      <c r="J158" s="232">
        <f>ROUND(I158*H158,2)</f>
        <v>0</v>
      </c>
      <c r="K158" s="228" t="s">
        <v>1</v>
      </c>
      <c r="L158" s="44"/>
      <c r="M158" s="233" t="s">
        <v>1</v>
      </c>
      <c r="N158" s="234" t="s">
        <v>40</v>
      </c>
      <c r="O158" s="91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7" t="s">
        <v>171</v>
      </c>
      <c r="AT158" s="237" t="s">
        <v>166</v>
      </c>
      <c r="AU158" s="237" t="s">
        <v>85</v>
      </c>
      <c r="AY158" s="17" t="s">
        <v>164</v>
      </c>
      <c r="BE158" s="238">
        <f>IF(N158="základní",J158,0)</f>
        <v>0</v>
      </c>
      <c r="BF158" s="238">
        <f>IF(N158="snížená",J158,0)</f>
        <v>0</v>
      </c>
      <c r="BG158" s="238">
        <f>IF(N158="zákl. přenesená",J158,0)</f>
        <v>0</v>
      </c>
      <c r="BH158" s="238">
        <f>IF(N158="sníž. přenesená",J158,0)</f>
        <v>0</v>
      </c>
      <c r="BI158" s="238">
        <f>IF(N158="nulová",J158,0)</f>
        <v>0</v>
      </c>
      <c r="BJ158" s="17" t="s">
        <v>83</v>
      </c>
      <c r="BK158" s="238">
        <f>ROUND(I158*H158,2)</f>
        <v>0</v>
      </c>
      <c r="BL158" s="17" t="s">
        <v>171</v>
      </c>
      <c r="BM158" s="237" t="s">
        <v>431</v>
      </c>
    </row>
    <row r="159" s="2" customFormat="1" ht="24.15" customHeight="1">
      <c r="A159" s="38"/>
      <c r="B159" s="39"/>
      <c r="C159" s="226" t="s">
        <v>309</v>
      </c>
      <c r="D159" s="226" t="s">
        <v>166</v>
      </c>
      <c r="E159" s="227" t="s">
        <v>1127</v>
      </c>
      <c r="F159" s="228" t="s">
        <v>1128</v>
      </c>
      <c r="G159" s="229" t="s">
        <v>259</v>
      </c>
      <c r="H159" s="230">
        <v>2</v>
      </c>
      <c r="I159" s="231"/>
      <c r="J159" s="232">
        <f>ROUND(I159*H159,2)</f>
        <v>0</v>
      </c>
      <c r="K159" s="228" t="s">
        <v>1</v>
      </c>
      <c r="L159" s="44"/>
      <c r="M159" s="233" t="s">
        <v>1</v>
      </c>
      <c r="N159" s="234" t="s">
        <v>40</v>
      </c>
      <c r="O159" s="91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7" t="s">
        <v>171</v>
      </c>
      <c r="AT159" s="237" t="s">
        <v>166</v>
      </c>
      <c r="AU159" s="237" t="s">
        <v>85</v>
      </c>
      <c r="AY159" s="17" t="s">
        <v>164</v>
      </c>
      <c r="BE159" s="238">
        <f>IF(N159="základní",J159,0)</f>
        <v>0</v>
      </c>
      <c r="BF159" s="238">
        <f>IF(N159="snížená",J159,0)</f>
        <v>0</v>
      </c>
      <c r="BG159" s="238">
        <f>IF(N159="zákl. přenesená",J159,0)</f>
        <v>0</v>
      </c>
      <c r="BH159" s="238">
        <f>IF(N159="sníž. přenesená",J159,0)</f>
        <v>0</v>
      </c>
      <c r="BI159" s="238">
        <f>IF(N159="nulová",J159,0)</f>
        <v>0</v>
      </c>
      <c r="BJ159" s="17" t="s">
        <v>83</v>
      </c>
      <c r="BK159" s="238">
        <f>ROUND(I159*H159,2)</f>
        <v>0</v>
      </c>
      <c r="BL159" s="17" t="s">
        <v>171</v>
      </c>
      <c r="BM159" s="237" t="s">
        <v>443</v>
      </c>
    </row>
    <row r="160" s="2" customFormat="1" ht="21.75" customHeight="1">
      <c r="A160" s="38"/>
      <c r="B160" s="39"/>
      <c r="C160" s="226" t="s">
        <v>317</v>
      </c>
      <c r="D160" s="226" t="s">
        <v>166</v>
      </c>
      <c r="E160" s="227" t="s">
        <v>1098</v>
      </c>
      <c r="F160" s="228" t="s">
        <v>1099</v>
      </c>
      <c r="G160" s="229" t="s">
        <v>1100</v>
      </c>
      <c r="H160" s="292"/>
      <c r="I160" s="231"/>
      <c r="J160" s="232">
        <f>ROUND(I160*H160,2)</f>
        <v>0</v>
      </c>
      <c r="K160" s="228" t="s">
        <v>1</v>
      </c>
      <c r="L160" s="44"/>
      <c r="M160" s="233" t="s">
        <v>1</v>
      </c>
      <c r="N160" s="234" t="s">
        <v>40</v>
      </c>
      <c r="O160" s="91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7" t="s">
        <v>171</v>
      </c>
      <c r="AT160" s="237" t="s">
        <v>166</v>
      </c>
      <c r="AU160" s="237" t="s">
        <v>85</v>
      </c>
      <c r="AY160" s="17" t="s">
        <v>164</v>
      </c>
      <c r="BE160" s="238">
        <f>IF(N160="základní",J160,0)</f>
        <v>0</v>
      </c>
      <c r="BF160" s="238">
        <f>IF(N160="snížená",J160,0)</f>
        <v>0</v>
      </c>
      <c r="BG160" s="238">
        <f>IF(N160="zákl. přenesená",J160,0)</f>
        <v>0</v>
      </c>
      <c r="BH160" s="238">
        <f>IF(N160="sníž. přenesená",J160,0)</f>
        <v>0</v>
      </c>
      <c r="BI160" s="238">
        <f>IF(N160="nulová",J160,0)</f>
        <v>0</v>
      </c>
      <c r="BJ160" s="17" t="s">
        <v>83</v>
      </c>
      <c r="BK160" s="238">
        <f>ROUND(I160*H160,2)</f>
        <v>0</v>
      </c>
      <c r="BL160" s="17" t="s">
        <v>171</v>
      </c>
      <c r="BM160" s="237" t="s">
        <v>454</v>
      </c>
    </row>
    <row r="161" s="12" customFormat="1" ht="22.8" customHeight="1">
      <c r="A161" s="12"/>
      <c r="B161" s="210"/>
      <c r="C161" s="211"/>
      <c r="D161" s="212" t="s">
        <v>74</v>
      </c>
      <c r="E161" s="224" t="s">
        <v>1129</v>
      </c>
      <c r="F161" s="224" t="s">
        <v>1130</v>
      </c>
      <c r="G161" s="211"/>
      <c r="H161" s="211"/>
      <c r="I161" s="214"/>
      <c r="J161" s="225">
        <f>BK161</f>
        <v>0</v>
      </c>
      <c r="K161" s="211"/>
      <c r="L161" s="216"/>
      <c r="M161" s="217"/>
      <c r="N161" s="218"/>
      <c r="O161" s="218"/>
      <c r="P161" s="219">
        <f>SUM(P162:P167)</f>
        <v>0</v>
      </c>
      <c r="Q161" s="218"/>
      <c r="R161" s="219">
        <f>SUM(R162:R167)</f>
        <v>0</v>
      </c>
      <c r="S161" s="218"/>
      <c r="T161" s="220">
        <f>SUM(T162:T167)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1" t="s">
        <v>83</v>
      </c>
      <c r="AT161" s="222" t="s">
        <v>74</v>
      </c>
      <c r="AU161" s="222" t="s">
        <v>83</v>
      </c>
      <c r="AY161" s="221" t="s">
        <v>164</v>
      </c>
      <c r="BK161" s="223">
        <f>SUM(BK162:BK167)</f>
        <v>0</v>
      </c>
    </row>
    <row r="162" s="2" customFormat="1" ht="33" customHeight="1">
      <c r="A162" s="38"/>
      <c r="B162" s="39"/>
      <c r="C162" s="226" t="s">
        <v>324</v>
      </c>
      <c r="D162" s="226" t="s">
        <v>166</v>
      </c>
      <c r="E162" s="227" t="s">
        <v>1131</v>
      </c>
      <c r="F162" s="228" t="s">
        <v>1132</v>
      </c>
      <c r="G162" s="229" t="s">
        <v>259</v>
      </c>
      <c r="H162" s="230">
        <v>1</v>
      </c>
      <c r="I162" s="231"/>
      <c r="J162" s="232">
        <f>ROUND(I162*H162,2)</f>
        <v>0</v>
      </c>
      <c r="K162" s="228" t="s">
        <v>1</v>
      </c>
      <c r="L162" s="44"/>
      <c r="M162" s="233" t="s">
        <v>1</v>
      </c>
      <c r="N162" s="234" t="s">
        <v>40</v>
      </c>
      <c r="O162" s="91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171</v>
      </c>
      <c r="AT162" s="237" t="s">
        <v>166</v>
      </c>
      <c r="AU162" s="237" t="s">
        <v>85</v>
      </c>
      <c r="AY162" s="17" t="s">
        <v>164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83</v>
      </c>
      <c r="BK162" s="238">
        <f>ROUND(I162*H162,2)</f>
        <v>0</v>
      </c>
      <c r="BL162" s="17" t="s">
        <v>171</v>
      </c>
      <c r="BM162" s="237" t="s">
        <v>466</v>
      </c>
    </row>
    <row r="163" s="2" customFormat="1" ht="16.5" customHeight="1">
      <c r="A163" s="38"/>
      <c r="B163" s="39"/>
      <c r="C163" s="226" t="s">
        <v>329</v>
      </c>
      <c r="D163" s="226" t="s">
        <v>166</v>
      </c>
      <c r="E163" s="227" t="s">
        <v>1133</v>
      </c>
      <c r="F163" s="228" t="s">
        <v>1134</v>
      </c>
      <c r="G163" s="229" t="s">
        <v>259</v>
      </c>
      <c r="H163" s="230">
        <v>1</v>
      </c>
      <c r="I163" s="231"/>
      <c r="J163" s="232">
        <f>ROUND(I163*H163,2)</f>
        <v>0</v>
      </c>
      <c r="K163" s="228" t="s">
        <v>1</v>
      </c>
      <c r="L163" s="44"/>
      <c r="M163" s="233" t="s">
        <v>1</v>
      </c>
      <c r="N163" s="234" t="s">
        <v>40</v>
      </c>
      <c r="O163" s="91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7" t="s">
        <v>171</v>
      </c>
      <c r="AT163" s="237" t="s">
        <v>166</v>
      </c>
      <c r="AU163" s="237" t="s">
        <v>85</v>
      </c>
      <c r="AY163" s="17" t="s">
        <v>164</v>
      </c>
      <c r="BE163" s="238">
        <f>IF(N163="základní",J163,0)</f>
        <v>0</v>
      </c>
      <c r="BF163" s="238">
        <f>IF(N163="snížená",J163,0)</f>
        <v>0</v>
      </c>
      <c r="BG163" s="238">
        <f>IF(N163="zákl. přenesená",J163,0)</f>
        <v>0</v>
      </c>
      <c r="BH163" s="238">
        <f>IF(N163="sníž. přenesená",J163,0)</f>
        <v>0</v>
      </c>
      <c r="BI163" s="238">
        <f>IF(N163="nulová",J163,0)</f>
        <v>0</v>
      </c>
      <c r="BJ163" s="17" t="s">
        <v>83</v>
      </c>
      <c r="BK163" s="238">
        <f>ROUND(I163*H163,2)</f>
        <v>0</v>
      </c>
      <c r="BL163" s="17" t="s">
        <v>171</v>
      </c>
      <c r="BM163" s="237" t="s">
        <v>477</v>
      </c>
    </row>
    <row r="164" s="2" customFormat="1" ht="16.5" customHeight="1">
      <c r="A164" s="38"/>
      <c r="B164" s="39"/>
      <c r="C164" s="226" t="s">
        <v>335</v>
      </c>
      <c r="D164" s="226" t="s">
        <v>166</v>
      </c>
      <c r="E164" s="227" t="s">
        <v>1135</v>
      </c>
      <c r="F164" s="228" t="s">
        <v>1136</v>
      </c>
      <c r="G164" s="229" t="s">
        <v>259</v>
      </c>
      <c r="H164" s="230">
        <v>1</v>
      </c>
      <c r="I164" s="231"/>
      <c r="J164" s="232">
        <f>ROUND(I164*H164,2)</f>
        <v>0</v>
      </c>
      <c r="K164" s="228" t="s">
        <v>1</v>
      </c>
      <c r="L164" s="44"/>
      <c r="M164" s="233" t="s">
        <v>1</v>
      </c>
      <c r="N164" s="234" t="s">
        <v>40</v>
      </c>
      <c r="O164" s="91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7" t="s">
        <v>171</v>
      </c>
      <c r="AT164" s="237" t="s">
        <v>166</v>
      </c>
      <c r="AU164" s="237" t="s">
        <v>85</v>
      </c>
      <c r="AY164" s="17" t="s">
        <v>164</v>
      </c>
      <c r="BE164" s="238">
        <f>IF(N164="základní",J164,0)</f>
        <v>0</v>
      </c>
      <c r="BF164" s="238">
        <f>IF(N164="snížená",J164,0)</f>
        <v>0</v>
      </c>
      <c r="BG164" s="238">
        <f>IF(N164="zákl. přenesená",J164,0)</f>
        <v>0</v>
      </c>
      <c r="BH164" s="238">
        <f>IF(N164="sníž. přenesená",J164,0)</f>
        <v>0</v>
      </c>
      <c r="BI164" s="238">
        <f>IF(N164="nulová",J164,0)</f>
        <v>0</v>
      </c>
      <c r="BJ164" s="17" t="s">
        <v>83</v>
      </c>
      <c r="BK164" s="238">
        <f>ROUND(I164*H164,2)</f>
        <v>0</v>
      </c>
      <c r="BL164" s="17" t="s">
        <v>171</v>
      </c>
      <c r="BM164" s="237" t="s">
        <v>490</v>
      </c>
    </row>
    <row r="165" s="2" customFormat="1" ht="16.5" customHeight="1">
      <c r="A165" s="38"/>
      <c r="B165" s="39"/>
      <c r="C165" s="226" t="s">
        <v>340</v>
      </c>
      <c r="D165" s="226" t="s">
        <v>166</v>
      </c>
      <c r="E165" s="227" t="s">
        <v>1137</v>
      </c>
      <c r="F165" s="228" t="s">
        <v>1138</v>
      </c>
      <c r="G165" s="229" t="s">
        <v>259</v>
      </c>
      <c r="H165" s="230">
        <v>1</v>
      </c>
      <c r="I165" s="231"/>
      <c r="J165" s="232">
        <f>ROUND(I165*H165,2)</f>
        <v>0</v>
      </c>
      <c r="K165" s="228" t="s">
        <v>1</v>
      </c>
      <c r="L165" s="44"/>
      <c r="M165" s="233" t="s">
        <v>1</v>
      </c>
      <c r="N165" s="234" t="s">
        <v>40</v>
      </c>
      <c r="O165" s="91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7" t="s">
        <v>171</v>
      </c>
      <c r="AT165" s="237" t="s">
        <v>166</v>
      </c>
      <c r="AU165" s="237" t="s">
        <v>85</v>
      </c>
      <c r="AY165" s="17" t="s">
        <v>164</v>
      </c>
      <c r="BE165" s="238">
        <f>IF(N165="základní",J165,0)</f>
        <v>0</v>
      </c>
      <c r="BF165" s="238">
        <f>IF(N165="snížená",J165,0)</f>
        <v>0</v>
      </c>
      <c r="BG165" s="238">
        <f>IF(N165="zákl. přenesená",J165,0)</f>
        <v>0</v>
      </c>
      <c r="BH165" s="238">
        <f>IF(N165="sníž. přenesená",J165,0)</f>
        <v>0</v>
      </c>
      <c r="BI165" s="238">
        <f>IF(N165="nulová",J165,0)</f>
        <v>0</v>
      </c>
      <c r="BJ165" s="17" t="s">
        <v>83</v>
      </c>
      <c r="BK165" s="238">
        <f>ROUND(I165*H165,2)</f>
        <v>0</v>
      </c>
      <c r="BL165" s="17" t="s">
        <v>171</v>
      </c>
      <c r="BM165" s="237" t="s">
        <v>501</v>
      </c>
    </row>
    <row r="166" s="2" customFormat="1" ht="24.15" customHeight="1">
      <c r="A166" s="38"/>
      <c r="B166" s="39"/>
      <c r="C166" s="226" t="s">
        <v>346</v>
      </c>
      <c r="D166" s="226" t="s">
        <v>166</v>
      </c>
      <c r="E166" s="227" t="s">
        <v>1139</v>
      </c>
      <c r="F166" s="228" t="s">
        <v>1140</v>
      </c>
      <c r="G166" s="229" t="s">
        <v>259</v>
      </c>
      <c r="H166" s="230">
        <v>1</v>
      </c>
      <c r="I166" s="231"/>
      <c r="J166" s="232">
        <f>ROUND(I166*H166,2)</f>
        <v>0</v>
      </c>
      <c r="K166" s="228" t="s">
        <v>1</v>
      </c>
      <c r="L166" s="44"/>
      <c r="M166" s="233" t="s">
        <v>1</v>
      </c>
      <c r="N166" s="234" t="s">
        <v>40</v>
      </c>
      <c r="O166" s="91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171</v>
      </c>
      <c r="AT166" s="237" t="s">
        <v>166</v>
      </c>
      <c r="AU166" s="237" t="s">
        <v>85</v>
      </c>
      <c r="AY166" s="17" t="s">
        <v>164</v>
      </c>
      <c r="BE166" s="238">
        <f>IF(N166="základní",J166,0)</f>
        <v>0</v>
      </c>
      <c r="BF166" s="238">
        <f>IF(N166="snížená",J166,0)</f>
        <v>0</v>
      </c>
      <c r="BG166" s="238">
        <f>IF(N166="zákl. přenesená",J166,0)</f>
        <v>0</v>
      </c>
      <c r="BH166" s="238">
        <f>IF(N166="sníž. přenesená",J166,0)</f>
        <v>0</v>
      </c>
      <c r="BI166" s="238">
        <f>IF(N166="nulová",J166,0)</f>
        <v>0</v>
      </c>
      <c r="BJ166" s="17" t="s">
        <v>83</v>
      </c>
      <c r="BK166" s="238">
        <f>ROUND(I166*H166,2)</f>
        <v>0</v>
      </c>
      <c r="BL166" s="17" t="s">
        <v>171</v>
      </c>
      <c r="BM166" s="237" t="s">
        <v>518</v>
      </c>
    </row>
    <row r="167" s="2" customFormat="1" ht="24.15" customHeight="1">
      <c r="A167" s="38"/>
      <c r="B167" s="39"/>
      <c r="C167" s="226" t="s">
        <v>351</v>
      </c>
      <c r="D167" s="226" t="s">
        <v>166</v>
      </c>
      <c r="E167" s="227" t="s">
        <v>1141</v>
      </c>
      <c r="F167" s="228" t="s">
        <v>1142</v>
      </c>
      <c r="G167" s="229" t="s">
        <v>1100</v>
      </c>
      <c r="H167" s="292"/>
      <c r="I167" s="231"/>
      <c r="J167" s="232">
        <f>ROUND(I167*H167,2)</f>
        <v>0</v>
      </c>
      <c r="K167" s="228" t="s">
        <v>1</v>
      </c>
      <c r="L167" s="44"/>
      <c r="M167" s="233" t="s">
        <v>1</v>
      </c>
      <c r="N167" s="234" t="s">
        <v>40</v>
      </c>
      <c r="O167" s="91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7" t="s">
        <v>171</v>
      </c>
      <c r="AT167" s="237" t="s">
        <v>166</v>
      </c>
      <c r="AU167" s="237" t="s">
        <v>85</v>
      </c>
      <c r="AY167" s="17" t="s">
        <v>164</v>
      </c>
      <c r="BE167" s="238">
        <f>IF(N167="základní",J167,0)</f>
        <v>0</v>
      </c>
      <c r="BF167" s="238">
        <f>IF(N167="snížená",J167,0)</f>
        <v>0</v>
      </c>
      <c r="BG167" s="238">
        <f>IF(N167="zákl. přenesená",J167,0)</f>
        <v>0</v>
      </c>
      <c r="BH167" s="238">
        <f>IF(N167="sníž. přenesená",J167,0)</f>
        <v>0</v>
      </c>
      <c r="BI167" s="238">
        <f>IF(N167="nulová",J167,0)</f>
        <v>0</v>
      </c>
      <c r="BJ167" s="17" t="s">
        <v>83</v>
      </c>
      <c r="BK167" s="238">
        <f>ROUND(I167*H167,2)</f>
        <v>0</v>
      </c>
      <c r="BL167" s="17" t="s">
        <v>171</v>
      </c>
      <c r="BM167" s="237" t="s">
        <v>529</v>
      </c>
    </row>
    <row r="168" s="12" customFormat="1" ht="22.8" customHeight="1">
      <c r="A168" s="12"/>
      <c r="B168" s="210"/>
      <c r="C168" s="211"/>
      <c r="D168" s="212" t="s">
        <v>74</v>
      </c>
      <c r="E168" s="224" t="s">
        <v>1143</v>
      </c>
      <c r="F168" s="224" t="s">
        <v>1144</v>
      </c>
      <c r="G168" s="211"/>
      <c r="H168" s="211"/>
      <c r="I168" s="214"/>
      <c r="J168" s="225">
        <f>BK168</f>
        <v>0</v>
      </c>
      <c r="K168" s="211"/>
      <c r="L168" s="216"/>
      <c r="M168" s="217"/>
      <c r="N168" s="218"/>
      <c r="O168" s="218"/>
      <c r="P168" s="219">
        <f>SUM(P169:P178)</f>
        <v>0</v>
      </c>
      <c r="Q168" s="218"/>
      <c r="R168" s="219">
        <f>SUM(R169:R178)</f>
        <v>0</v>
      </c>
      <c r="S168" s="218"/>
      <c r="T168" s="220">
        <f>SUM(T169:T178)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1" t="s">
        <v>83</v>
      </c>
      <c r="AT168" s="222" t="s">
        <v>74</v>
      </c>
      <c r="AU168" s="222" t="s">
        <v>83</v>
      </c>
      <c r="AY168" s="221" t="s">
        <v>164</v>
      </c>
      <c r="BK168" s="223">
        <f>SUM(BK169:BK178)</f>
        <v>0</v>
      </c>
    </row>
    <row r="169" s="2" customFormat="1" ht="24.15" customHeight="1">
      <c r="A169" s="38"/>
      <c r="B169" s="39"/>
      <c r="C169" s="226" t="s">
        <v>356</v>
      </c>
      <c r="D169" s="226" t="s">
        <v>166</v>
      </c>
      <c r="E169" s="227" t="s">
        <v>1145</v>
      </c>
      <c r="F169" s="228" t="s">
        <v>1146</v>
      </c>
      <c r="G169" s="229" t="s">
        <v>242</v>
      </c>
      <c r="H169" s="230">
        <v>12</v>
      </c>
      <c r="I169" s="231"/>
      <c r="J169" s="232">
        <f>ROUND(I169*H169,2)</f>
        <v>0</v>
      </c>
      <c r="K169" s="228" t="s">
        <v>1</v>
      </c>
      <c r="L169" s="44"/>
      <c r="M169" s="233" t="s">
        <v>1</v>
      </c>
      <c r="N169" s="234" t="s">
        <v>40</v>
      </c>
      <c r="O169" s="91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7" t="s">
        <v>171</v>
      </c>
      <c r="AT169" s="237" t="s">
        <v>166</v>
      </c>
      <c r="AU169" s="237" t="s">
        <v>85</v>
      </c>
      <c r="AY169" s="17" t="s">
        <v>164</v>
      </c>
      <c r="BE169" s="238">
        <f>IF(N169="základní",J169,0)</f>
        <v>0</v>
      </c>
      <c r="BF169" s="238">
        <f>IF(N169="snížená",J169,0)</f>
        <v>0</v>
      </c>
      <c r="BG169" s="238">
        <f>IF(N169="zákl. přenesená",J169,0)</f>
        <v>0</v>
      </c>
      <c r="BH169" s="238">
        <f>IF(N169="sníž. přenesená",J169,0)</f>
        <v>0</v>
      </c>
      <c r="BI169" s="238">
        <f>IF(N169="nulová",J169,0)</f>
        <v>0</v>
      </c>
      <c r="BJ169" s="17" t="s">
        <v>83</v>
      </c>
      <c r="BK169" s="238">
        <f>ROUND(I169*H169,2)</f>
        <v>0</v>
      </c>
      <c r="BL169" s="17" t="s">
        <v>171</v>
      </c>
      <c r="BM169" s="237" t="s">
        <v>540</v>
      </c>
    </row>
    <row r="170" s="2" customFormat="1" ht="24.15" customHeight="1">
      <c r="A170" s="38"/>
      <c r="B170" s="39"/>
      <c r="C170" s="226" t="s">
        <v>361</v>
      </c>
      <c r="D170" s="226" t="s">
        <v>166</v>
      </c>
      <c r="E170" s="227" t="s">
        <v>1147</v>
      </c>
      <c r="F170" s="228" t="s">
        <v>1148</v>
      </c>
      <c r="G170" s="229" t="s">
        <v>242</v>
      </c>
      <c r="H170" s="230">
        <v>10</v>
      </c>
      <c r="I170" s="231"/>
      <c r="J170" s="232">
        <f>ROUND(I170*H170,2)</f>
        <v>0</v>
      </c>
      <c r="K170" s="228" t="s">
        <v>1</v>
      </c>
      <c r="L170" s="44"/>
      <c r="M170" s="233" t="s">
        <v>1</v>
      </c>
      <c r="N170" s="234" t="s">
        <v>40</v>
      </c>
      <c r="O170" s="91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7" t="s">
        <v>171</v>
      </c>
      <c r="AT170" s="237" t="s">
        <v>166</v>
      </c>
      <c r="AU170" s="237" t="s">
        <v>85</v>
      </c>
      <c r="AY170" s="17" t="s">
        <v>164</v>
      </c>
      <c r="BE170" s="238">
        <f>IF(N170="základní",J170,0)</f>
        <v>0</v>
      </c>
      <c r="BF170" s="238">
        <f>IF(N170="snížená",J170,0)</f>
        <v>0</v>
      </c>
      <c r="BG170" s="238">
        <f>IF(N170="zákl. přenesená",J170,0)</f>
        <v>0</v>
      </c>
      <c r="BH170" s="238">
        <f>IF(N170="sníž. přenesená",J170,0)</f>
        <v>0</v>
      </c>
      <c r="BI170" s="238">
        <f>IF(N170="nulová",J170,0)</f>
        <v>0</v>
      </c>
      <c r="BJ170" s="17" t="s">
        <v>83</v>
      </c>
      <c r="BK170" s="238">
        <f>ROUND(I170*H170,2)</f>
        <v>0</v>
      </c>
      <c r="BL170" s="17" t="s">
        <v>171</v>
      </c>
      <c r="BM170" s="237" t="s">
        <v>552</v>
      </c>
    </row>
    <row r="171" s="2" customFormat="1" ht="24.15" customHeight="1">
      <c r="A171" s="38"/>
      <c r="B171" s="39"/>
      <c r="C171" s="226" t="s">
        <v>366</v>
      </c>
      <c r="D171" s="226" t="s">
        <v>166</v>
      </c>
      <c r="E171" s="227" t="s">
        <v>1149</v>
      </c>
      <c r="F171" s="228" t="s">
        <v>1150</v>
      </c>
      <c r="G171" s="229" t="s">
        <v>242</v>
      </c>
      <c r="H171" s="230">
        <v>10</v>
      </c>
      <c r="I171" s="231"/>
      <c r="J171" s="232">
        <f>ROUND(I171*H171,2)</f>
        <v>0</v>
      </c>
      <c r="K171" s="228" t="s">
        <v>1</v>
      </c>
      <c r="L171" s="44"/>
      <c r="M171" s="233" t="s">
        <v>1</v>
      </c>
      <c r="N171" s="234" t="s">
        <v>40</v>
      </c>
      <c r="O171" s="91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7" t="s">
        <v>171</v>
      </c>
      <c r="AT171" s="237" t="s">
        <v>166</v>
      </c>
      <c r="AU171" s="237" t="s">
        <v>85</v>
      </c>
      <c r="AY171" s="17" t="s">
        <v>164</v>
      </c>
      <c r="BE171" s="238">
        <f>IF(N171="základní",J171,0)</f>
        <v>0</v>
      </c>
      <c r="BF171" s="238">
        <f>IF(N171="snížená",J171,0)</f>
        <v>0</v>
      </c>
      <c r="BG171" s="238">
        <f>IF(N171="zákl. přenesená",J171,0)</f>
        <v>0</v>
      </c>
      <c r="BH171" s="238">
        <f>IF(N171="sníž. přenesená",J171,0)</f>
        <v>0</v>
      </c>
      <c r="BI171" s="238">
        <f>IF(N171="nulová",J171,0)</f>
        <v>0</v>
      </c>
      <c r="BJ171" s="17" t="s">
        <v>83</v>
      </c>
      <c r="BK171" s="238">
        <f>ROUND(I171*H171,2)</f>
        <v>0</v>
      </c>
      <c r="BL171" s="17" t="s">
        <v>171</v>
      </c>
      <c r="BM171" s="237" t="s">
        <v>562</v>
      </c>
    </row>
    <row r="172" s="2" customFormat="1" ht="16.5" customHeight="1">
      <c r="A172" s="38"/>
      <c r="B172" s="39"/>
      <c r="C172" s="226" t="s">
        <v>373</v>
      </c>
      <c r="D172" s="226" t="s">
        <v>166</v>
      </c>
      <c r="E172" s="227" t="s">
        <v>1151</v>
      </c>
      <c r="F172" s="228" t="s">
        <v>1152</v>
      </c>
      <c r="G172" s="229" t="s">
        <v>242</v>
      </c>
      <c r="H172" s="230">
        <v>32</v>
      </c>
      <c r="I172" s="231"/>
      <c r="J172" s="232">
        <f>ROUND(I172*H172,2)</f>
        <v>0</v>
      </c>
      <c r="K172" s="228" t="s">
        <v>1</v>
      </c>
      <c r="L172" s="44"/>
      <c r="M172" s="233" t="s">
        <v>1</v>
      </c>
      <c r="N172" s="234" t="s">
        <v>40</v>
      </c>
      <c r="O172" s="91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7" t="s">
        <v>171</v>
      </c>
      <c r="AT172" s="237" t="s">
        <v>166</v>
      </c>
      <c r="AU172" s="237" t="s">
        <v>85</v>
      </c>
      <c r="AY172" s="17" t="s">
        <v>164</v>
      </c>
      <c r="BE172" s="238">
        <f>IF(N172="základní",J172,0)</f>
        <v>0</v>
      </c>
      <c r="BF172" s="238">
        <f>IF(N172="snížená",J172,0)</f>
        <v>0</v>
      </c>
      <c r="BG172" s="238">
        <f>IF(N172="zákl. přenesená",J172,0)</f>
        <v>0</v>
      </c>
      <c r="BH172" s="238">
        <f>IF(N172="sníž. přenesená",J172,0)</f>
        <v>0</v>
      </c>
      <c r="BI172" s="238">
        <f>IF(N172="nulová",J172,0)</f>
        <v>0</v>
      </c>
      <c r="BJ172" s="17" t="s">
        <v>83</v>
      </c>
      <c r="BK172" s="238">
        <f>ROUND(I172*H172,2)</f>
        <v>0</v>
      </c>
      <c r="BL172" s="17" t="s">
        <v>171</v>
      </c>
      <c r="BM172" s="237" t="s">
        <v>567</v>
      </c>
    </row>
    <row r="173" s="2" customFormat="1" ht="16.5" customHeight="1">
      <c r="A173" s="38"/>
      <c r="B173" s="39"/>
      <c r="C173" s="226" t="s">
        <v>378</v>
      </c>
      <c r="D173" s="226" t="s">
        <v>166</v>
      </c>
      <c r="E173" s="227" t="s">
        <v>1153</v>
      </c>
      <c r="F173" s="228" t="s">
        <v>1154</v>
      </c>
      <c r="G173" s="229" t="s">
        <v>242</v>
      </c>
      <c r="H173" s="230">
        <v>32</v>
      </c>
      <c r="I173" s="231"/>
      <c r="J173" s="232">
        <f>ROUND(I173*H173,2)</f>
        <v>0</v>
      </c>
      <c r="K173" s="228" t="s">
        <v>1</v>
      </c>
      <c r="L173" s="44"/>
      <c r="M173" s="233" t="s">
        <v>1</v>
      </c>
      <c r="N173" s="234" t="s">
        <v>40</v>
      </c>
      <c r="O173" s="91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7" t="s">
        <v>171</v>
      </c>
      <c r="AT173" s="237" t="s">
        <v>166</v>
      </c>
      <c r="AU173" s="237" t="s">
        <v>85</v>
      </c>
      <c r="AY173" s="17" t="s">
        <v>164</v>
      </c>
      <c r="BE173" s="238">
        <f>IF(N173="základní",J173,0)</f>
        <v>0</v>
      </c>
      <c r="BF173" s="238">
        <f>IF(N173="snížená",J173,0)</f>
        <v>0</v>
      </c>
      <c r="BG173" s="238">
        <f>IF(N173="zákl. přenesená",J173,0)</f>
        <v>0</v>
      </c>
      <c r="BH173" s="238">
        <f>IF(N173="sníž. přenesená",J173,0)</f>
        <v>0</v>
      </c>
      <c r="BI173" s="238">
        <f>IF(N173="nulová",J173,0)</f>
        <v>0</v>
      </c>
      <c r="BJ173" s="17" t="s">
        <v>83</v>
      </c>
      <c r="BK173" s="238">
        <f>ROUND(I173*H173,2)</f>
        <v>0</v>
      </c>
      <c r="BL173" s="17" t="s">
        <v>171</v>
      </c>
      <c r="BM173" s="237" t="s">
        <v>579</v>
      </c>
    </row>
    <row r="174" s="2" customFormat="1" ht="16.5" customHeight="1">
      <c r="A174" s="38"/>
      <c r="B174" s="39"/>
      <c r="C174" s="226" t="s">
        <v>383</v>
      </c>
      <c r="D174" s="226" t="s">
        <v>166</v>
      </c>
      <c r="E174" s="227" t="s">
        <v>1155</v>
      </c>
      <c r="F174" s="228" t="s">
        <v>1156</v>
      </c>
      <c r="G174" s="229" t="s">
        <v>242</v>
      </c>
      <c r="H174" s="230">
        <v>32</v>
      </c>
      <c r="I174" s="231"/>
      <c r="J174" s="232">
        <f>ROUND(I174*H174,2)</f>
        <v>0</v>
      </c>
      <c r="K174" s="228" t="s">
        <v>1</v>
      </c>
      <c r="L174" s="44"/>
      <c r="M174" s="233" t="s">
        <v>1</v>
      </c>
      <c r="N174" s="234" t="s">
        <v>40</v>
      </c>
      <c r="O174" s="91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171</v>
      </c>
      <c r="AT174" s="237" t="s">
        <v>166</v>
      </c>
      <c r="AU174" s="237" t="s">
        <v>85</v>
      </c>
      <c r="AY174" s="17" t="s">
        <v>164</v>
      </c>
      <c r="BE174" s="238">
        <f>IF(N174="základní",J174,0)</f>
        <v>0</v>
      </c>
      <c r="BF174" s="238">
        <f>IF(N174="snížená",J174,0)</f>
        <v>0</v>
      </c>
      <c r="BG174" s="238">
        <f>IF(N174="zákl. přenesená",J174,0)</f>
        <v>0</v>
      </c>
      <c r="BH174" s="238">
        <f>IF(N174="sníž. přenesená",J174,0)</f>
        <v>0</v>
      </c>
      <c r="BI174" s="238">
        <f>IF(N174="nulová",J174,0)</f>
        <v>0</v>
      </c>
      <c r="BJ174" s="17" t="s">
        <v>83</v>
      </c>
      <c r="BK174" s="238">
        <f>ROUND(I174*H174,2)</f>
        <v>0</v>
      </c>
      <c r="BL174" s="17" t="s">
        <v>171</v>
      </c>
      <c r="BM174" s="237" t="s">
        <v>592</v>
      </c>
    </row>
    <row r="175" s="2" customFormat="1" ht="16.5" customHeight="1">
      <c r="A175" s="38"/>
      <c r="B175" s="39"/>
      <c r="C175" s="226" t="s">
        <v>390</v>
      </c>
      <c r="D175" s="226" t="s">
        <v>166</v>
      </c>
      <c r="E175" s="227" t="s">
        <v>1157</v>
      </c>
      <c r="F175" s="228" t="s">
        <v>1158</v>
      </c>
      <c r="G175" s="229" t="s">
        <v>259</v>
      </c>
      <c r="H175" s="230">
        <v>1</v>
      </c>
      <c r="I175" s="231"/>
      <c r="J175" s="232">
        <f>ROUND(I175*H175,2)</f>
        <v>0</v>
      </c>
      <c r="K175" s="228" t="s">
        <v>1</v>
      </c>
      <c r="L175" s="44"/>
      <c r="M175" s="233" t="s">
        <v>1</v>
      </c>
      <c r="N175" s="234" t="s">
        <v>40</v>
      </c>
      <c r="O175" s="91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6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7" t="s">
        <v>171</v>
      </c>
      <c r="AT175" s="237" t="s">
        <v>166</v>
      </c>
      <c r="AU175" s="237" t="s">
        <v>85</v>
      </c>
      <c r="AY175" s="17" t="s">
        <v>164</v>
      </c>
      <c r="BE175" s="238">
        <f>IF(N175="základní",J175,0)</f>
        <v>0</v>
      </c>
      <c r="BF175" s="238">
        <f>IF(N175="snížená",J175,0)</f>
        <v>0</v>
      </c>
      <c r="BG175" s="238">
        <f>IF(N175="zákl. přenesená",J175,0)</f>
        <v>0</v>
      </c>
      <c r="BH175" s="238">
        <f>IF(N175="sníž. přenesená",J175,0)</f>
        <v>0</v>
      </c>
      <c r="BI175" s="238">
        <f>IF(N175="nulová",J175,0)</f>
        <v>0</v>
      </c>
      <c r="BJ175" s="17" t="s">
        <v>83</v>
      </c>
      <c r="BK175" s="238">
        <f>ROUND(I175*H175,2)</f>
        <v>0</v>
      </c>
      <c r="BL175" s="17" t="s">
        <v>171</v>
      </c>
      <c r="BM175" s="237" t="s">
        <v>604</v>
      </c>
    </row>
    <row r="176" s="2" customFormat="1" ht="24.15" customHeight="1">
      <c r="A176" s="38"/>
      <c r="B176" s="39"/>
      <c r="C176" s="226" t="s">
        <v>396</v>
      </c>
      <c r="D176" s="226" t="s">
        <v>166</v>
      </c>
      <c r="E176" s="227" t="s">
        <v>1159</v>
      </c>
      <c r="F176" s="228" t="s">
        <v>1160</v>
      </c>
      <c r="G176" s="229" t="s">
        <v>259</v>
      </c>
      <c r="H176" s="230">
        <v>1</v>
      </c>
      <c r="I176" s="231"/>
      <c r="J176" s="232">
        <f>ROUND(I176*H176,2)</f>
        <v>0</v>
      </c>
      <c r="K176" s="228" t="s">
        <v>1</v>
      </c>
      <c r="L176" s="44"/>
      <c r="M176" s="233" t="s">
        <v>1</v>
      </c>
      <c r="N176" s="234" t="s">
        <v>40</v>
      </c>
      <c r="O176" s="91"/>
      <c r="P176" s="235">
        <f>O176*H176</f>
        <v>0</v>
      </c>
      <c r="Q176" s="235">
        <v>0</v>
      </c>
      <c r="R176" s="235">
        <f>Q176*H176</f>
        <v>0</v>
      </c>
      <c r="S176" s="235">
        <v>0</v>
      </c>
      <c r="T176" s="23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7" t="s">
        <v>171</v>
      </c>
      <c r="AT176" s="237" t="s">
        <v>166</v>
      </c>
      <c r="AU176" s="237" t="s">
        <v>85</v>
      </c>
      <c r="AY176" s="17" t="s">
        <v>164</v>
      </c>
      <c r="BE176" s="238">
        <f>IF(N176="základní",J176,0)</f>
        <v>0</v>
      </c>
      <c r="BF176" s="238">
        <f>IF(N176="snížená",J176,0)</f>
        <v>0</v>
      </c>
      <c r="BG176" s="238">
        <f>IF(N176="zákl. přenesená",J176,0)</f>
        <v>0</v>
      </c>
      <c r="BH176" s="238">
        <f>IF(N176="sníž. přenesená",J176,0)</f>
        <v>0</v>
      </c>
      <c r="BI176" s="238">
        <f>IF(N176="nulová",J176,0)</f>
        <v>0</v>
      </c>
      <c r="BJ176" s="17" t="s">
        <v>83</v>
      </c>
      <c r="BK176" s="238">
        <f>ROUND(I176*H176,2)</f>
        <v>0</v>
      </c>
      <c r="BL176" s="17" t="s">
        <v>171</v>
      </c>
      <c r="BM176" s="237" t="s">
        <v>616</v>
      </c>
    </row>
    <row r="177" s="2" customFormat="1" ht="16.5" customHeight="1">
      <c r="A177" s="38"/>
      <c r="B177" s="39"/>
      <c r="C177" s="226" t="s">
        <v>403</v>
      </c>
      <c r="D177" s="226" t="s">
        <v>166</v>
      </c>
      <c r="E177" s="227" t="s">
        <v>1111</v>
      </c>
      <c r="F177" s="228" t="s">
        <v>1112</v>
      </c>
      <c r="G177" s="229" t="s">
        <v>914</v>
      </c>
      <c r="H177" s="230">
        <v>10</v>
      </c>
      <c r="I177" s="231"/>
      <c r="J177" s="232">
        <f>ROUND(I177*H177,2)</f>
        <v>0</v>
      </c>
      <c r="K177" s="228" t="s">
        <v>1</v>
      </c>
      <c r="L177" s="44"/>
      <c r="M177" s="233" t="s">
        <v>1</v>
      </c>
      <c r="N177" s="234" t="s">
        <v>40</v>
      </c>
      <c r="O177" s="91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6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7" t="s">
        <v>171</v>
      </c>
      <c r="AT177" s="237" t="s">
        <v>166</v>
      </c>
      <c r="AU177" s="237" t="s">
        <v>85</v>
      </c>
      <c r="AY177" s="17" t="s">
        <v>164</v>
      </c>
      <c r="BE177" s="238">
        <f>IF(N177="základní",J177,0)</f>
        <v>0</v>
      </c>
      <c r="BF177" s="238">
        <f>IF(N177="snížená",J177,0)</f>
        <v>0</v>
      </c>
      <c r="BG177" s="238">
        <f>IF(N177="zákl. přenesená",J177,0)</f>
        <v>0</v>
      </c>
      <c r="BH177" s="238">
        <f>IF(N177="sníž. přenesená",J177,0)</f>
        <v>0</v>
      </c>
      <c r="BI177" s="238">
        <f>IF(N177="nulová",J177,0)</f>
        <v>0</v>
      </c>
      <c r="BJ177" s="17" t="s">
        <v>83</v>
      </c>
      <c r="BK177" s="238">
        <f>ROUND(I177*H177,2)</f>
        <v>0</v>
      </c>
      <c r="BL177" s="17" t="s">
        <v>171</v>
      </c>
      <c r="BM177" s="237" t="s">
        <v>630</v>
      </c>
    </row>
    <row r="178" s="2" customFormat="1" ht="21.75" customHeight="1">
      <c r="A178" s="38"/>
      <c r="B178" s="39"/>
      <c r="C178" s="226" t="s">
        <v>408</v>
      </c>
      <c r="D178" s="226" t="s">
        <v>166</v>
      </c>
      <c r="E178" s="227" t="s">
        <v>1161</v>
      </c>
      <c r="F178" s="228" t="s">
        <v>1099</v>
      </c>
      <c r="G178" s="229" t="s">
        <v>1100</v>
      </c>
      <c r="H178" s="292"/>
      <c r="I178" s="231"/>
      <c r="J178" s="232">
        <f>ROUND(I178*H178,2)</f>
        <v>0</v>
      </c>
      <c r="K178" s="228" t="s">
        <v>1</v>
      </c>
      <c r="L178" s="44"/>
      <c r="M178" s="233" t="s">
        <v>1</v>
      </c>
      <c r="N178" s="234" t="s">
        <v>40</v>
      </c>
      <c r="O178" s="91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171</v>
      </c>
      <c r="AT178" s="237" t="s">
        <v>166</v>
      </c>
      <c r="AU178" s="237" t="s">
        <v>85</v>
      </c>
      <c r="AY178" s="17" t="s">
        <v>164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83</v>
      </c>
      <c r="BK178" s="238">
        <f>ROUND(I178*H178,2)</f>
        <v>0</v>
      </c>
      <c r="BL178" s="17" t="s">
        <v>171</v>
      </c>
      <c r="BM178" s="237" t="s">
        <v>639</v>
      </c>
    </row>
    <row r="179" s="12" customFormat="1" ht="22.8" customHeight="1">
      <c r="A179" s="12"/>
      <c r="B179" s="210"/>
      <c r="C179" s="211"/>
      <c r="D179" s="212" t="s">
        <v>74</v>
      </c>
      <c r="E179" s="224" t="s">
        <v>1162</v>
      </c>
      <c r="F179" s="224" t="s">
        <v>1163</v>
      </c>
      <c r="G179" s="211"/>
      <c r="H179" s="211"/>
      <c r="I179" s="214"/>
      <c r="J179" s="225">
        <f>BK179</f>
        <v>0</v>
      </c>
      <c r="K179" s="211"/>
      <c r="L179" s="216"/>
      <c r="M179" s="217"/>
      <c r="N179" s="218"/>
      <c r="O179" s="218"/>
      <c r="P179" s="219">
        <f>SUM(P180:P194)</f>
        <v>0</v>
      </c>
      <c r="Q179" s="218"/>
      <c r="R179" s="219">
        <f>SUM(R180:R194)</f>
        <v>0</v>
      </c>
      <c r="S179" s="218"/>
      <c r="T179" s="220">
        <f>SUM(T180:T194)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21" t="s">
        <v>83</v>
      </c>
      <c r="AT179" s="222" t="s">
        <v>74</v>
      </c>
      <c r="AU179" s="222" t="s">
        <v>83</v>
      </c>
      <c r="AY179" s="221" t="s">
        <v>164</v>
      </c>
      <c r="BK179" s="223">
        <f>SUM(BK180:BK194)</f>
        <v>0</v>
      </c>
    </row>
    <row r="180" s="2" customFormat="1" ht="16.5" customHeight="1">
      <c r="A180" s="38"/>
      <c r="B180" s="39"/>
      <c r="C180" s="226" t="s">
        <v>413</v>
      </c>
      <c r="D180" s="226" t="s">
        <v>166</v>
      </c>
      <c r="E180" s="227" t="s">
        <v>1164</v>
      </c>
      <c r="F180" s="228" t="s">
        <v>1165</v>
      </c>
      <c r="G180" s="229" t="s">
        <v>259</v>
      </c>
      <c r="H180" s="230">
        <v>2</v>
      </c>
      <c r="I180" s="231"/>
      <c r="J180" s="232">
        <f>ROUND(I180*H180,2)</f>
        <v>0</v>
      </c>
      <c r="K180" s="228" t="s">
        <v>1</v>
      </c>
      <c r="L180" s="44"/>
      <c r="M180" s="233" t="s">
        <v>1</v>
      </c>
      <c r="N180" s="234" t="s">
        <v>40</v>
      </c>
      <c r="O180" s="91"/>
      <c r="P180" s="235">
        <f>O180*H180</f>
        <v>0</v>
      </c>
      <c r="Q180" s="235">
        <v>0</v>
      </c>
      <c r="R180" s="235">
        <f>Q180*H180</f>
        <v>0</v>
      </c>
      <c r="S180" s="235">
        <v>0</v>
      </c>
      <c r="T180" s="23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7" t="s">
        <v>171</v>
      </c>
      <c r="AT180" s="237" t="s">
        <v>166</v>
      </c>
      <c r="AU180" s="237" t="s">
        <v>85</v>
      </c>
      <c r="AY180" s="17" t="s">
        <v>164</v>
      </c>
      <c r="BE180" s="238">
        <f>IF(N180="základní",J180,0)</f>
        <v>0</v>
      </c>
      <c r="BF180" s="238">
        <f>IF(N180="snížená",J180,0)</f>
        <v>0</v>
      </c>
      <c r="BG180" s="238">
        <f>IF(N180="zákl. přenesená",J180,0)</f>
        <v>0</v>
      </c>
      <c r="BH180" s="238">
        <f>IF(N180="sníž. přenesená",J180,0)</f>
        <v>0</v>
      </c>
      <c r="BI180" s="238">
        <f>IF(N180="nulová",J180,0)</f>
        <v>0</v>
      </c>
      <c r="BJ180" s="17" t="s">
        <v>83</v>
      </c>
      <c r="BK180" s="238">
        <f>ROUND(I180*H180,2)</f>
        <v>0</v>
      </c>
      <c r="BL180" s="17" t="s">
        <v>171</v>
      </c>
      <c r="BM180" s="237" t="s">
        <v>652</v>
      </c>
    </row>
    <row r="181" s="2" customFormat="1" ht="16.5" customHeight="1">
      <c r="A181" s="38"/>
      <c r="B181" s="39"/>
      <c r="C181" s="226" t="s">
        <v>418</v>
      </c>
      <c r="D181" s="226" t="s">
        <v>166</v>
      </c>
      <c r="E181" s="227" t="s">
        <v>1166</v>
      </c>
      <c r="F181" s="228" t="s">
        <v>1167</v>
      </c>
      <c r="G181" s="229" t="s">
        <v>259</v>
      </c>
      <c r="H181" s="230">
        <v>2</v>
      </c>
      <c r="I181" s="231"/>
      <c r="J181" s="232">
        <f>ROUND(I181*H181,2)</f>
        <v>0</v>
      </c>
      <c r="K181" s="228" t="s">
        <v>1</v>
      </c>
      <c r="L181" s="44"/>
      <c r="M181" s="233" t="s">
        <v>1</v>
      </c>
      <c r="N181" s="234" t="s">
        <v>40</v>
      </c>
      <c r="O181" s="91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7" t="s">
        <v>171</v>
      </c>
      <c r="AT181" s="237" t="s">
        <v>166</v>
      </c>
      <c r="AU181" s="237" t="s">
        <v>85</v>
      </c>
      <c r="AY181" s="17" t="s">
        <v>164</v>
      </c>
      <c r="BE181" s="238">
        <f>IF(N181="základní",J181,0)</f>
        <v>0</v>
      </c>
      <c r="BF181" s="238">
        <f>IF(N181="snížená",J181,0)</f>
        <v>0</v>
      </c>
      <c r="BG181" s="238">
        <f>IF(N181="zákl. přenesená",J181,0)</f>
        <v>0</v>
      </c>
      <c r="BH181" s="238">
        <f>IF(N181="sníž. přenesená",J181,0)</f>
        <v>0</v>
      </c>
      <c r="BI181" s="238">
        <f>IF(N181="nulová",J181,0)</f>
        <v>0</v>
      </c>
      <c r="BJ181" s="17" t="s">
        <v>83</v>
      </c>
      <c r="BK181" s="238">
        <f>ROUND(I181*H181,2)</f>
        <v>0</v>
      </c>
      <c r="BL181" s="17" t="s">
        <v>171</v>
      </c>
      <c r="BM181" s="237" t="s">
        <v>663</v>
      </c>
    </row>
    <row r="182" s="2" customFormat="1" ht="16.5" customHeight="1">
      <c r="A182" s="38"/>
      <c r="B182" s="39"/>
      <c r="C182" s="226" t="s">
        <v>424</v>
      </c>
      <c r="D182" s="226" t="s">
        <v>166</v>
      </c>
      <c r="E182" s="227" t="s">
        <v>1168</v>
      </c>
      <c r="F182" s="228" t="s">
        <v>1169</v>
      </c>
      <c r="G182" s="229" t="s">
        <v>259</v>
      </c>
      <c r="H182" s="230">
        <v>2</v>
      </c>
      <c r="I182" s="231"/>
      <c r="J182" s="232">
        <f>ROUND(I182*H182,2)</f>
        <v>0</v>
      </c>
      <c r="K182" s="228" t="s">
        <v>1</v>
      </c>
      <c r="L182" s="44"/>
      <c r="M182" s="233" t="s">
        <v>1</v>
      </c>
      <c r="N182" s="234" t="s">
        <v>40</v>
      </c>
      <c r="O182" s="91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7" t="s">
        <v>171</v>
      </c>
      <c r="AT182" s="237" t="s">
        <v>166</v>
      </c>
      <c r="AU182" s="237" t="s">
        <v>85</v>
      </c>
      <c r="AY182" s="17" t="s">
        <v>164</v>
      </c>
      <c r="BE182" s="238">
        <f>IF(N182="základní",J182,0)</f>
        <v>0</v>
      </c>
      <c r="BF182" s="238">
        <f>IF(N182="snížená",J182,0)</f>
        <v>0</v>
      </c>
      <c r="BG182" s="238">
        <f>IF(N182="zákl. přenesená",J182,0)</f>
        <v>0</v>
      </c>
      <c r="BH182" s="238">
        <f>IF(N182="sníž. přenesená",J182,0)</f>
        <v>0</v>
      </c>
      <c r="BI182" s="238">
        <f>IF(N182="nulová",J182,0)</f>
        <v>0</v>
      </c>
      <c r="BJ182" s="17" t="s">
        <v>83</v>
      </c>
      <c r="BK182" s="238">
        <f>ROUND(I182*H182,2)</f>
        <v>0</v>
      </c>
      <c r="BL182" s="17" t="s">
        <v>171</v>
      </c>
      <c r="BM182" s="237" t="s">
        <v>673</v>
      </c>
    </row>
    <row r="183" s="2" customFormat="1" ht="16.5" customHeight="1">
      <c r="A183" s="38"/>
      <c r="B183" s="39"/>
      <c r="C183" s="226" t="s">
        <v>431</v>
      </c>
      <c r="D183" s="226" t="s">
        <v>166</v>
      </c>
      <c r="E183" s="227" t="s">
        <v>1170</v>
      </c>
      <c r="F183" s="228" t="s">
        <v>1171</v>
      </c>
      <c r="G183" s="229" t="s">
        <v>259</v>
      </c>
      <c r="H183" s="230">
        <v>1</v>
      </c>
      <c r="I183" s="231"/>
      <c r="J183" s="232">
        <f>ROUND(I183*H183,2)</f>
        <v>0</v>
      </c>
      <c r="K183" s="228" t="s">
        <v>1</v>
      </c>
      <c r="L183" s="44"/>
      <c r="M183" s="233" t="s">
        <v>1</v>
      </c>
      <c r="N183" s="234" t="s">
        <v>40</v>
      </c>
      <c r="O183" s="91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6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7" t="s">
        <v>171</v>
      </c>
      <c r="AT183" s="237" t="s">
        <v>166</v>
      </c>
      <c r="AU183" s="237" t="s">
        <v>85</v>
      </c>
      <c r="AY183" s="17" t="s">
        <v>164</v>
      </c>
      <c r="BE183" s="238">
        <f>IF(N183="základní",J183,0)</f>
        <v>0</v>
      </c>
      <c r="BF183" s="238">
        <f>IF(N183="snížená",J183,0)</f>
        <v>0</v>
      </c>
      <c r="BG183" s="238">
        <f>IF(N183="zákl. přenesená",J183,0)</f>
        <v>0</v>
      </c>
      <c r="BH183" s="238">
        <f>IF(N183="sníž. přenesená",J183,0)</f>
        <v>0</v>
      </c>
      <c r="BI183" s="238">
        <f>IF(N183="nulová",J183,0)</f>
        <v>0</v>
      </c>
      <c r="BJ183" s="17" t="s">
        <v>83</v>
      </c>
      <c r="BK183" s="238">
        <f>ROUND(I183*H183,2)</f>
        <v>0</v>
      </c>
      <c r="BL183" s="17" t="s">
        <v>171</v>
      </c>
      <c r="BM183" s="237" t="s">
        <v>683</v>
      </c>
    </row>
    <row r="184" s="2" customFormat="1" ht="16.5" customHeight="1">
      <c r="A184" s="38"/>
      <c r="B184" s="39"/>
      <c r="C184" s="226" t="s">
        <v>436</v>
      </c>
      <c r="D184" s="226" t="s">
        <v>166</v>
      </c>
      <c r="E184" s="227" t="s">
        <v>1172</v>
      </c>
      <c r="F184" s="228" t="s">
        <v>1173</v>
      </c>
      <c r="G184" s="229" t="s">
        <v>259</v>
      </c>
      <c r="H184" s="230">
        <v>1</v>
      </c>
      <c r="I184" s="231"/>
      <c r="J184" s="232">
        <f>ROUND(I184*H184,2)</f>
        <v>0</v>
      </c>
      <c r="K184" s="228" t="s">
        <v>1</v>
      </c>
      <c r="L184" s="44"/>
      <c r="M184" s="233" t="s">
        <v>1</v>
      </c>
      <c r="N184" s="234" t="s">
        <v>40</v>
      </c>
      <c r="O184" s="91"/>
      <c r="P184" s="235">
        <f>O184*H184</f>
        <v>0</v>
      </c>
      <c r="Q184" s="235">
        <v>0</v>
      </c>
      <c r="R184" s="235">
        <f>Q184*H184</f>
        <v>0</v>
      </c>
      <c r="S184" s="235">
        <v>0</v>
      </c>
      <c r="T184" s="23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7" t="s">
        <v>171</v>
      </c>
      <c r="AT184" s="237" t="s">
        <v>166</v>
      </c>
      <c r="AU184" s="237" t="s">
        <v>85</v>
      </c>
      <c r="AY184" s="17" t="s">
        <v>164</v>
      </c>
      <c r="BE184" s="238">
        <f>IF(N184="základní",J184,0)</f>
        <v>0</v>
      </c>
      <c r="BF184" s="238">
        <f>IF(N184="snížená",J184,0)</f>
        <v>0</v>
      </c>
      <c r="BG184" s="238">
        <f>IF(N184="zákl. přenesená",J184,0)</f>
        <v>0</v>
      </c>
      <c r="BH184" s="238">
        <f>IF(N184="sníž. přenesená",J184,0)</f>
        <v>0</v>
      </c>
      <c r="BI184" s="238">
        <f>IF(N184="nulová",J184,0)</f>
        <v>0</v>
      </c>
      <c r="BJ184" s="17" t="s">
        <v>83</v>
      </c>
      <c r="BK184" s="238">
        <f>ROUND(I184*H184,2)</f>
        <v>0</v>
      </c>
      <c r="BL184" s="17" t="s">
        <v>171</v>
      </c>
      <c r="BM184" s="237" t="s">
        <v>693</v>
      </c>
    </row>
    <row r="185" s="2" customFormat="1" ht="16.5" customHeight="1">
      <c r="A185" s="38"/>
      <c r="B185" s="39"/>
      <c r="C185" s="226" t="s">
        <v>443</v>
      </c>
      <c r="D185" s="226" t="s">
        <v>166</v>
      </c>
      <c r="E185" s="227" t="s">
        <v>1174</v>
      </c>
      <c r="F185" s="228" t="s">
        <v>1175</v>
      </c>
      <c r="G185" s="229" t="s">
        <v>259</v>
      </c>
      <c r="H185" s="230">
        <v>2</v>
      </c>
      <c r="I185" s="231"/>
      <c r="J185" s="232">
        <f>ROUND(I185*H185,2)</f>
        <v>0</v>
      </c>
      <c r="K185" s="228" t="s">
        <v>1</v>
      </c>
      <c r="L185" s="44"/>
      <c r="M185" s="233" t="s">
        <v>1</v>
      </c>
      <c r="N185" s="234" t="s">
        <v>40</v>
      </c>
      <c r="O185" s="91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7" t="s">
        <v>171</v>
      </c>
      <c r="AT185" s="237" t="s">
        <v>166</v>
      </c>
      <c r="AU185" s="237" t="s">
        <v>85</v>
      </c>
      <c r="AY185" s="17" t="s">
        <v>164</v>
      </c>
      <c r="BE185" s="238">
        <f>IF(N185="základní",J185,0)</f>
        <v>0</v>
      </c>
      <c r="BF185" s="238">
        <f>IF(N185="snížená",J185,0)</f>
        <v>0</v>
      </c>
      <c r="BG185" s="238">
        <f>IF(N185="zákl. přenesená",J185,0)</f>
        <v>0</v>
      </c>
      <c r="BH185" s="238">
        <f>IF(N185="sníž. přenesená",J185,0)</f>
        <v>0</v>
      </c>
      <c r="BI185" s="238">
        <f>IF(N185="nulová",J185,0)</f>
        <v>0</v>
      </c>
      <c r="BJ185" s="17" t="s">
        <v>83</v>
      </c>
      <c r="BK185" s="238">
        <f>ROUND(I185*H185,2)</f>
        <v>0</v>
      </c>
      <c r="BL185" s="17" t="s">
        <v>171</v>
      </c>
      <c r="BM185" s="237" t="s">
        <v>706</v>
      </c>
    </row>
    <row r="186" s="2" customFormat="1" ht="16.5" customHeight="1">
      <c r="A186" s="38"/>
      <c r="B186" s="39"/>
      <c r="C186" s="226" t="s">
        <v>449</v>
      </c>
      <c r="D186" s="226" t="s">
        <v>166</v>
      </c>
      <c r="E186" s="227" t="s">
        <v>1176</v>
      </c>
      <c r="F186" s="228" t="s">
        <v>1177</v>
      </c>
      <c r="G186" s="229" t="s">
        <v>259</v>
      </c>
      <c r="H186" s="230">
        <v>1</v>
      </c>
      <c r="I186" s="231"/>
      <c r="J186" s="232">
        <f>ROUND(I186*H186,2)</f>
        <v>0</v>
      </c>
      <c r="K186" s="228" t="s">
        <v>1</v>
      </c>
      <c r="L186" s="44"/>
      <c r="M186" s="233" t="s">
        <v>1</v>
      </c>
      <c r="N186" s="234" t="s">
        <v>40</v>
      </c>
      <c r="O186" s="91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7" t="s">
        <v>171</v>
      </c>
      <c r="AT186" s="237" t="s">
        <v>166</v>
      </c>
      <c r="AU186" s="237" t="s">
        <v>85</v>
      </c>
      <c r="AY186" s="17" t="s">
        <v>164</v>
      </c>
      <c r="BE186" s="238">
        <f>IF(N186="základní",J186,0)</f>
        <v>0</v>
      </c>
      <c r="BF186" s="238">
        <f>IF(N186="snížená",J186,0)</f>
        <v>0</v>
      </c>
      <c r="BG186" s="238">
        <f>IF(N186="zákl. přenesená",J186,0)</f>
        <v>0</v>
      </c>
      <c r="BH186" s="238">
        <f>IF(N186="sníž. přenesená",J186,0)</f>
        <v>0</v>
      </c>
      <c r="BI186" s="238">
        <f>IF(N186="nulová",J186,0)</f>
        <v>0</v>
      </c>
      <c r="BJ186" s="17" t="s">
        <v>83</v>
      </c>
      <c r="BK186" s="238">
        <f>ROUND(I186*H186,2)</f>
        <v>0</v>
      </c>
      <c r="BL186" s="17" t="s">
        <v>171</v>
      </c>
      <c r="BM186" s="237" t="s">
        <v>717</v>
      </c>
    </row>
    <row r="187" s="2" customFormat="1" ht="16.5" customHeight="1">
      <c r="A187" s="38"/>
      <c r="B187" s="39"/>
      <c r="C187" s="226" t="s">
        <v>454</v>
      </c>
      <c r="D187" s="226" t="s">
        <v>166</v>
      </c>
      <c r="E187" s="227" t="s">
        <v>1178</v>
      </c>
      <c r="F187" s="228" t="s">
        <v>1179</v>
      </c>
      <c r="G187" s="229" t="s">
        <v>259</v>
      </c>
      <c r="H187" s="230">
        <v>1</v>
      </c>
      <c r="I187" s="231"/>
      <c r="J187" s="232">
        <f>ROUND(I187*H187,2)</f>
        <v>0</v>
      </c>
      <c r="K187" s="228" t="s">
        <v>1</v>
      </c>
      <c r="L187" s="44"/>
      <c r="M187" s="233" t="s">
        <v>1</v>
      </c>
      <c r="N187" s="234" t="s">
        <v>40</v>
      </c>
      <c r="O187" s="91"/>
      <c r="P187" s="235">
        <f>O187*H187</f>
        <v>0</v>
      </c>
      <c r="Q187" s="235">
        <v>0</v>
      </c>
      <c r="R187" s="235">
        <f>Q187*H187</f>
        <v>0</v>
      </c>
      <c r="S187" s="235">
        <v>0</v>
      </c>
      <c r="T187" s="23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7" t="s">
        <v>171</v>
      </c>
      <c r="AT187" s="237" t="s">
        <v>166</v>
      </c>
      <c r="AU187" s="237" t="s">
        <v>85</v>
      </c>
      <c r="AY187" s="17" t="s">
        <v>164</v>
      </c>
      <c r="BE187" s="238">
        <f>IF(N187="základní",J187,0)</f>
        <v>0</v>
      </c>
      <c r="BF187" s="238">
        <f>IF(N187="snížená",J187,0)</f>
        <v>0</v>
      </c>
      <c r="BG187" s="238">
        <f>IF(N187="zákl. přenesená",J187,0)</f>
        <v>0</v>
      </c>
      <c r="BH187" s="238">
        <f>IF(N187="sníž. přenesená",J187,0)</f>
        <v>0</v>
      </c>
      <c r="BI187" s="238">
        <f>IF(N187="nulová",J187,0)</f>
        <v>0</v>
      </c>
      <c r="BJ187" s="17" t="s">
        <v>83</v>
      </c>
      <c r="BK187" s="238">
        <f>ROUND(I187*H187,2)</f>
        <v>0</v>
      </c>
      <c r="BL187" s="17" t="s">
        <v>171</v>
      </c>
      <c r="BM187" s="237" t="s">
        <v>734</v>
      </c>
    </row>
    <row r="188" s="2" customFormat="1" ht="16.5" customHeight="1">
      <c r="A188" s="38"/>
      <c r="B188" s="39"/>
      <c r="C188" s="226" t="s">
        <v>459</v>
      </c>
      <c r="D188" s="226" t="s">
        <v>166</v>
      </c>
      <c r="E188" s="227" t="s">
        <v>1180</v>
      </c>
      <c r="F188" s="228" t="s">
        <v>1181</v>
      </c>
      <c r="G188" s="229" t="s">
        <v>259</v>
      </c>
      <c r="H188" s="230">
        <v>2</v>
      </c>
      <c r="I188" s="231"/>
      <c r="J188" s="232">
        <f>ROUND(I188*H188,2)</f>
        <v>0</v>
      </c>
      <c r="K188" s="228" t="s">
        <v>1</v>
      </c>
      <c r="L188" s="44"/>
      <c r="M188" s="233" t="s">
        <v>1</v>
      </c>
      <c r="N188" s="234" t="s">
        <v>40</v>
      </c>
      <c r="O188" s="91"/>
      <c r="P188" s="235">
        <f>O188*H188</f>
        <v>0</v>
      </c>
      <c r="Q188" s="235">
        <v>0</v>
      </c>
      <c r="R188" s="235">
        <f>Q188*H188</f>
        <v>0</v>
      </c>
      <c r="S188" s="235">
        <v>0</v>
      </c>
      <c r="T188" s="23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7" t="s">
        <v>171</v>
      </c>
      <c r="AT188" s="237" t="s">
        <v>166</v>
      </c>
      <c r="AU188" s="237" t="s">
        <v>85</v>
      </c>
      <c r="AY188" s="17" t="s">
        <v>164</v>
      </c>
      <c r="BE188" s="238">
        <f>IF(N188="základní",J188,0)</f>
        <v>0</v>
      </c>
      <c r="BF188" s="238">
        <f>IF(N188="snížená",J188,0)</f>
        <v>0</v>
      </c>
      <c r="BG188" s="238">
        <f>IF(N188="zákl. přenesená",J188,0)</f>
        <v>0</v>
      </c>
      <c r="BH188" s="238">
        <f>IF(N188="sníž. přenesená",J188,0)</f>
        <v>0</v>
      </c>
      <c r="BI188" s="238">
        <f>IF(N188="nulová",J188,0)</f>
        <v>0</v>
      </c>
      <c r="BJ188" s="17" t="s">
        <v>83</v>
      </c>
      <c r="BK188" s="238">
        <f>ROUND(I188*H188,2)</f>
        <v>0</v>
      </c>
      <c r="BL188" s="17" t="s">
        <v>171</v>
      </c>
      <c r="BM188" s="237" t="s">
        <v>743</v>
      </c>
    </row>
    <row r="189" s="2" customFormat="1" ht="16.5" customHeight="1">
      <c r="A189" s="38"/>
      <c r="B189" s="39"/>
      <c r="C189" s="226" t="s">
        <v>466</v>
      </c>
      <c r="D189" s="226" t="s">
        <v>166</v>
      </c>
      <c r="E189" s="227" t="s">
        <v>1182</v>
      </c>
      <c r="F189" s="228" t="s">
        <v>1183</v>
      </c>
      <c r="G189" s="229" t="s">
        <v>259</v>
      </c>
      <c r="H189" s="230">
        <v>2</v>
      </c>
      <c r="I189" s="231"/>
      <c r="J189" s="232">
        <f>ROUND(I189*H189,2)</f>
        <v>0</v>
      </c>
      <c r="K189" s="228" t="s">
        <v>1</v>
      </c>
      <c r="L189" s="44"/>
      <c r="M189" s="233" t="s">
        <v>1</v>
      </c>
      <c r="N189" s="234" t="s">
        <v>40</v>
      </c>
      <c r="O189" s="91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7" t="s">
        <v>171</v>
      </c>
      <c r="AT189" s="237" t="s">
        <v>166</v>
      </c>
      <c r="AU189" s="237" t="s">
        <v>85</v>
      </c>
      <c r="AY189" s="17" t="s">
        <v>164</v>
      </c>
      <c r="BE189" s="238">
        <f>IF(N189="základní",J189,0)</f>
        <v>0</v>
      </c>
      <c r="BF189" s="238">
        <f>IF(N189="snížená",J189,0)</f>
        <v>0</v>
      </c>
      <c r="BG189" s="238">
        <f>IF(N189="zákl. přenesená",J189,0)</f>
        <v>0</v>
      </c>
      <c r="BH189" s="238">
        <f>IF(N189="sníž. přenesená",J189,0)</f>
        <v>0</v>
      </c>
      <c r="BI189" s="238">
        <f>IF(N189="nulová",J189,0)</f>
        <v>0</v>
      </c>
      <c r="BJ189" s="17" t="s">
        <v>83</v>
      </c>
      <c r="BK189" s="238">
        <f>ROUND(I189*H189,2)</f>
        <v>0</v>
      </c>
      <c r="BL189" s="17" t="s">
        <v>171</v>
      </c>
      <c r="BM189" s="237" t="s">
        <v>752</v>
      </c>
    </row>
    <row r="190" s="2" customFormat="1" ht="16.5" customHeight="1">
      <c r="A190" s="38"/>
      <c r="B190" s="39"/>
      <c r="C190" s="226" t="s">
        <v>472</v>
      </c>
      <c r="D190" s="226" t="s">
        <v>166</v>
      </c>
      <c r="E190" s="227" t="s">
        <v>1184</v>
      </c>
      <c r="F190" s="228" t="s">
        <v>1185</v>
      </c>
      <c r="G190" s="229" t="s">
        <v>259</v>
      </c>
      <c r="H190" s="230">
        <v>2</v>
      </c>
      <c r="I190" s="231"/>
      <c r="J190" s="232">
        <f>ROUND(I190*H190,2)</f>
        <v>0</v>
      </c>
      <c r="K190" s="228" t="s">
        <v>1</v>
      </c>
      <c r="L190" s="44"/>
      <c r="M190" s="233" t="s">
        <v>1</v>
      </c>
      <c r="N190" s="234" t="s">
        <v>40</v>
      </c>
      <c r="O190" s="91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7" t="s">
        <v>171</v>
      </c>
      <c r="AT190" s="237" t="s">
        <v>166</v>
      </c>
      <c r="AU190" s="237" t="s">
        <v>85</v>
      </c>
      <c r="AY190" s="17" t="s">
        <v>164</v>
      </c>
      <c r="BE190" s="238">
        <f>IF(N190="základní",J190,0)</f>
        <v>0</v>
      </c>
      <c r="BF190" s="238">
        <f>IF(N190="snížená",J190,0)</f>
        <v>0</v>
      </c>
      <c r="BG190" s="238">
        <f>IF(N190="zákl. přenesená",J190,0)</f>
        <v>0</v>
      </c>
      <c r="BH190" s="238">
        <f>IF(N190="sníž. přenesená",J190,0)</f>
        <v>0</v>
      </c>
      <c r="BI190" s="238">
        <f>IF(N190="nulová",J190,0)</f>
        <v>0</v>
      </c>
      <c r="BJ190" s="17" t="s">
        <v>83</v>
      </c>
      <c r="BK190" s="238">
        <f>ROUND(I190*H190,2)</f>
        <v>0</v>
      </c>
      <c r="BL190" s="17" t="s">
        <v>171</v>
      </c>
      <c r="BM190" s="237" t="s">
        <v>762</v>
      </c>
    </row>
    <row r="191" s="2" customFormat="1" ht="16.5" customHeight="1">
      <c r="A191" s="38"/>
      <c r="B191" s="39"/>
      <c r="C191" s="226" t="s">
        <v>477</v>
      </c>
      <c r="D191" s="226" t="s">
        <v>166</v>
      </c>
      <c r="E191" s="227" t="s">
        <v>1186</v>
      </c>
      <c r="F191" s="228" t="s">
        <v>1187</v>
      </c>
      <c r="G191" s="229" t="s">
        <v>259</v>
      </c>
      <c r="H191" s="230">
        <v>6</v>
      </c>
      <c r="I191" s="231"/>
      <c r="J191" s="232">
        <f>ROUND(I191*H191,2)</f>
        <v>0</v>
      </c>
      <c r="K191" s="228" t="s">
        <v>1</v>
      </c>
      <c r="L191" s="44"/>
      <c r="M191" s="233" t="s">
        <v>1</v>
      </c>
      <c r="N191" s="234" t="s">
        <v>40</v>
      </c>
      <c r="O191" s="91"/>
      <c r="P191" s="235">
        <f>O191*H191</f>
        <v>0</v>
      </c>
      <c r="Q191" s="235">
        <v>0</v>
      </c>
      <c r="R191" s="235">
        <f>Q191*H191</f>
        <v>0</v>
      </c>
      <c r="S191" s="235">
        <v>0</v>
      </c>
      <c r="T191" s="236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7" t="s">
        <v>171</v>
      </c>
      <c r="AT191" s="237" t="s">
        <v>166</v>
      </c>
      <c r="AU191" s="237" t="s">
        <v>85</v>
      </c>
      <c r="AY191" s="17" t="s">
        <v>164</v>
      </c>
      <c r="BE191" s="238">
        <f>IF(N191="základní",J191,0)</f>
        <v>0</v>
      </c>
      <c r="BF191" s="238">
        <f>IF(N191="snížená",J191,0)</f>
        <v>0</v>
      </c>
      <c r="BG191" s="238">
        <f>IF(N191="zákl. přenesená",J191,0)</f>
        <v>0</v>
      </c>
      <c r="BH191" s="238">
        <f>IF(N191="sníž. přenesená",J191,0)</f>
        <v>0</v>
      </c>
      <c r="BI191" s="238">
        <f>IF(N191="nulová",J191,0)</f>
        <v>0</v>
      </c>
      <c r="BJ191" s="17" t="s">
        <v>83</v>
      </c>
      <c r="BK191" s="238">
        <f>ROUND(I191*H191,2)</f>
        <v>0</v>
      </c>
      <c r="BL191" s="17" t="s">
        <v>171</v>
      </c>
      <c r="BM191" s="237" t="s">
        <v>776</v>
      </c>
    </row>
    <row r="192" s="2" customFormat="1" ht="24.15" customHeight="1">
      <c r="A192" s="38"/>
      <c r="B192" s="39"/>
      <c r="C192" s="226" t="s">
        <v>485</v>
      </c>
      <c r="D192" s="226" t="s">
        <v>166</v>
      </c>
      <c r="E192" s="227" t="s">
        <v>1188</v>
      </c>
      <c r="F192" s="228" t="s">
        <v>1189</v>
      </c>
      <c r="G192" s="229" t="s">
        <v>1190</v>
      </c>
      <c r="H192" s="230">
        <v>1</v>
      </c>
      <c r="I192" s="231"/>
      <c r="J192" s="232">
        <f>ROUND(I192*H192,2)</f>
        <v>0</v>
      </c>
      <c r="K192" s="228" t="s">
        <v>1</v>
      </c>
      <c r="L192" s="44"/>
      <c r="M192" s="233" t="s">
        <v>1</v>
      </c>
      <c r="N192" s="234" t="s">
        <v>40</v>
      </c>
      <c r="O192" s="91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7" t="s">
        <v>171</v>
      </c>
      <c r="AT192" s="237" t="s">
        <v>166</v>
      </c>
      <c r="AU192" s="237" t="s">
        <v>85</v>
      </c>
      <c r="AY192" s="17" t="s">
        <v>164</v>
      </c>
      <c r="BE192" s="238">
        <f>IF(N192="základní",J192,0)</f>
        <v>0</v>
      </c>
      <c r="BF192" s="238">
        <f>IF(N192="snížená",J192,0)</f>
        <v>0</v>
      </c>
      <c r="BG192" s="238">
        <f>IF(N192="zákl. přenesená",J192,0)</f>
        <v>0</v>
      </c>
      <c r="BH192" s="238">
        <f>IF(N192="sníž. přenesená",J192,0)</f>
        <v>0</v>
      </c>
      <c r="BI192" s="238">
        <f>IF(N192="nulová",J192,0)</f>
        <v>0</v>
      </c>
      <c r="BJ192" s="17" t="s">
        <v>83</v>
      </c>
      <c r="BK192" s="238">
        <f>ROUND(I192*H192,2)</f>
        <v>0</v>
      </c>
      <c r="BL192" s="17" t="s">
        <v>171</v>
      </c>
      <c r="BM192" s="237" t="s">
        <v>786</v>
      </c>
    </row>
    <row r="193" s="2" customFormat="1" ht="24.15" customHeight="1">
      <c r="A193" s="38"/>
      <c r="B193" s="39"/>
      <c r="C193" s="226" t="s">
        <v>490</v>
      </c>
      <c r="D193" s="226" t="s">
        <v>166</v>
      </c>
      <c r="E193" s="227" t="s">
        <v>1191</v>
      </c>
      <c r="F193" s="228" t="s">
        <v>1192</v>
      </c>
      <c r="G193" s="229" t="s">
        <v>259</v>
      </c>
      <c r="H193" s="230">
        <v>3</v>
      </c>
      <c r="I193" s="231"/>
      <c r="J193" s="232">
        <f>ROUND(I193*H193,2)</f>
        <v>0</v>
      </c>
      <c r="K193" s="228" t="s">
        <v>1</v>
      </c>
      <c r="L193" s="44"/>
      <c r="M193" s="233" t="s">
        <v>1</v>
      </c>
      <c r="N193" s="234" t="s">
        <v>40</v>
      </c>
      <c r="O193" s="91"/>
      <c r="P193" s="235">
        <f>O193*H193</f>
        <v>0</v>
      </c>
      <c r="Q193" s="235">
        <v>0</v>
      </c>
      <c r="R193" s="235">
        <f>Q193*H193</f>
        <v>0</v>
      </c>
      <c r="S193" s="235">
        <v>0</v>
      </c>
      <c r="T193" s="236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7" t="s">
        <v>171</v>
      </c>
      <c r="AT193" s="237" t="s">
        <v>166</v>
      </c>
      <c r="AU193" s="237" t="s">
        <v>85</v>
      </c>
      <c r="AY193" s="17" t="s">
        <v>164</v>
      </c>
      <c r="BE193" s="238">
        <f>IF(N193="základní",J193,0)</f>
        <v>0</v>
      </c>
      <c r="BF193" s="238">
        <f>IF(N193="snížená",J193,0)</f>
        <v>0</v>
      </c>
      <c r="BG193" s="238">
        <f>IF(N193="zákl. přenesená",J193,0)</f>
        <v>0</v>
      </c>
      <c r="BH193" s="238">
        <f>IF(N193="sníž. přenesená",J193,0)</f>
        <v>0</v>
      </c>
      <c r="BI193" s="238">
        <f>IF(N193="nulová",J193,0)</f>
        <v>0</v>
      </c>
      <c r="BJ193" s="17" t="s">
        <v>83</v>
      </c>
      <c r="BK193" s="238">
        <f>ROUND(I193*H193,2)</f>
        <v>0</v>
      </c>
      <c r="BL193" s="17" t="s">
        <v>171</v>
      </c>
      <c r="BM193" s="237" t="s">
        <v>796</v>
      </c>
    </row>
    <row r="194" s="2" customFormat="1" ht="21.75" customHeight="1">
      <c r="A194" s="38"/>
      <c r="B194" s="39"/>
      <c r="C194" s="226" t="s">
        <v>495</v>
      </c>
      <c r="D194" s="226" t="s">
        <v>166</v>
      </c>
      <c r="E194" s="227" t="s">
        <v>1193</v>
      </c>
      <c r="F194" s="228" t="s">
        <v>1194</v>
      </c>
      <c r="G194" s="229" t="s">
        <v>1100</v>
      </c>
      <c r="H194" s="292"/>
      <c r="I194" s="231"/>
      <c r="J194" s="232">
        <f>ROUND(I194*H194,2)</f>
        <v>0</v>
      </c>
      <c r="K194" s="228" t="s">
        <v>1</v>
      </c>
      <c r="L194" s="44"/>
      <c r="M194" s="233" t="s">
        <v>1</v>
      </c>
      <c r="N194" s="234" t="s">
        <v>40</v>
      </c>
      <c r="O194" s="91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7" t="s">
        <v>171</v>
      </c>
      <c r="AT194" s="237" t="s">
        <v>166</v>
      </c>
      <c r="AU194" s="237" t="s">
        <v>85</v>
      </c>
      <c r="AY194" s="17" t="s">
        <v>164</v>
      </c>
      <c r="BE194" s="238">
        <f>IF(N194="základní",J194,0)</f>
        <v>0</v>
      </c>
      <c r="BF194" s="238">
        <f>IF(N194="snížená",J194,0)</f>
        <v>0</v>
      </c>
      <c r="BG194" s="238">
        <f>IF(N194="zákl. přenesená",J194,0)</f>
        <v>0</v>
      </c>
      <c r="BH194" s="238">
        <f>IF(N194="sníž. přenesená",J194,0)</f>
        <v>0</v>
      </c>
      <c r="BI194" s="238">
        <f>IF(N194="nulová",J194,0)</f>
        <v>0</v>
      </c>
      <c r="BJ194" s="17" t="s">
        <v>83</v>
      </c>
      <c r="BK194" s="238">
        <f>ROUND(I194*H194,2)</f>
        <v>0</v>
      </c>
      <c r="BL194" s="17" t="s">
        <v>171</v>
      </c>
      <c r="BM194" s="237" t="s">
        <v>807</v>
      </c>
    </row>
    <row r="195" s="12" customFormat="1" ht="22.8" customHeight="1">
      <c r="A195" s="12"/>
      <c r="B195" s="210"/>
      <c r="C195" s="211"/>
      <c r="D195" s="212" t="s">
        <v>74</v>
      </c>
      <c r="E195" s="224" t="s">
        <v>1195</v>
      </c>
      <c r="F195" s="224" t="s">
        <v>1196</v>
      </c>
      <c r="G195" s="211"/>
      <c r="H195" s="211"/>
      <c r="I195" s="214"/>
      <c r="J195" s="225">
        <f>BK195</f>
        <v>0</v>
      </c>
      <c r="K195" s="211"/>
      <c r="L195" s="216"/>
      <c r="M195" s="217"/>
      <c r="N195" s="218"/>
      <c r="O195" s="218"/>
      <c r="P195" s="219">
        <f>SUM(P196:P198)</f>
        <v>0</v>
      </c>
      <c r="Q195" s="218"/>
      <c r="R195" s="219">
        <f>SUM(R196:R198)</f>
        <v>0</v>
      </c>
      <c r="S195" s="218"/>
      <c r="T195" s="220">
        <f>SUM(T196:T198)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21" t="s">
        <v>83</v>
      </c>
      <c r="AT195" s="222" t="s">
        <v>74</v>
      </c>
      <c r="AU195" s="222" t="s">
        <v>83</v>
      </c>
      <c r="AY195" s="221" t="s">
        <v>164</v>
      </c>
      <c r="BK195" s="223">
        <f>SUM(BK196:BK198)</f>
        <v>0</v>
      </c>
    </row>
    <row r="196" s="2" customFormat="1" ht="16.5" customHeight="1">
      <c r="A196" s="38"/>
      <c r="B196" s="39"/>
      <c r="C196" s="226" t="s">
        <v>501</v>
      </c>
      <c r="D196" s="226" t="s">
        <v>166</v>
      </c>
      <c r="E196" s="227" t="s">
        <v>1197</v>
      </c>
      <c r="F196" s="228" t="s">
        <v>1198</v>
      </c>
      <c r="G196" s="229" t="s">
        <v>259</v>
      </c>
      <c r="H196" s="230">
        <v>1</v>
      </c>
      <c r="I196" s="231"/>
      <c r="J196" s="232">
        <f>ROUND(I196*H196,2)</f>
        <v>0</v>
      </c>
      <c r="K196" s="228" t="s">
        <v>1</v>
      </c>
      <c r="L196" s="44"/>
      <c r="M196" s="233" t="s">
        <v>1</v>
      </c>
      <c r="N196" s="234" t="s">
        <v>40</v>
      </c>
      <c r="O196" s="91"/>
      <c r="P196" s="235">
        <f>O196*H196</f>
        <v>0</v>
      </c>
      <c r="Q196" s="235">
        <v>0</v>
      </c>
      <c r="R196" s="235">
        <f>Q196*H196</f>
        <v>0</v>
      </c>
      <c r="S196" s="235">
        <v>0</v>
      </c>
      <c r="T196" s="23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7" t="s">
        <v>171</v>
      </c>
      <c r="AT196" s="237" t="s">
        <v>166</v>
      </c>
      <c r="AU196" s="237" t="s">
        <v>85</v>
      </c>
      <c r="AY196" s="17" t="s">
        <v>164</v>
      </c>
      <c r="BE196" s="238">
        <f>IF(N196="základní",J196,0)</f>
        <v>0</v>
      </c>
      <c r="BF196" s="238">
        <f>IF(N196="snížená",J196,0)</f>
        <v>0</v>
      </c>
      <c r="BG196" s="238">
        <f>IF(N196="zákl. přenesená",J196,0)</f>
        <v>0</v>
      </c>
      <c r="BH196" s="238">
        <f>IF(N196="sníž. přenesená",J196,0)</f>
        <v>0</v>
      </c>
      <c r="BI196" s="238">
        <f>IF(N196="nulová",J196,0)</f>
        <v>0</v>
      </c>
      <c r="BJ196" s="17" t="s">
        <v>83</v>
      </c>
      <c r="BK196" s="238">
        <f>ROUND(I196*H196,2)</f>
        <v>0</v>
      </c>
      <c r="BL196" s="17" t="s">
        <v>171</v>
      </c>
      <c r="BM196" s="237" t="s">
        <v>818</v>
      </c>
    </row>
    <row r="197" s="2" customFormat="1" ht="16.5" customHeight="1">
      <c r="A197" s="38"/>
      <c r="B197" s="39"/>
      <c r="C197" s="226" t="s">
        <v>509</v>
      </c>
      <c r="D197" s="226" t="s">
        <v>166</v>
      </c>
      <c r="E197" s="227" t="s">
        <v>1199</v>
      </c>
      <c r="F197" s="228" t="s">
        <v>1200</v>
      </c>
      <c r="G197" s="229" t="s">
        <v>259</v>
      </c>
      <c r="H197" s="230">
        <v>1</v>
      </c>
      <c r="I197" s="231"/>
      <c r="J197" s="232">
        <f>ROUND(I197*H197,2)</f>
        <v>0</v>
      </c>
      <c r="K197" s="228" t="s">
        <v>1</v>
      </c>
      <c r="L197" s="44"/>
      <c r="M197" s="233" t="s">
        <v>1</v>
      </c>
      <c r="N197" s="234" t="s">
        <v>40</v>
      </c>
      <c r="O197" s="91"/>
      <c r="P197" s="235">
        <f>O197*H197</f>
        <v>0</v>
      </c>
      <c r="Q197" s="235">
        <v>0</v>
      </c>
      <c r="R197" s="235">
        <f>Q197*H197</f>
        <v>0</v>
      </c>
      <c r="S197" s="235">
        <v>0</v>
      </c>
      <c r="T197" s="236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7" t="s">
        <v>171</v>
      </c>
      <c r="AT197" s="237" t="s">
        <v>166</v>
      </c>
      <c r="AU197" s="237" t="s">
        <v>85</v>
      </c>
      <c r="AY197" s="17" t="s">
        <v>164</v>
      </c>
      <c r="BE197" s="238">
        <f>IF(N197="základní",J197,0)</f>
        <v>0</v>
      </c>
      <c r="BF197" s="238">
        <f>IF(N197="snížená",J197,0)</f>
        <v>0</v>
      </c>
      <c r="BG197" s="238">
        <f>IF(N197="zákl. přenesená",J197,0)</f>
        <v>0</v>
      </c>
      <c r="BH197" s="238">
        <f>IF(N197="sníž. přenesená",J197,0)</f>
        <v>0</v>
      </c>
      <c r="BI197" s="238">
        <f>IF(N197="nulová",J197,0)</f>
        <v>0</v>
      </c>
      <c r="BJ197" s="17" t="s">
        <v>83</v>
      </c>
      <c r="BK197" s="238">
        <f>ROUND(I197*H197,2)</f>
        <v>0</v>
      </c>
      <c r="BL197" s="17" t="s">
        <v>171</v>
      </c>
      <c r="BM197" s="237" t="s">
        <v>830</v>
      </c>
    </row>
    <row r="198" s="2" customFormat="1" ht="16.5" customHeight="1">
      <c r="A198" s="38"/>
      <c r="B198" s="39"/>
      <c r="C198" s="226" t="s">
        <v>518</v>
      </c>
      <c r="D198" s="226" t="s">
        <v>166</v>
      </c>
      <c r="E198" s="227" t="s">
        <v>1201</v>
      </c>
      <c r="F198" s="228" t="s">
        <v>1202</v>
      </c>
      <c r="G198" s="229" t="s">
        <v>259</v>
      </c>
      <c r="H198" s="230">
        <v>1</v>
      </c>
      <c r="I198" s="231"/>
      <c r="J198" s="232">
        <f>ROUND(I198*H198,2)</f>
        <v>0</v>
      </c>
      <c r="K198" s="228" t="s">
        <v>1</v>
      </c>
      <c r="L198" s="44"/>
      <c r="M198" s="293" t="s">
        <v>1</v>
      </c>
      <c r="N198" s="294" t="s">
        <v>40</v>
      </c>
      <c r="O198" s="290"/>
      <c r="P198" s="295">
        <f>O198*H198</f>
        <v>0</v>
      </c>
      <c r="Q198" s="295">
        <v>0</v>
      </c>
      <c r="R198" s="295">
        <f>Q198*H198</f>
        <v>0</v>
      </c>
      <c r="S198" s="295">
        <v>0</v>
      </c>
      <c r="T198" s="29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171</v>
      </c>
      <c r="AT198" s="237" t="s">
        <v>166</v>
      </c>
      <c r="AU198" s="237" t="s">
        <v>85</v>
      </c>
      <c r="AY198" s="17" t="s">
        <v>164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83</v>
      </c>
      <c r="BK198" s="238">
        <f>ROUND(I198*H198,2)</f>
        <v>0</v>
      </c>
      <c r="BL198" s="17" t="s">
        <v>171</v>
      </c>
      <c r="BM198" s="237" t="s">
        <v>1203</v>
      </c>
    </row>
    <row r="199" s="2" customFormat="1" ht="6.96" customHeight="1">
      <c r="A199" s="38"/>
      <c r="B199" s="66"/>
      <c r="C199" s="67"/>
      <c r="D199" s="67"/>
      <c r="E199" s="67"/>
      <c r="F199" s="67"/>
      <c r="G199" s="67"/>
      <c r="H199" s="67"/>
      <c r="I199" s="67"/>
      <c r="J199" s="67"/>
      <c r="K199" s="67"/>
      <c r="L199" s="44"/>
      <c r="M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</row>
  </sheetData>
  <sheetProtection sheet="1" autoFilter="0" formatColumns="0" formatRows="0" objects="1" scenarios="1" spinCount="100000" saltValue="g8/savF6f42YFK7AlGX9qBguWULflDAYEhuoF/5+r/iMqEB2GV/OsJOnPB60xYGswG+hs8x7oo0F8cflfYhhmQ==" hashValue="XZFkj4q9vXle3JqX5vy//8O6/b+jwAcqhJMAI6jYsPmiQvvmabz79OKbTU4WmmwtfpD7o+ywy0VafhAXoRKZPQ==" algorithmName="SHA-512" password="CC35"/>
  <autoFilter ref="C129:K19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Přístavba a úprava Infocentra u Muzea války 1866</v>
      </c>
      <c r="F7" s="150"/>
      <c r="G7" s="150"/>
      <c r="H7" s="150"/>
      <c r="L7" s="20"/>
    </row>
    <row r="8" s="1" customFormat="1" ht="12" customHeight="1">
      <c r="B8" s="20"/>
      <c r="D8" s="150" t="s">
        <v>121</v>
      </c>
      <c r="L8" s="20"/>
    </row>
    <row r="9" s="2" customFormat="1" ht="16.5" customHeight="1">
      <c r="A9" s="38"/>
      <c r="B9" s="44"/>
      <c r="C9" s="38"/>
      <c r="D9" s="38"/>
      <c r="E9" s="151" t="s">
        <v>1063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1064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1204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14. 8. 2025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0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tr">
        <f>IF('Rekapitulace stavby'!AN16="","",'Rekapitulace stavby'!AN16)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tr">
        <f>IF('Rekapitulace stavby'!E17="","",'Rekapitulace stavby'!E17)</f>
        <v xml:space="preserve"> </v>
      </c>
      <c r="F23" s="38"/>
      <c r="G23" s="38"/>
      <c r="H23" s="38"/>
      <c r="I23" s="150" t="s">
        <v>27</v>
      </c>
      <c r="J23" s="141" t="str">
        <f>IF('Rekapitulace stavby'!AN17="","",'Rekapitulace stavby'!AN17)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32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33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35</v>
      </c>
      <c r="E32" s="38"/>
      <c r="F32" s="38"/>
      <c r="G32" s="38"/>
      <c r="H32" s="38"/>
      <c r="I32" s="38"/>
      <c r="J32" s="160">
        <f>ROUND(J126,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37</v>
      </c>
      <c r="G34" s="38"/>
      <c r="H34" s="38"/>
      <c r="I34" s="161" t="s">
        <v>36</v>
      </c>
      <c r="J34" s="161" t="s">
        <v>38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39</v>
      </c>
      <c r="E35" s="150" t="s">
        <v>40</v>
      </c>
      <c r="F35" s="163">
        <f>ROUND((SUM(BE126:BE153)),  2)</f>
        <v>0</v>
      </c>
      <c r="G35" s="38"/>
      <c r="H35" s="38"/>
      <c r="I35" s="164">
        <v>0.20999999999999999</v>
      </c>
      <c r="J35" s="163">
        <f>ROUND(((SUM(BE126:BE153))*I35),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41</v>
      </c>
      <c r="F36" s="163">
        <f>ROUND((SUM(BF126:BF153)),  2)</f>
        <v>0</v>
      </c>
      <c r="G36" s="38"/>
      <c r="H36" s="38"/>
      <c r="I36" s="164">
        <v>0.12</v>
      </c>
      <c r="J36" s="163">
        <f>ROUND(((SUM(BF126:BF153))*I36),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42</v>
      </c>
      <c r="F37" s="163">
        <f>ROUND((SUM(BG126:BG153)),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43</v>
      </c>
      <c r="F38" s="163">
        <f>ROUND((SUM(BH126:BH153)),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44</v>
      </c>
      <c r="F39" s="163">
        <f>ROUND((SUM(BI126:BI153)),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45</v>
      </c>
      <c r="E41" s="167"/>
      <c r="F41" s="167"/>
      <c r="G41" s="168" t="s">
        <v>46</v>
      </c>
      <c r="H41" s="169" t="s">
        <v>47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48</v>
      </c>
      <c r="E50" s="173"/>
      <c r="F50" s="173"/>
      <c r="G50" s="172" t="s">
        <v>49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50</v>
      </c>
      <c r="E61" s="175"/>
      <c r="F61" s="176" t="s">
        <v>51</v>
      </c>
      <c r="G61" s="174" t="s">
        <v>50</v>
      </c>
      <c r="H61" s="175"/>
      <c r="I61" s="175"/>
      <c r="J61" s="177" t="s">
        <v>51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52</v>
      </c>
      <c r="E65" s="178"/>
      <c r="F65" s="178"/>
      <c r="G65" s="172" t="s">
        <v>53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50</v>
      </c>
      <c r="E76" s="175"/>
      <c r="F76" s="176" t="s">
        <v>51</v>
      </c>
      <c r="G76" s="174" t="s">
        <v>50</v>
      </c>
      <c r="H76" s="175"/>
      <c r="I76" s="175"/>
      <c r="J76" s="177" t="s">
        <v>51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Přístavba a úprava Infocentra u Muzea války 1866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121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1063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1064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02.2 - ZTI VENKOVNI VODOVOD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k.ú. Lípa u Hradce Králové</v>
      </c>
      <c r="G91" s="40"/>
      <c r="H91" s="40"/>
      <c r="I91" s="32" t="s">
        <v>22</v>
      </c>
      <c r="J91" s="79" t="str">
        <f>IF(J14="","",J14)</f>
        <v>14. 8. 2025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30</v>
      </c>
      <c r="J93" s="36" t="str">
        <f>E23</f>
        <v xml:space="preserve"> 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32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124</v>
      </c>
      <c r="D96" s="185"/>
      <c r="E96" s="185"/>
      <c r="F96" s="185"/>
      <c r="G96" s="185"/>
      <c r="H96" s="185"/>
      <c r="I96" s="185"/>
      <c r="J96" s="186" t="s">
        <v>125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126</v>
      </c>
      <c r="D98" s="40"/>
      <c r="E98" s="40"/>
      <c r="F98" s="40"/>
      <c r="G98" s="40"/>
      <c r="H98" s="40"/>
      <c r="I98" s="40"/>
      <c r="J98" s="110">
        <f>J126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127</v>
      </c>
    </row>
    <row r="99" s="9" customFormat="1" ht="24.96" customHeight="1">
      <c r="A99" s="9"/>
      <c r="B99" s="188"/>
      <c r="C99" s="189"/>
      <c r="D99" s="190" t="s">
        <v>1205</v>
      </c>
      <c r="E99" s="191"/>
      <c r="F99" s="191"/>
      <c r="G99" s="191"/>
      <c r="H99" s="191"/>
      <c r="I99" s="191"/>
      <c r="J99" s="192">
        <f>J127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1206</v>
      </c>
      <c r="E100" s="196"/>
      <c r="F100" s="196"/>
      <c r="G100" s="196"/>
      <c r="H100" s="196"/>
      <c r="I100" s="196"/>
      <c r="J100" s="197">
        <f>J128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1207</v>
      </c>
      <c r="E101" s="196"/>
      <c r="F101" s="196"/>
      <c r="G101" s="196"/>
      <c r="H101" s="196"/>
      <c r="I101" s="196"/>
      <c r="J101" s="197">
        <f>J138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1208</v>
      </c>
      <c r="E102" s="196"/>
      <c r="F102" s="196"/>
      <c r="G102" s="196"/>
      <c r="H102" s="196"/>
      <c r="I102" s="196"/>
      <c r="J102" s="197">
        <f>J145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1209</v>
      </c>
      <c r="E103" s="196"/>
      <c r="F103" s="196"/>
      <c r="G103" s="196"/>
      <c r="H103" s="196"/>
      <c r="I103" s="196"/>
      <c r="J103" s="197">
        <f>J147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1210</v>
      </c>
      <c r="E104" s="196"/>
      <c r="F104" s="196"/>
      <c r="G104" s="196"/>
      <c r="H104" s="196"/>
      <c r="I104" s="196"/>
      <c r="J104" s="197">
        <f>J149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149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83" t="str">
        <f>E7</f>
        <v>Přístavba a úprava Infocentra u Muzea války 1866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" customFormat="1" ht="12" customHeight="1">
      <c r="B115" s="21"/>
      <c r="C115" s="32" t="s">
        <v>121</v>
      </c>
      <c r="D115" s="22"/>
      <c r="E115" s="22"/>
      <c r="F115" s="22"/>
      <c r="G115" s="22"/>
      <c r="H115" s="22"/>
      <c r="I115" s="22"/>
      <c r="J115" s="22"/>
      <c r="K115" s="22"/>
      <c r="L115" s="20"/>
    </row>
    <row r="116" s="2" customFormat="1" ht="16.5" customHeight="1">
      <c r="A116" s="38"/>
      <c r="B116" s="39"/>
      <c r="C116" s="40"/>
      <c r="D116" s="40"/>
      <c r="E116" s="183" t="s">
        <v>1063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1064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E11</f>
        <v>02.2 - ZTI VENKOVNI VODOVOD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F14</f>
        <v>k.ú. Lípa u Hradce Králové</v>
      </c>
      <c r="G120" s="40"/>
      <c r="H120" s="40"/>
      <c r="I120" s="32" t="s">
        <v>22</v>
      </c>
      <c r="J120" s="79" t="str">
        <f>IF(J14="","",J14)</f>
        <v>14. 8. 2025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E17</f>
        <v xml:space="preserve"> </v>
      </c>
      <c r="G122" s="40"/>
      <c r="H122" s="40"/>
      <c r="I122" s="32" t="s">
        <v>30</v>
      </c>
      <c r="J122" s="36" t="str">
        <f>E23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28</v>
      </c>
      <c r="D123" s="40"/>
      <c r="E123" s="40"/>
      <c r="F123" s="27" t="str">
        <f>IF(E20="","",E20)</f>
        <v>Vyplň údaj</v>
      </c>
      <c r="G123" s="40"/>
      <c r="H123" s="40"/>
      <c r="I123" s="32" t="s">
        <v>32</v>
      </c>
      <c r="J123" s="36" t="str">
        <f>E26</f>
        <v xml:space="preserve"> 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99"/>
      <c r="B125" s="200"/>
      <c r="C125" s="201" t="s">
        <v>150</v>
      </c>
      <c r="D125" s="202" t="s">
        <v>60</v>
      </c>
      <c r="E125" s="202" t="s">
        <v>56</v>
      </c>
      <c r="F125" s="202" t="s">
        <v>57</v>
      </c>
      <c r="G125" s="202" t="s">
        <v>151</v>
      </c>
      <c r="H125" s="202" t="s">
        <v>152</v>
      </c>
      <c r="I125" s="202" t="s">
        <v>153</v>
      </c>
      <c r="J125" s="202" t="s">
        <v>125</v>
      </c>
      <c r="K125" s="203" t="s">
        <v>154</v>
      </c>
      <c r="L125" s="204"/>
      <c r="M125" s="100" t="s">
        <v>1</v>
      </c>
      <c r="N125" s="101" t="s">
        <v>39</v>
      </c>
      <c r="O125" s="101" t="s">
        <v>155</v>
      </c>
      <c r="P125" s="101" t="s">
        <v>156</v>
      </c>
      <c r="Q125" s="101" t="s">
        <v>157</v>
      </c>
      <c r="R125" s="101" t="s">
        <v>158</v>
      </c>
      <c r="S125" s="101" t="s">
        <v>159</v>
      </c>
      <c r="T125" s="102" t="s">
        <v>160</v>
      </c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9"/>
    </row>
    <row r="126" s="2" customFormat="1" ht="22.8" customHeight="1">
      <c r="A126" s="38"/>
      <c r="B126" s="39"/>
      <c r="C126" s="107" t="s">
        <v>161</v>
      </c>
      <c r="D126" s="40"/>
      <c r="E126" s="40"/>
      <c r="F126" s="40"/>
      <c r="G126" s="40"/>
      <c r="H126" s="40"/>
      <c r="I126" s="40"/>
      <c r="J126" s="205">
        <f>BK126</f>
        <v>0</v>
      </c>
      <c r="K126" s="40"/>
      <c r="L126" s="44"/>
      <c r="M126" s="103"/>
      <c r="N126" s="206"/>
      <c r="O126" s="104"/>
      <c r="P126" s="207">
        <f>P127</f>
        <v>0</v>
      </c>
      <c r="Q126" s="104"/>
      <c r="R126" s="207">
        <f>R127</f>
        <v>0</v>
      </c>
      <c r="S126" s="104"/>
      <c r="T126" s="208">
        <f>T127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74</v>
      </c>
      <c r="AU126" s="17" t="s">
        <v>127</v>
      </c>
      <c r="BK126" s="209">
        <f>BK127</f>
        <v>0</v>
      </c>
    </row>
    <row r="127" s="12" customFormat="1" ht="25.92" customHeight="1">
      <c r="A127" s="12"/>
      <c r="B127" s="210"/>
      <c r="C127" s="211"/>
      <c r="D127" s="212" t="s">
        <v>74</v>
      </c>
      <c r="E127" s="213" t="s">
        <v>1211</v>
      </c>
      <c r="F127" s="213" t="s">
        <v>162</v>
      </c>
      <c r="G127" s="211"/>
      <c r="H127" s="211"/>
      <c r="I127" s="214"/>
      <c r="J127" s="215">
        <f>BK127</f>
        <v>0</v>
      </c>
      <c r="K127" s="211"/>
      <c r="L127" s="216"/>
      <c r="M127" s="217"/>
      <c r="N127" s="218"/>
      <c r="O127" s="218"/>
      <c r="P127" s="219">
        <f>P128+P138+P145+P147+P149</f>
        <v>0</v>
      </c>
      <c r="Q127" s="218"/>
      <c r="R127" s="219">
        <f>R128+R138+R145+R147+R149</f>
        <v>0</v>
      </c>
      <c r="S127" s="218"/>
      <c r="T127" s="220">
        <f>T128+T138+T145+T147+T149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83</v>
      </c>
      <c r="AT127" s="222" t="s">
        <v>74</v>
      </c>
      <c r="AU127" s="222" t="s">
        <v>75</v>
      </c>
      <c r="AY127" s="221" t="s">
        <v>164</v>
      </c>
      <c r="BK127" s="223">
        <f>BK128+BK138+BK145+BK147+BK149</f>
        <v>0</v>
      </c>
    </row>
    <row r="128" s="12" customFormat="1" ht="22.8" customHeight="1">
      <c r="A128" s="12"/>
      <c r="B128" s="210"/>
      <c r="C128" s="211"/>
      <c r="D128" s="212" t="s">
        <v>74</v>
      </c>
      <c r="E128" s="224" t="s">
        <v>1076</v>
      </c>
      <c r="F128" s="224" t="s">
        <v>165</v>
      </c>
      <c r="G128" s="211"/>
      <c r="H128" s="211"/>
      <c r="I128" s="214"/>
      <c r="J128" s="225">
        <f>BK128</f>
        <v>0</v>
      </c>
      <c r="K128" s="211"/>
      <c r="L128" s="216"/>
      <c r="M128" s="217"/>
      <c r="N128" s="218"/>
      <c r="O128" s="218"/>
      <c r="P128" s="219">
        <f>SUM(P129:P137)</f>
        <v>0</v>
      </c>
      <c r="Q128" s="218"/>
      <c r="R128" s="219">
        <f>SUM(R129:R137)</f>
        <v>0</v>
      </c>
      <c r="S128" s="218"/>
      <c r="T128" s="220">
        <f>SUM(T129:T137)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83</v>
      </c>
      <c r="AT128" s="222" t="s">
        <v>74</v>
      </c>
      <c r="AU128" s="222" t="s">
        <v>83</v>
      </c>
      <c r="AY128" s="221" t="s">
        <v>164</v>
      </c>
      <c r="BK128" s="223">
        <f>SUM(BK129:BK137)</f>
        <v>0</v>
      </c>
    </row>
    <row r="129" s="2" customFormat="1" ht="21.75" customHeight="1">
      <c r="A129" s="38"/>
      <c r="B129" s="39"/>
      <c r="C129" s="226" t="s">
        <v>83</v>
      </c>
      <c r="D129" s="226" t="s">
        <v>166</v>
      </c>
      <c r="E129" s="227" t="s">
        <v>1212</v>
      </c>
      <c r="F129" s="228" t="s">
        <v>1213</v>
      </c>
      <c r="G129" s="229" t="s">
        <v>169</v>
      </c>
      <c r="H129" s="230">
        <v>60</v>
      </c>
      <c r="I129" s="231"/>
      <c r="J129" s="232">
        <f>ROUND(I129*H129,2)</f>
        <v>0</v>
      </c>
      <c r="K129" s="228" t="s">
        <v>1</v>
      </c>
      <c r="L129" s="44"/>
      <c r="M129" s="233" t="s">
        <v>1</v>
      </c>
      <c r="N129" s="234" t="s">
        <v>40</v>
      </c>
      <c r="O129" s="91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171</v>
      </c>
      <c r="AT129" s="237" t="s">
        <v>166</v>
      </c>
      <c r="AU129" s="237" t="s">
        <v>85</v>
      </c>
      <c r="AY129" s="17" t="s">
        <v>164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83</v>
      </c>
      <c r="BK129" s="238">
        <f>ROUND(I129*H129,2)</f>
        <v>0</v>
      </c>
      <c r="BL129" s="17" t="s">
        <v>171</v>
      </c>
      <c r="BM129" s="237" t="s">
        <v>85</v>
      </c>
    </row>
    <row r="130" s="2" customFormat="1" ht="16.5" customHeight="1">
      <c r="A130" s="38"/>
      <c r="B130" s="39"/>
      <c r="C130" s="226" t="s">
        <v>85</v>
      </c>
      <c r="D130" s="226" t="s">
        <v>166</v>
      </c>
      <c r="E130" s="227" t="s">
        <v>1214</v>
      </c>
      <c r="F130" s="228" t="s">
        <v>1215</v>
      </c>
      <c r="G130" s="229" t="s">
        <v>169</v>
      </c>
      <c r="H130" s="230">
        <v>60</v>
      </c>
      <c r="I130" s="231"/>
      <c r="J130" s="232">
        <f>ROUND(I130*H130,2)</f>
        <v>0</v>
      </c>
      <c r="K130" s="228" t="s">
        <v>1</v>
      </c>
      <c r="L130" s="44"/>
      <c r="M130" s="233" t="s">
        <v>1</v>
      </c>
      <c r="N130" s="234" t="s">
        <v>40</v>
      </c>
      <c r="O130" s="91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171</v>
      </c>
      <c r="AT130" s="237" t="s">
        <v>166</v>
      </c>
      <c r="AU130" s="237" t="s">
        <v>85</v>
      </c>
      <c r="AY130" s="17" t="s">
        <v>164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83</v>
      </c>
      <c r="BK130" s="238">
        <f>ROUND(I130*H130,2)</f>
        <v>0</v>
      </c>
      <c r="BL130" s="17" t="s">
        <v>171</v>
      </c>
      <c r="BM130" s="237" t="s">
        <v>171</v>
      </c>
    </row>
    <row r="131" s="2" customFormat="1" ht="21.75" customHeight="1">
      <c r="A131" s="38"/>
      <c r="B131" s="39"/>
      <c r="C131" s="226" t="s">
        <v>183</v>
      </c>
      <c r="D131" s="226" t="s">
        <v>166</v>
      </c>
      <c r="E131" s="227" t="s">
        <v>1216</v>
      </c>
      <c r="F131" s="228" t="s">
        <v>1217</v>
      </c>
      <c r="G131" s="229" t="s">
        <v>190</v>
      </c>
      <c r="H131" s="230">
        <v>18</v>
      </c>
      <c r="I131" s="231"/>
      <c r="J131" s="232">
        <f>ROUND(I131*H131,2)</f>
        <v>0</v>
      </c>
      <c r="K131" s="228" t="s">
        <v>1</v>
      </c>
      <c r="L131" s="44"/>
      <c r="M131" s="233" t="s">
        <v>1</v>
      </c>
      <c r="N131" s="234" t="s">
        <v>40</v>
      </c>
      <c r="O131" s="91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171</v>
      </c>
      <c r="AT131" s="237" t="s">
        <v>166</v>
      </c>
      <c r="AU131" s="237" t="s">
        <v>85</v>
      </c>
      <c r="AY131" s="17" t="s">
        <v>164</v>
      </c>
      <c r="BE131" s="238">
        <f>IF(N131="základní",J131,0)</f>
        <v>0</v>
      </c>
      <c r="BF131" s="238">
        <f>IF(N131="snížená",J131,0)</f>
        <v>0</v>
      </c>
      <c r="BG131" s="238">
        <f>IF(N131="zákl. přenesená",J131,0)</f>
        <v>0</v>
      </c>
      <c r="BH131" s="238">
        <f>IF(N131="sníž. přenesená",J131,0)</f>
        <v>0</v>
      </c>
      <c r="BI131" s="238">
        <f>IF(N131="nulová",J131,0)</f>
        <v>0</v>
      </c>
      <c r="BJ131" s="17" t="s">
        <v>83</v>
      </c>
      <c r="BK131" s="238">
        <f>ROUND(I131*H131,2)</f>
        <v>0</v>
      </c>
      <c r="BL131" s="17" t="s">
        <v>171</v>
      </c>
      <c r="BM131" s="237" t="s">
        <v>205</v>
      </c>
    </row>
    <row r="132" s="2" customFormat="1" ht="16.5" customHeight="1">
      <c r="A132" s="38"/>
      <c r="B132" s="39"/>
      <c r="C132" s="226" t="s">
        <v>171</v>
      </c>
      <c r="D132" s="226" t="s">
        <v>166</v>
      </c>
      <c r="E132" s="227" t="s">
        <v>1218</v>
      </c>
      <c r="F132" s="228" t="s">
        <v>1219</v>
      </c>
      <c r="G132" s="229" t="s">
        <v>190</v>
      </c>
      <c r="H132" s="230">
        <v>18</v>
      </c>
      <c r="I132" s="231"/>
      <c r="J132" s="232">
        <f>ROUND(I132*H132,2)</f>
        <v>0</v>
      </c>
      <c r="K132" s="228" t="s">
        <v>1</v>
      </c>
      <c r="L132" s="44"/>
      <c r="M132" s="233" t="s">
        <v>1</v>
      </c>
      <c r="N132" s="234" t="s">
        <v>40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171</v>
      </c>
      <c r="AT132" s="237" t="s">
        <v>166</v>
      </c>
      <c r="AU132" s="237" t="s">
        <v>85</v>
      </c>
      <c r="AY132" s="17" t="s">
        <v>164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171</v>
      </c>
      <c r="BM132" s="237" t="s">
        <v>220</v>
      </c>
    </row>
    <row r="133" s="2" customFormat="1" ht="21.75" customHeight="1">
      <c r="A133" s="38"/>
      <c r="B133" s="39"/>
      <c r="C133" s="226" t="s">
        <v>198</v>
      </c>
      <c r="D133" s="226" t="s">
        <v>166</v>
      </c>
      <c r="E133" s="227" t="s">
        <v>1220</v>
      </c>
      <c r="F133" s="228" t="s">
        <v>1221</v>
      </c>
      <c r="G133" s="229" t="s">
        <v>190</v>
      </c>
      <c r="H133" s="230">
        <v>18</v>
      </c>
      <c r="I133" s="231"/>
      <c r="J133" s="232">
        <f>ROUND(I133*H133,2)</f>
        <v>0</v>
      </c>
      <c r="K133" s="228" t="s">
        <v>1</v>
      </c>
      <c r="L133" s="44"/>
      <c r="M133" s="233" t="s">
        <v>1</v>
      </c>
      <c r="N133" s="234" t="s">
        <v>40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171</v>
      </c>
      <c r="AT133" s="237" t="s">
        <v>166</v>
      </c>
      <c r="AU133" s="237" t="s">
        <v>85</v>
      </c>
      <c r="AY133" s="17" t="s">
        <v>164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83</v>
      </c>
      <c r="BK133" s="238">
        <f>ROUND(I133*H133,2)</f>
        <v>0</v>
      </c>
      <c r="BL133" s="17" t="s">
        <v>171</v>
      </c>
      <c r="BM133" s="237" t="s">
        <v>232</v>
      </c>
    </row>
    <row r="134" s="2" customFormat="1" ht="24.15" customHeight="1">
      <c r="A134" s="38"/>
      <c r="B134" s="39"/>
      <c r="C134" s="226" t="s">
        <v>205</v>
      </c>
      <c r="D134" s="226" t="s">
        <v>166</v>
      </c>
      <c r="E134" s="227" t="s">
        <v>1222</v>
      </c>
      <c r="F134" s="228" t="s">
        <v>1223</v>
      </c>
      <c r="G134" s="229" t="s">
        <v>190</v>
      </c>
      <c r="H134" s="230">
        <v>5</v>
      </c>
      <c r="I134" s="231"/>
      <c r="J134" s="232">
        <f>ROUND(I134*H134,2)</f>
        <v>0</v>
      </c>
      <c r="K134" s="228" t="s">
        <v>1</v>
      </c>
      <c r="L134" s="44"/>
      <c r="M134" s="233" t="s">
        <v>1</v>
      </c>
      <c r="N134" s="234" t="s">
        <v>40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171</v>
      </c>
      <c r="AT134" s="237" t="s">
        <v>166</v>
      </c>
      <c r="AU134" s="237" t="s">
        <v>85</v>
      </c>
      <c r="AY134" s="17" t="s">
        <v>164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83</v>
      </c>
      <c r="BK134" s="238">
        <f>ROUND(I134*H134,2)</f>
        <v>0</v>
      </c>
      <c r="BL134" s="17" t="s">
        <v>171</v>
      </c>
      <c r="BM134" s="237" t="s">
        <v>8</v>
      </c>
    </row>
    <row r="135" s="2" customFormat="1" ht="16.5" customHeight="1">
      <c r="A135" s="38"/>
      <c r="B135" s="39"/>
      <c r="C135" s="226" t="s">
        <v>213</v>
      </c>
      <c r="D135" s="226" t="s">
        <v>166</v>
      </c>
      <c r="E135" s="227" t="s">
        <v>1224</v>
      </c>
      <c r="F135" s="228" t="s">
        <v>1225</v>
      </c>
      <c r="G135" s="229" t="s">
        <v>190</v>
      </c>
      <c r="H135" s="230">
        <v>13</v>
      </c>
      <c r="I135" s="231"/>
      <c r="J135" s="232">
        <f>ROUND(I135*H135,2)</f>
        <v>0</v>
      </c>
      <c r="K135" s="228" t="s">
        <v>1</v>
      </c>
      <c r="L135" s="44"/>
      <c r="M135" s="233" t="s">
        <v>1</v>
      </c>
      <c r="N135" s="234" t="s">
        <v>40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171</v>
      </c>
      <c r="AT135" s="237" t="s">
        <v>166</v>
      </c>
      <c r="AU135" s="237" t="s">
        <v>85</v>
      </c>
      <c r="AY135" s="17" t="s">
        <v>164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83</v>
      </c>
      <c r="BK135" s="238">
        <f>ROUND(I135*H135,2)</f>
        <v>0</v>
      </c>
      <c r="BL135" s="17" t="s">
        <v>171</v>
      </c>
      <c r="BM135" s="237" t="s">
        <v>256</v>
      </c>
    </row>
    <row r="136" s="2" customFormat="1" ht="16.5" customHeight="1">
      <c r="A136" s="38"/>
      <c r="B136" s="39"/>
      <c r="C136" s="226" t="s">
        <v>220</v>
      </c>
      <c r="D136" s="226" t="s">
        <v>166</v>
      </c>
      <c r="E136" s="227" t="s">
        <v>1226</v>
      </c>
      <c r="F136" s="228" t="s">
        <v>1227</v>
      </c>
      <c r="G136" s="229" t="s">
        <v>190</v>
      </c>
      <c r="H136" s="230">
        <v>5</v>
      </c>
      <c r="I136" s="231"/>
      <c r="J136" s="232">
        <f>ROUND(I136*H136,2)</f>
        <v>0</v>
      </c>
      <c r="K136" s="228" t="s">
        <v>1</v>
      </c>
      <c r="L136" s="44"/>
      <c r="M136" s="233" t="s">
        <v>1</v>
      </c>
      <c r="N136" s="234" t="s">
        <v>40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171</v>
      </c>
      <c r="AT136" s="237" t="s">
        <v>166</v>
      </c>
      <c r="AU136" s="237" t="s">
        <v>85</v>
      </c>
      <c r="AY136" s="17" t="s">
        <v>164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83</v>
      </c>
      <c r="BK136" s="238">
        <f>ROUND(I136*H136,2)</f>
        <v>0</v>
      </c>
      <c r="BL136" s="17" t="s">
        <v>171</v>
      </c>
      <c r="BM136" s="237" t="s">
        <v>266</v>
      </c>
    </row>
    <row r="137" s="2" customFormat="1" ht="16.5" customHeight="1">
      <c r="A137" s="38"/>
      <c r="B137" s="39"/>
      <c r="C137" s="226" t="s">
        <v>227</v>
      </c>
      <c r="D137" s="226" t="s">
        <v>166</v>
      </c>
      <c r="E137" s="227" t="s">
        <v>1228</v>
      </c>
      <c r="F137" s="228" t="s">
        <v>1229</v>
      </c>
      <c r="G137" s="229" t="s">
        <v>1230</v>
      </c>
      <c r="H137" s="230">
        <v>10</v>
      </c>
      <c r="I137" s="231"/>
      <c r="J137" s="232">
        <f>ROUND(I137*H137,2)</f>
        <v>0</v>
      </c>
      <c r="K137" s="228" t="s">
        <v>1</v>
      </c>
      <c r="L137" s="44"/>
      <c r="M137" s="233" t="s">
        <v>1</v>
      </c>
      <c r="N137" s="234" t="s">
        <v>40</v>
      </c>
      <c r="O137" s="91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171</v>
      </c>
      <c r="AT137" s="237" t="s">
        <v>166</v>
      </c>
      <c r="AU137" s="237" t="s">
        <v>85</v>
      </c>
      <c r="AY137" s="17" t="s">
        <v>164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83</v>
      </c>
      <c r="BK137" s="238">
        <f>ROUND(I137*H137,2)</f>
        <v>0</v>
      </c>
      <c r="BL137" s="17" t="s">
        <v>171</v>
      </c>
      <c r="BM137" s="237" t="s">
        <v>280</v>
      </c>
    </row>
    <row r="138" s="12" customFormat="1" ht="22.8" customHeight="1">
      <c r="A138" s="12"/>
      <c r="B138" s="210"/>
      <c r="C138" s="211"/>
      <c r="D138" s="212" t="s">
        <v>74</v>
      </c>
      <c r="E138" s="224" t="s">
        <v>1077</v>
      </c>
      <c r="F138" s="224" t="s">
        <v>1231</v>
      </c>
      <c r="G138" s="211"/>
      <c r="H138" s="211"/>
      <c r="I138" s="214"/>
      <c r="J138" s="225">
        <f>BK138</f>
        <v>0</v>
      </c>
      <c r="K138" s="211"/>
      <c r="L138" s="216"/>
      <c r="M138" s="217"/>
      <c r="N138" s="218"/>
      <c r="O138" s="218"/>
      <c r="P138" s="219">
        <f>SUM(P139:P144)</f>
        <v>0</v>
      </c>
      <c r="Q138" s="218"/>
      <c r="R138" s="219">
        <f>SUM(R139:R144)</f>
        <v>0</v>
      </c>
      <c r="S138" s="218"/>
      <c r="T138" s="220">
        <f>SUM(T139:T144)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1" t="s">
        <v>83</v>
      </c>
      <c r="AT138" s="222" t="s">
        <v>74</v>
      </c>
      <c r="AU138" s="222" t="s">
        <v>83</v>
      </c>
      <c r="AY138" s="221" t="s">
        <v>164</v>
      </c>
      <c r="BK138" s="223">
        <f>SUM(BK139:BK144)</f>
        <v>0</v>
      </c>
    </row>
    <row r="139" s="2" customFormat="1" ht="16.5" customHeight="1">
      <c r="A139" s="38"/>
      <c r="B139" s="39"/>
      <c r="C139" s="226" t="s">
        <v>232</v>
      </c>
      <c r="D139" s="226" t="s">
        <v>166</v>
      </c>
      <c r="E139" s="227" t="s">
        <v>1232</v>
      </c>
      <c r="F139" s="228" t="s">
        <v>1233</v>
      </c>
      <c r="G139" s="229" t="s">
        <v>242</v>
      </c>
      <c r="H139" s="230">
        <v>20</v>
      </c>
      <c r="I139" s="231"/>
      <c r="J139" s="232">
        <f>ROUND(I139*H139,2)</f>
        <v>0</v>
      </c>
      <c r="K139" s="228" t="s">
        <v>1</v>
      </c>
      <c r="L139" s="44"/>
      <c r="M139" s="233" t="s">
        <v>1</v>
      </c>
      <c r="N139" s="234" t="s">
        <v>40</v>
      </c>
      <c r="O139" s="91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171</v>
      </c>
      <c r="AT139" s="237" t="s">
        <v>166</v>
      </c>
      <c r="AU139" s="237" t="s">
        <v>85</v>
      </c>
      <c r="AY139" s="17" t="s">
        <v>164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83</v>
      </c>
      <c r="BK139" s="238">
        <f>ROUND(I139*H139,2)</f>
        <v>0</v>
      </c>
      <c r="BL139" s="17" t="s">
        <v>171</v>
      </c>
      <c r="BM139" s="237" t="s">
        <v>291</v>
      </c>
    </row>
    <row r="140" s="2" customFormat="1" ht="16.5" customHeight="1">
      <c r="A140" s="38"/>
      <c r="B140" s="39"/>
      <c r="C140" s="226" t="s">
        <v>239</v>
      </c>
      <c r="D140" s="226" t="s">
        <v>166</v>
      </c>
      <c r="E140" s="227" t="s">
        <v>1234</v>
      </c>
      <c r="F140" s="228" t="s">
        <v>1235</v>
      </c>
      <c r="G140" s="229" t="s">
        <v>242</v>
      </c>
      <c r="H140" s="230">
        <v>20</v>
      </c>
      <c r="I140" s="231"/>
      <c r="J140" s="232">
        <f>ROUND(I140*H140,2)</f>
        <v>0</v>
      </c>
      <c r="K140" s="228" t="s">
        <v>1</v>
      </c>
      <c r="L140" s="44"/>
      <c r="M140" s="233" t="s">
        <v>1</v>
      </c>
      <c r="N140" s="234" t="s">
        <v>40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171</v>
      </c>
      <c r="AT140" s="237" t="s">
        <v>166</v>
      </c>
      <c r="AU140" s="237" t="s">
        <v>85</v>
      </c>
      <c r="AY140" s="17" t="s">
        <v>164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83</v>
      </c>
      <c r="BK140" s="238">
        <f>ROUND(I140*H140,2)</f>
        <v>0</v>
      </c>
      <c r="BL140" s="17" t="s">
        <v>171</v>
      </c>
      <c r="BM140" s="237" t="s">
        <v>303</v>
      </c>
    </row>
    <row r="141" s="2" customFormat="1" ht="16.5" customHeight="1">
      <c r="A141" s="38"/>
      <c r="B141" s="39"/>
      <c r="C141" s="226" t="s">
        <v>8</v>
      </c>
      <c r="D141" s="226" t="s">
        <v>166</v>
      </c>
      <c r="E141" s="227" t="s">
        <v>1236</v>
      </c>
      <c r="F141" s="228" t="s">
        <v>1237</v>
      </c>
      <c r="G141" s="229" t="s">
        <v>242</v>
      </c>
      <c r="H141" s="230">
        <v>30</v>
      </c>
      <c r="I141" s="231"/>
      <c r="J141" s="232">
        <f>ROUND(I141*H141,2)</f>
        <v>0</v>
      </c>
      <c r="K141" s="228" t="s">
        <v>1</v>
      </c>
      <c r="L141" s="44"/>
      <c r="M141" s="233" t="s">
        <v>1</v>
      </c>
      <c r="N141" s="234" t="s">
        <v>40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171</v>
      </c>
      <c r="AT141" s="237" t="s">
        <v>166</v>
      </c>
      <c r="AU141" s="237" t="s">
        <v>85</v>
      </c>
      <c r="AY141" s="17" t="s">
        <v>164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83</v>
      </c>
      <c r="BK141" s="238">
        <f>ROUND(I141*H141,2)</f>
        <v>0</v>
      </c>
      <c r="BL141" s="17" t="s">
        <v>171</v>
      </c>
      <c r="BM141" s="237" t="s">
        <v>317</v>
      </c>
    </row>
    <row r="142" s="2" customFormat="1" ht="16.5" customHeight="1">
      <c r="A142" s="38"/>
      <c r="B142" s="39"/>
      <c r="C142" s="226" t="s">
        <v>250</v>
      </c>
      <c r="D142" s="226" t="s">
        <v>166</v>
      </c>
      <c r="E142" s="227" t="s">
        <v>1238</v>
      </c>
      <c r="F142" s="228" t="s">
        <v>1239</v>
      </c>
      <c r="G142" s="229" t="s">
        <v>259</v>
      </c>
      <c r="H142" s="230">
        <v>1</v>
      </c>
      <c r="I142" s="231"/>
      <c r="J142" s="232">
        <f>ROUND(I142*H142,2)</f>
        <v>0</v>
      </c>
      <c r="K142" s="228" t="s">
        <v>1</v>
      </c>
      <c r="L142" s="44"/>
      <c r="M142" s="233" t="s">
        <v>1</v>
      </c>
      <c r="N142" s="234" t="s">
        <v>40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171</v>
      </c>
      <c r="AT142" s="237" t="s">
        <v>166</v>
      </c>
      <c r="AU142" s="237" t="s">
        <v>85</v>
      </c>
      <c r="AY142" s="17" t="s">
        <v>164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83</v>
      </c>
      <c r="BK142" s="238">
        <f>ROUND(I142*H142,2)</f>
        <v>0</v>
      </c>
      <c r="BL142" s="17" t="s">
        <v>171</v>
      </c>
      <c r="BM142" s="237" t="s">
        <v>329</v>
      </c>
    </row>
    <row r="143" s="2" customFormat="1" ht="16.5" customHeight="1">
      <c r="A143" s="38"/>
      <c r="B143" s="39"/>
      <c r="C143" s="226" t="s">
        <v>256</v>
      </c>
      <c r="D143" s="226" t="s">
        <v>166</v>
      </c>
      <c r="E143" s="227" t="s">
        <v>1240</v>
      </c>
      <c r="F143" s="228" t="s">
        <v>1241</v>
      </c>
      <c r="G143" s="229" t="s">
        <v>242</v>
      </c>
      <c r="H143" s="230">
        <v>20</v>
      </c>
      <c r="I143" s="231"/>
      <c r="J143" s="232">
        <f>ROUND(I143*H143,2)</f>
        <v>0</v>
      </c>
      <c r="K143" s="228" t="s">
        <v>1</v>
      </c>
      <c r="L143" s="44"/>
      <c r="M143" s="233" t="s">
        <v>1</v>
      </c>
      <c r="N143" s="234" t="s">
        <v>40</v>
      </c>
      <c r="O143" s="91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171</v>
      </c>
      <c r="AT143" s="237" t="s">
        <v>166</v>
      </c>
      <c r="AU143" s="237" t="s">
        <v>85</v>
      </c>
      <c r="AY143" s="17" t="s">
        <v>164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83</v>
      </c>
      <c r="BK143" s="238">
        <f>ROUND(I143*H143,2)</f>
        <v>0</v>
      </c>
      <c r="BL143" s="17" t="s">
        <v>171</v>
      </c>
      <c r="BM143" s="237" t="s">
        <v>340</v>
      </c>
    </row>
    <row r="144" s="2" customFormat="1" ht="16.5" customHeight="1">
      <c r="A144" s="38"/>
      <c r="B144" s="39"/>
      <c r="C144" s="226" t="s">
        <v>262</v>
      </c>
      <c r="D144" s="226" t="s">
        <v>166</v>
      </c>
      <c r="E144" s="227" t="s">
        <v>1242</v>
      </c>
      <c r="F144" s="228" t="s">
        <v>1243</v>
      </c>
      <c r="G144" s="229" t="s">
        <v>242</v>
      </c>
      <c r="H144" s="230">
        <v>20</v>
      </c>
      <c r="I144" s="231"/>
      <c r="J144" s="232">
        <f>ROUND(I144*H144,2)</f>
        <v>0</v>
      </c>
      <c r="K144" s="228" t="s">
        <v>1</v>
      </c>
      <c r="L144" s="44"/>
      <c r="M144" s="233" t="s">
        <v>1</v>
      </c>
      <c r="N144" s="234" t="s">
        <v>40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171</v>
      </c>
      <c r="AT144" s="237" t="s">
        <v>166</v>
      </c>
      <c r="AU144" s="237" t="s">
        <v>85</v>
      </c>
      <c r="AY144" s="17" t="s">
        <v>164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83</v>
      </c>
      <c r="BK144" s="238">
        <f>ROUND(I144*H144,2)</f>
        <v>0</v>
      </c>
      <c r="BL144" s="17" t="s">
        <v>171</v>
      </c>
      <c r="BM144" s="237" t="s">
        <v>351</v>
      </c>
    </row>
    <row r="145" s="12" customFormat="1" ht="22.8" customHeight="1">
      <c r="A145" s="12"/>
      <c r="B145" s="210"/>
      <c r="C145" s="211"/>
      <c r="D145" s="212" t="s">
        <v>74</v>
      </c>
      <c r="E145" s="224" t="s">
        <v>1087</v>
      </c>
      <c r="F145" s="224" t="s">
        <v>1244</v>
      </c>
      <c r="G145" s="211"/>
      <c r="H145" s="211"/>
      <c r="I145" s="214"/>
      <c r="J145" s="225">
        <f>BK145</f>
        <v>0</v>
      </c>
      <c r="K145" s="211"/>
      <c r="L145" s="216"/>
      <c r="M145" s="217"/>
      <c r="N145" s="218"/>
      <c r="O145" s="218"/>
      <c r="P145" s="219">
        <f>P146</f>
        <v>0</v>
      </c>
      <c r="Q145" s="218"/>
      <c r="R145" s="219">
        <f>R146</f>
        <v>0</v>
      </c>
      <c r="S145" s="218"/>
      <c r="T145" s="220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1" t="s">
        <v>83</v>
      </c>
      <c r="AT145" s="222" t="s">
        <v>74</v>
      </c>
      <c r="AU145" s="222" t="s">
        <v>83</v>
      </c>
      <c r="AY145" s="221" t="s">
        <v>164</v>
      </c>
      <c r="BK145" s="223">
        <f>BK146</f>
        <v>0</v>
      </c>
    </row>
    <row r="146" s="2" customFormat="1" ht="16.5" customHeight="1">
      <c r="A146" s="38"/>
      <c r="B146" s="39"/>
      <c r="C146" s="226" t="s">
        <v>266</v>
      </c>
      <c r="D146" s="226" t="s">
        <v>166</v>
      </c>
      <c r="E146" s="227" t="s">
        <v>1245</v>
      </c>
      <c r="F146" s="228" t="s">
        <v>1246</v>
      </c>
      <c r="G146" s="229" t="s">
        <v>223</v>
      </c>
      <c r="H146" s="230">
        <v>5</v>
      </c>
      <c r="I146" s="231"/>
      <c r="J146" s="232">
        <f>ROUND(I146*H146,2)</f>
        <v>0</v>
      </c>
      <c r="K146" s="228" t="s">
        <v>1</v>
      </c>
      <c r="L146" s="44"/>
      <c r="M146" s="233" t="s">
        <v>1</v>
      </c>
      <c r="N146" s="234" t="s">
        <v>40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171</v>
      </c>
      <c r="AT146" s="237" t="s">
        <v>166</v>
      </c>
      <c r="AU146" s="237" t="s">
        <v>85</v>
      </c>
      <c r="AY146" s="17" t="s">
        <v>164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83</v>
      </c>
      <c r="BK146" s="238">
        <f>ROUND(I146*H146,2)</f>
        <v>0</v>
      </c>
      <c r="BL146" s="17" t="s">
        <v>171</v>
      </c>
      <c r="BM146" s="237" t="s">
        <v>361</v>
      </c>
    </row>
    <row r="147" s="12" customFormat="1" ht="22.8" customHeight="1">
      <c r="A147" s="12"/>
      <c r="B147" s="210"/>
      <c r="C147" s="211"/>
      <c r="D147" s="212" t="s">
        <v>74</v>
      </c>
      <c r="E147" s="224" t="s">
        <v>1088</v>
      </c>
      <c r="F147" s="224" t="s">
        <v>1247</v>
      </c>
      <c r="G147" s="211"/>
      <c r="H147" s="211"/>
      <c r="I147" s="214"/>
      <c r="J147" s="225">
        <f>BK147</f>
        <v>0</v>
      </c>
      <c r="K147" s="211"/>
      <c r="L147" s="216"/>
      <c r="M147" s="217"/>
      <c r="N147" s="218"/>
      <c r="O147" s="218"/>
      <c r="P147" s="219">
        <f>P148</f>
        <v>0</v>
      </c>
      <c r="Q147" s="218"/>
      <c r="R147" s="219">
        <f>R148</f>
        <v>0</v>
      </c>
      <c r="S147" s="218"/>
      <c r="T147" s="220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1" t="s">
        <v>83</v>
      </c>
      <c r="AT147" s="222" t="s">
        <v>74</v>
      </c>
      <c r="AU147" s="222" t="s">
        <v>83</v>
      </c>
      <c r="AY147" s="221" t="s">
        <v>164</v>
      </c>
      <c r="BK147" s="223">
        <f>BK148</f>
        <v>0</v>
      </c>
    </row>
    <row r="148" s="2" customFormat="1" ht="16.5" customHeight="1">
      <c r="A148" s="38"/>
      <c r="B148" s="39"/>
      <c r="C148" s="226" t="s">
        <v>273</v>
      </c>
      <c r="D148" s="226" t="s">
        <v>166</v>
      </c>
      <c r="E148" s="227" t="s">
        <v>1248</v>
      </c>
      <c r="F148" s="228" t="s">
        <v>1249</v>
      </c>
      <c r="G148" s="229" t="s">
        <v>242</v>
      </c>
      <c r="H148" s="230">
        <v>20</v>
      </c>
      <c r="I148" s="231"/>
      <c r="J148" s="232">
        <f>ROUND(I148*H148,2)</f>
        <v>0</v>
      </c>
      <c r="K148" s="228" t="s">
        <v>1</v>
      </c>
      <c r="L148" s="44"/>
      <c r="M148" s="233" t="s">
        <v>1</v>
      </c>
      <c r="N148" s="234" t="s">
        <v>40</v>
      </c>
      <c r="O148" s="91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7" t="s">
        <v>171</v>
      </c>
      <c r="AT148" s="237" t="s">
        <v>166</v>
      </c>
      <c r="AU148" s="237" t="s">
        <v>85</v>
      </c>
      <c r="AY148" s="17" t="s">
        <v>164</v>
      </c>
      <c r="BE148" s="238">
        <f>IF(N148="základní",J148,0)</f>
        <v>0</v>
      </c>
      <c r="BF148" s="238">
        <f>IF(N148="snížená",J148,0)</f>
        <v>0</v>
      </c>
      <c r="BG148" s="238">
        <f>IF(N148="zákl. přenesená",J148,0)</f>
        <v>0</v>
      </c>
      <c r="BH148" s="238">
        <f>IF(N148="sníž. přenesená",J148,0)</f>
        <v>0</v>
      </c>
      <c r="BI148" s="238">
        <f>IF(N148="nulová",J148,0)</f>
        <v>0</v>
      </c>
      <c r="BJ148" s="17" t="s">
        <v>83</v>
      </c>
      <c r="BK148" s="238">
        <f>ROUND(I148*H148,2)</f>
        <v>0</v>
      </c>
      <c r="BL148" s="17" t="s">
        <v>171</v>
      </c>
      <c r="BM148" s="237" t="s">
        <v>373</v>
      </c>
    </row>
    <row r="149" s="12" customFormat="1" ht="22.8" customHeight="1">
      <c r="A149" s="12"/>
      <c r="B149" s="210"/>
      <c r="C149" s="211"/>
      <c r="D149" s="212" t="s">
        <v>74</v>
      </c>
      <c r="E149" s="224" t="s">
        <v>1101</v>
      </c>
      <c r="F149" s="224" t="s">
        <v>1196</v>
      </c>
      <c r="G149" s="211"/>
      <c r="H149" s="211"/>
      <c r="I149" s="214"/>
      <c r="J149" s="225">
        <f>BK149</f>
        <v>0</v>
      </c>
      <c r="K149" s="211"/>
      <c r="L149" s="216"/>
      <c r="M149" s="217"/>
      <c r="N149" s="218"/>
      <c r="O149" s="218"/>
      <c r="P149" s="219">
        <f>SUM(P150:P153)</f>
        <v>0</v>
      </c>
      <c r="Q149" s="218"/>
      <c r="R149" s="219">
        <f>SUM(R150:R153)</f>
        <v>0</v>
      </c>
      <c r="S149" s="218"/>
      <c r="T149" s="220">
        <f>SUM(T150:T153)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1" t="s">
        <v>83</v>
      </c>
      <c r="AT149" s="222" t="s">
        <v>74</v>
      </c>
      <c r="AU149" s="222" t="s">
        <v>83</v>
      </c>
      <c r="AY149" s="221" t="s">
        <v>164</v>
      </c>
      <c r="BK149" s="223">
        <f>SUM(BK150:BK153)</f>
        <v>0</v>
      </c>
    </row>
    <row r="150" s="2" customFormat="1" ht="16.5" customHeight="1">
      <c r="A150" s="38"/>
      <c r="B150" s="39"/>
      <c r="C150" s="226" t="s">
        <v>280</v>
      </c>
      <c r="D150" s="226" t="s">
        <v>166</v>
      </c>
      <c r="E150" s="227" t="s">
        <v>1250</v>
      </c>
      <c r="F150" s="228" t="s">
        <v>1198</v>
      </c>
      <c r="G150" s="229" t="s">
        <v>259</v>
      </c>
      <c r="H150" s="230">
        <v>1</v>
      </c>
      <c r="I150" s="231"/>
      <c r="J150" s="232">
        <f>ROUND(I150*H150,2)</f>
        <v>0</v>
      </c>
      <c r="K150" s="228" t="s">
        <v>1</v>
      </c>
      <c r="L150" s="44"/>
      <c r="M150" s="233" t="s">
        <v>1</v>
      </c>
      <c r="N150" s="234" t="s">
        <v>40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171</v>
      </c>
      <c r="AT150" s="237" t="s">
        <v>166</v>
      </c>
      <c r="AU150" s="237" t="s">
        <v>85</v>
      </c>
      <c r="AY150" s="17" t="s">
        <v>164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83</v>
      </c>
      <c r="BK150" s="238">
        <f>ROUND(I150*H150,2)</f>
        <v>0</v>
      </c>
      <c r="BL150" s="17" t="s">
        <v>171</v>
      </c>
      <c r="BM150" s="237" t="s">
        <v>383</v>
      </c>
    </row>
    <row r="151" s="2" customFormat="1" ht="16.5" customHeight="1">
      <c r="A151" s="38"/>
      <c r="B151" s="39"/>
      <c r="C151" s="226" t="s">
        <v>286</v>
      </c>
      <c r="D151" s="226" t="s">
        <v>166</v>
      </c>
      <c r="E151" s="227" t="s">
        <v>1251</v>
      </c>
      <c r="F151" s="228" t="s">
        <v>1252</v>
      </c>
      <c r="G151" s="229" t="s">
        <v>259</v>
      </c>
      <c r="H151" s="230">
        <v>1</v>
      </c>
      <c r="I151" s="231"/>
      <c r="J151" s="232">
        <f>ROUND(I151*H151,2)</f>
        <v>0</v>
      </c>
      <c r="K151" s="228" t="s">
        <v>1</v>
      </c>
      <c r="L151" s="44"/>
      <c r="M151" s="233" t="s">
        <v>1</v>
      </c>
      <c r="N151" s="234" t="s">
        <v>40</v>
      </c>
      <c r="O151" s="91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171</v>
      </c>
      <c r="AT151" s="237" t="s">
        <v>166</v>
      </c>
      <c r="AU151" s="237" t="s">
        <v>85</v>
      </c>
      <c r="AY151" s="17" t="s">
        <v>164</v>
      </c>
      <c r="BE151" s="238">
        <f>IF(N151="základní",J151,0)</f>
        <v>0</v>
      </c>
      <c r="BF151" s="238">
        <f>IF(N151="snížená",J151,0)</f>
        <v>0</v>
      </c>
      <c r="BG151" s="238">
        <f>IF(N151="zákl. přenesená",J151,0)</f>
        <v>0</v>
      </c>
      <c r="BH151" s="238">
        <f>IF(N151="sníž. přenesená",J151,0)</f>
        <v>0</v>
      </c>
      <c r="BI151" s="238">
        <f>IF(N151="nulová",J151,0)</f>
        <v>0</v>
      </c>
      <c r="BJ151" s="17" t="s">
        <v>83</v>
      </c>
      <c r="BK151" s="238">
        <f>ROUND(I151*H151,2)</f>
        <v>0</v>
      </c>
      <c r="BL151" s="17" t="s">
        <v>171</v>
      </c>
      <c r="BM151" s="237" t="s">
        <v>396</v>
      </c>
    </row>
    <row r="152" s="2" customFormat="1" ht="16.5" customHeight="1">
      <c r="A152" s="38"/>
      <c r="B152" s="39"/>
      <c r="C152" s="226" t="s">
        <v>291</v>
      </c>
      <c r="D152" s="226" t="s">
        <v>166</v>
      </c>
      <c r="E152" s="227" t="s">
        <v>1253</v>
      </c>
      <c r="F152" s="228" t="s">
        <v>1200</v>
      </c>
      <c r="G152" s="229" t="s">
        <v>259</v>
      </c>
      <c r="H152" s="230">
        <v>1</v>
      </c>
      <c r="I152" s="231"/>
      <c r="J152" s="232">
        <f>ROUND(I152*H152,2)</f>
        <v>0</v>
      </c>
      <c r="K152" s="228" t="s">
        <v>1</v>
      </c>
      <c r="L152" s="44"/>
      <c r="M152" s="233" t="s">
        <v>1</v>
      </c>
      <c r="N152" s="234" t="s">
        <v>40</v>
      </c>
      <c r="O152" s="91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171</v>
      </c>
      <c r="AT152" s="237" t="s">
        <v>166</v>
      </c>
      <c r="AU152" s="237" t="s">
        <v>85</v>
      </c>
      <c r="AY152" s="17" t="s">
        <v>164</v>
      </c>
      <c r="BE152" s="238">
        <f>IF(N152="základní",J152,0)</f>
        <v>0</v>
      </c>
      <c r="BF152" s="238">
        <f>IF(N152="snížená",J152,0)</f>
        <v>0</v>
      </c>
      <c r="BG152" s="238">
        <f>IF(N152="zákl. přenesená",J152,0)</f>
        <v>0</v>
      </c>
      <c r="BH152" s="238">
        <f>IF(N152="sníž. přenesená",J152,0)</f>
        <v>0</v>
      </c>
      <c r="BI152" s="238">
        <f>IF(N152="nulová",J152,0)</f>
        <v>0</v>
      </c>
      <c r="BJ152" s="17" t="s">
        <v>83</v>
      </c>
      <c r="BK152" s="238">
        <f>ROUND(I152*H152,2)</f>
        <v>0</v>
      </c>
      <c r="BL152" s="17" t="s">
        <v>171</v>
      </c>
      <c r="BM152" s="237" t="s">
        <v>408</v>
      </c>
    </row>
    <row r="153" s="2" customFormat="1" ht="16.5" customHeight="1">
      <c r="A153" s="38"/>
      <c r="B153" s="39"/>
      <c r="C153" s="226" t="s">
        <v>7</v>
      </c>
      <c r="D153" s="226" t="s">
        <v>166</v>
      </c>
      <c r="E153" s="227" t="s">
        <v>1254</v>
      </c>
      <c r="F153" s="228" t="s">
        <v>1202</v>
      </c>
      <c r="G153" s="229" t="s">
        <v>259</v>
      </c>
      <c r="H153" s="230">
        <v>1</v>
      </c>
      <c r="I153" s="231"/>
      <c r="J153" s="232">
        <f>ROUND(I153*H153,2)</f>
        <v>0</v>
      </c>
      <c r="K153" s="228" t="s">
        <v>1</v>
      </c>
      <c r="L153" s="44"/>
      <c r="M153" s="293" t="s">
        <v>1</v>
      </c>
      <c r="N153" s="294" t="s">
        <v>40</v>
      </c>
      <c r="O153" s="290"/>
      <c r="P153" s="295">
        <f>O153*H153</f>
        <v>0</v>
      </c>
      <c r="Q153" s="295">
        <v>0</v>
      </c>
      <c r="R153" s="295">
        <f>Q153*H153</f>
        <v>0</v>
      </c>
      <c r="S153" s="295">
        <v>0</v>
      </c>
      <c r="T153" s="29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7" t="s">
        <v>171</v>
      </c>
      <c r="AT153" s="237" t="s">
        <v>166</v>
      </c>
      <c r="AU153" s="237" t="s">
        <v>85</v>
      </c>
      <c r="AY153" s="17" t="s">
        <v>164</v>
      </c>
      <c r="BE153" s="238">
        <f>IF(N153="základní",J153,0)</f>
        <v>0</v>
      </c>
      <c r="BF153" s="238">
        <f>IF(N153="snížená",J153,0)</f>
        <v>0</v>
      </c>
      <c r="BG153" s="238">
        <f>IF(N153="zákl. přenesená",J153,0)</f>
        <v>0</v>
      </c>
      <c r="BH153" s="238">
        <f>IF(N153="sníž. přenesená",J153,0)</f>
        <v>0</v>
      </c>
      <c r="BI153" s="238">
        <f>IF(N153="nulová",J153,0)</f>
        <v>0</v>
      </c>
      <c r="BJ153" s="17" t="s">
        <v>83</v>
      </c>
      <c r="BK153" s="238">
        <f>ROUND(I153*H153,2)</f>
        <v>0</v>
      </c>
      <c r="BL153" s="17" t="s">
        <v>171</v>
      </c>
      <c r="BM153" s="237" t="s">
        <v>1255</v>
      </c>
    </row>
    <row r="154" s="2" customFormat="1" ht="6.96" customHeight="1">
      <c r="A154" s="38"/>
      <c r="B154" s="66"/>
      <c r="C154" s="67"/>
      <c r="D154" s="67"/>
      <c r="E154" s="67"/>
      <c r="F154" s="67"/>
      <c r="G154" s="67"/>
      <c r="H154" s="67"/>
      <c r="I154" s="67"/>
      <c r="J154" s="67"/>
      <c r="K154" s="67"/>
      <c r="L154" s="44"/>
      <c r="M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</row>
  </sheetData>
  <sheetProtection sheet="1" autoFilter="0" formatColumns="0" formatRows="0" objects="1" scenarios="1" spinCount="100000" saltValue="6ldGpb4NcChKRGHtPC/+yyWoDhhigyLzOxx06YpZ9do42u6Mrk4HHgut7B8GDUrT4t1esJzt3WNVFhALzG7jcQ==" hashValue="2tih796uHbup0sBe3VjZUfeHOBriPNKMmJYuMV7xSz1zEkA1yc2rtlekVdezz9C+ZzvdS6UeaEIHKc/9wnZ7vQ==" algorithmName="SHA-512" password="CC35"/>
  <autoFilter ref="C125:K15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Přístavba a úprava Infocentra u Muzea války 1866</v>
      </c>
      <c r="F7" s="150"/>
      <c r="G7" s="150"/>
      <c r="H7" s="150"/>
      <c r="L7" s="20"/>
    </row>
    <row r="8" s="1" customFormat="1" ht="12" customHeight="1">
      <c r="B8" s="20"/>
      <c r="D8" s="150" t="s">
        <v>121</v>
      </c>
      <c r="L8" s="20"/>
    </row>
    <row r="9" s="2" customFormat="1" ht="16.5" customHeight="1">
      <c r="A9" s="38"/>
      <c r="B9" s="44"/>
      <c r="C9" s="38"/>
      <c r="D9" s="38"/>
      <c r="E9" s="151" t="s">
        <v>1063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1064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1256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14. 8. 2025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0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tr">
        <f>IF('Rekapitulace stavby'!AN16="","",'Rekapitulace stavby'!AN16)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tr">
        <f>IF('Rekapitulace stavby'!E17="","",'Rekapitulace stavby'!E17)</f>
        <v xml:space="preserve"> </v>
      </c>
      <c r="F23" s="38"/>
      <c r="G23" s="38"/>
      <c r="H23" s="38"/>
      <c r="I23" s="150" t="s">
        <v>27</v>
      </c>
      <c r="J23" s="141" t="str">
        <f>IF('Rekapitulace stavby'!AN17="","",'Rekapitulace stavby'!AN17)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32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33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35</v>
      </c>
      <c r="E32" s="38"/>
      <c r="F32" s="38"/>
      <c r="G32" s="38"/>
      <c r="H32" s="38"/>
      <c r="I32" s="38"/>
      <c r="J32" s="160">
        <f>ROUND(J126,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37</v>
      </c>
      <c r="G34" s="38"/>
      <c r="H34" s="38"/>
      <c r="I34" s="161" t="s">
        <v>36</v>
      </c>
      <c r="J34" s="161" t="s">
        <v>38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39</v>
      </c>
      <c r="E35" s="150" t="s">
        <v>40</v>
      </c>
      <c r="F35" s="163">
        <f>ROUND((SUM(BE126:BE158)),  2)</f>
        <v>0</v>
      </c>
      <c r="G35" s="38"/>
      <c r="H35" s="38"/>
      <c r="I35" s="164">
        <v>0.20999999999999999</v>
      </c>
      <c r="J35" s="163">
        <f>ROUND(((SUM(BE126:BE158))*I35),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41</v>
      </c>
      <c r="F36" s="163">
        <f>ROUND((SUM(BF126:BF158)),  2)</f>
        <v>0</v>
      </c>
      <c r="G36" s="38"/>
      <c r="H36" s="38"/>
      <c r="I36" s="164">
        <v>0.12</v>
      </c>
      <c r="J36" s="163">
        <f>ROUND(((SUM(BF126:BF158))*I36),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42</v>
      </c>
      <c r="F37" s="163">
        <f>ROUND((SUM(BG126:BG158)),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43</v>
      </c>
      <c r="F38" s="163">
        <f>ROUND((SUM(BH126:BH158)),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44</v>
      </c>
      <c r="F39" s="163">
        <f>ROUND((SUM(BI126:BI158)),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45</v>
      </c>
      <c r="E41" s="167"/>
      <c r="F41" s="167"/>
      <c r="G41" s="168" t="s">
        <v>46</v>
      </c>
      <c r="H41" s="169" t="s">
        <v>47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48</v>
      </c>
      <c r="E50" s="173"/>
      <c r="F50" s="173"/>
      <c r="G50" s="172" t="s">
        <v>49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50</v>
      </c>
      <c r="E61" s="175"/>
      <c r="F61" s="176" t="s">
        <v>51</v>
      </c>
      <c r="G61" s="174" t="s">
        <v>50</v>
      </c>
      <c r="H61" s="175"/>
      <c r="I61" s="175"/>
      <c r="J61" s="177" t="s">
        <v>51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52</v>
      </c>
      <c r="E65" s="178"/>
      <c r="F65" s="178"/>
      <c r="G65" s="172" t="s">
        <v>53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50</v>
      </c>
      <c r="E76" s="175"/>
      <c r="F76" s="176" t="s">
        <v>51</v>
      </c>
      <c r="G76" s="174" t="s">
        <v>50</v>
      </c>
      <c r="H76" s="175"/>
      <c r="I76" s="175"/>
      <c r="J76" s="177" t="s">
        <v>51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Přístavba a úprava Infocentra u Muzea války 1866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121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1063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1064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02.3 - ZTI VENKOVNI KANALIZACE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k.ú. Lípa u Hradce Králové</v>
      </c>
      <c r="G91" s="40"/>
      <c r="H91" s="40"/>
      <c r="I91" s="32" t="s">
        <v>22</v>
      </c>
      <c r="J91" s="79" t="str">
        <f>IF(J14="","",J14)</f>
        <v>14. 8. 2025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30</v>
      </c>
      <c r="J93" s="36" t="str">
        <f>E23</f>
        <v xml:space="preserve"> 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32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124</v>
      </c>
      <c r="D96" s="185"/>
      <c r="E96" s="185"/>
      <c r="F96" s="185"/>
      <c r="G96" s="185"/>
      <c r="H96" s="185"/>
      <c r="I96" s="185"/>
      <c r="J96" s="186" t="s">
        <v>125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126</v>
      </c>
      <c r="D98" s="40"/>
      <c r="E98" s="40"/>
      <c r="F98" s="40"/>
      <c r="G98" s="40"/>
      <c r="H98" s="40"/>
      <c r="I98" s="40"/>
      <c r="J98" s="110">
        <f>J126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127</v>
      </c>
    </row>
    <row r="99" s="9" customFormat="1" ht="24.96" customHeight="1">
      <c r="A99" s="9"/>
      <c r="B99" s="188"/>
      <c r="C99" s="189"/>
      <c r="D99" s="190" t="s">
        <v>1205</v>
      </c>
      <c r="E99" s="191"/>
      <c r="F99" s="191"/>
      <c r="G99" s="191"/>
      <c r="H99" s="191"/>
      <c r="I99" s="191"/>
      <c r="J99" s="192">
        <f>J127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1206</v>
      </c>
      <c r="E100" s="196"/>
      <c r="F100" s="196"/>
      <c r="G100" s="196"/>
      <c r="H100" s="196"/>
      <c r="I100" s="196"/>
      <c r="J100" s="197">
        <f>J128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1257</v>
      </c>
      <c r="E101" s="196"/>
      <c r="F101" s="196"/>
      <c r="G101" s="196"/>
      <c r="H101" s="196"/>
      <c r="I101" s="196"/>
      <c r="J101" s="197">
        <f>J141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1258</v>
      </c>
      <c r="E102" s="196"/>
      <c r="F102" s="196"/>
      <c r="G102" s="196"/>
      <c r="H102" s="196"/>
      <c r="I102" s="196"/>
      <c r="J102" s="197">
        <f>J145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1259</v>
      </c>
      <c r="E103" s="196"/>
      <c r="F103" s="196"/>
      <c r="G103" s="196"/>
      <c r="H103" s="196"/>
      <c r="I103" s="196"/>
      <c r="J103" s="197">
        <f>J152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1210</v>
      </c>
      <c r="E104" s="196"/>
      <c r="F104" s="196"/>
      <c r="G104" s="196"/>
      <c r="H104" s="196"/>
      <c r="I104" s="196"/>
      <c r="J104" s="197">
        <f>J154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149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83" t="str">
        <f>E7</f>
        <v>Přístavba a úprava Infocentra u Muzea války 1866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" customFormat="1" ht="12" customHeight="1">
      <c r="B115" s="21"/>
      <c r="C115" s="32" t="s">
        <v>121</v>
      </c>
      <c r="D115" s="22"/>
      <c r="E115" s="22"/>
      <c r="F115" s="22"/>
      <c r="G115" s="22"/>
      <c r="H115" s="22"/>
      <c r="I115" s="22"/>
      <c r="J115" s="22"/>
      <c r="K115" s="22"/>
      <c r="L115" s="20"/>
    </row>
    <row r="116" s="2" customFormat="1" ht="16.5" customHeight="1">
      <c r="A116" s="38"/>
      <c r="B116" s="39"/>
      <c r="C116" s="40"/>
      <c r="D116" s="40"/>
      <c r="E116" s="183" t="s">
        <v>1063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1064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E11</f>
        <v>02.3 - ZTI VENKOVNI KANALIZACE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F14</f>
        <v>k.ú. Lípa u Hradce Králové</v>
      </c>
      <c r="G120" s="40"/>
      <c r="H120" s="40"/>
      <c r="I120" s="32" t="s">
        <v>22</v>
      </c>
      <c r="J120" s="79" t="str">
        <f>IF(J14="","",J14)</f>
        <v>14. 8. 2025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E17</f>
        <v xml:space="preserve"> </v>
      </c>
      <c r="G122" s="40"/>
      <c r="H122" s="40"/>
      <c r="I122" s="32" t="s">
        <v>30</v>
      </c>
      <c r="J122" s="36" t="str">
        <f>E23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28</v>
      </c>
      <c r="D123" s="40"/>
      <c r="E123" s="40"/>
      <c r="F123" s="27" t="str">
        <f>IF(E20="","",E20)</f>
        <v>Vyplň údaj</v>
      </c>
      <c r="G123" s="40"/>
      <c r="H123" s="40"/>
      <c r="I123" s="32" t="s">
        <v>32</v>
      </c>
      <c r="J123" s="36" t="str">
        <f>E26</f>
        <v xml:space="preserve"> 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99"/>
      <c r="B125" s="200"/>
      <c r="C125" s="201" t="s">
        <v>150</v>
      </c>
      <c r="D125" s="202" t="s">
        <v>60</v>
      </c>
      <c r="E125" s="202" t="s">
        <v>56</v>
      </c>
      <c r="F125" s="202" t="s">
        <v>57</v>
      </c>
      <c r="G125" s="202" t="s">
        <v>151</v>
      </c>
      <c r="H125" s="202" t="s">
        <v>152</v>
      </c>
      <c r="I125" s="202" t="s">
        <v>153</v>
      </c>
      <c r="J125" s="202" t="s">
        <v>125</v>
      </c>
      <c r="K125" s="203" t="s">
        <v>154</v>
      </c>
      <c r="L125" s="204"/>
      <c r="M125" s="100" t="s">
        <v>1</v>
      </c>
      <c r="N125" s="101" t="s">
        <v>39</v>
      </c>
      <c r="O125" s="101" t="s">
        <v>155</v>
      </c>
      <c r="P125" s="101" t="s">
        <v>156</v>
      </c>
      <c r="Q125" s="101" t="s">
        <v>157</v>
      </c>
      <c r="R125" s="101" t="s">
        <v>158</v>
      </c>
      <c r="S125" s="101" t="s">
        <v>159</v>
      </c>
      <c r="T125" s="102" t="s">
        <v>160</v>
      </c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9"/>
    </row>
    <row r="126" s="2" customFormat="1" ht="22.8" customHeight="1">
      <c r="A126" s="38"/>
      <c r="B126" s="39"/>
      <c r="C126" s="107" t="s">
        <v>161</v>
      </c>
      <c r="D126" s="40"/>
      <c r="E126" s="40"/>
      <c r="F126" s="40"/>
      <c r="G126" s="40"/>
      <c r="H126" s="40"/>
      <c r="I126" s="40"/>
      <c r="J126" s="205">
        <f>BK126</f>
        <v>0</v>
      </c>
      <c r="K126" s="40"/>
      <c r="L126" s="44"/>
      <c r="M126" s="103"/>
      <c r="N126" s="206"/>
      <c r="O126" s="104"/>
      <c r="P126" s="207">
        <f>P127</f>
        <v>0</v>
      </c>
      <c r="Q126" s="104"/>
      <c r="R126" s="207">
        <f>R127</f>
        <v>0</v>
      </c>
      <c r="S126" s="104"/>
      <c r="T126" s="208">
        <f>T127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74</v>
      </c>
      <c r="AU126" s="17" t="s">
        <v>127</v>
      </c>
      <c r="BK126" s="209">
        <f>BK127</f>
        <v>0</v>
      </c>
    </row>
    <row r="127" s="12" customFormat="1" ht="25.92" customHeight="1">
      <c r="A127" s="12"/>
      <c r="B127" s="210"/>
      <c r="C127" s="211"/>
      <c r="D127" s="212" t="s">
        <v>74</v>
      </c>
      <c r="E127" s="213" t="s">
        <v>1211</v>
      </c>
      <c r="F127" s="213" t="s">
        <v>162</v>
      </c>
      <c r="G127" s="211"/>
      <c r="H127" s="211"/>
      <c r="I127" s="214"/>
      <c r="J127" s="215">
        <f>BK127</f>
        <v>0</v>
      </c>
      <c r="K127" s="211"/>
      <c r="L127" s="216"/>
      <c r="M127" s="217"/>
      <c r="N127" s="218"/>
      <c r="O127" s="218"/>
      <c r="P127" s="219">
        <f>P128+P141+P145+P152+P154</f>
        <v>0</v>
      </c>
      <c r="Q127" s="218"/>
      <c r="R127" s="219">
        <f>R128+R141+R145+R152+R154</f>
        <v>0</v>
      </c>
      <c r="S127" s="218"/>
      <c r="T127" s="220">
        <f>T128+T141+T145+T152+T154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83</v>
      </c>
      <c r="AT127" s="222" t="s">
        <v>74</v>
      </c>
      <c r="AU127" s="222" t="s">
        <v>75</v>
      </c>
      <c r="AY127" s="221" t="s">
        <v>164</v>
      </c>
      <c r="BK127" s="223">
        <f>BK128+BK141+BK145+BK152+BK154</f>
        <v>0</v>
      </c>
    </row>
    <row r="128" s="12" customFormat="1" ht="22.8" customHeight="1">
      <c r="A128" s="12"/>
      <c r="B128" s="210"/>
      <c r="C128" s="211"/>
      <c r="D128" s="212" t="s">
        <v>74</v>
      </c>
      <c r="E128" s="224" t="s">
        <v>1076</v>
      </c>
      <c r="F128" s="224" t="s">
        <v>165</v>
      </c>
      <c r="G128" s="211"/>
      <c r="H128" s="211"/>
      <c r="I128" s="214"/>
      <c r="J128" s="225">
        <f>BK128</f>
        <v>0</v>
      </c>
      <c r="K128" s="211"/>
      <c r="L128" s="216"/>
      <c r="M128" s="217"/>
      <c r="N128" s="218"/>
      <c r="O128" s="218"/>
      <c r="P128" s="219">
        <f>SUM(P129:P140)</f>
        <v>0</v>
      </c>
      <c r="Q128" s="218"/>
      <c r="R128" s="219">
        <f>SUM(R129:R140)</f>
        <v>0</v>
      </c>
      <c r="S128" s="218"/>
      <c r="T128" s="220">
        <f>SUM(T129:T140)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83</v>
      </c>
      <c r="AT128" s="222" t="s">
        <v>74</v>
      </c>
      <c r="AU128" s="222" t="s">
        <v>83</v>
      </c>
      <c r="AY128" s="221" t="s">
        <v>164</v>
      </c>
      <c r="BK128" s="223">
        <f>SUM(BK129:BK140)</f>
        <v>0</v>
      </c>
    </row>
    <row r="129" s="2" customFormat="1" ht="16.5" customHeight="1">
      <c r="A129" s="38"/>
      <c r="B129" s="39"/>
      <c r="C129" s="226" t="s">
        <v>83</v>
      </c>
      <c r="D129" s="226" t="s">
        <v>166</v>
      </c>
      <c r="E129" s="227" t="s">
        <v>1260</v>
      </c>
      <c r="F129" s="228" t="s">
        <v>1261</v>
      </c>
      <c r="G129" s="229" t="s">
        <v>190</v>
      </c>
      <c r="H129" s="230">
        <v>10</v>
      </c>
      <c r="I129" s="231"/>
      <c r="J129" s="232">
        <f>ROUND(I129*H129,2)</f>
        <v>0</v>
      </c>
      <c r="K129" s="228" t="s">
        <v>1</v>
      </c>
      <c r="L129" s="44"/>
      <c r="M129" s="233" t="s">
        <v>1</v>
      </c>
      <c r="N129" s="234" t="s">
        <v>40</v>
      </c>
      <c r="O129" s="91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171</v>
      </c>
      <c r="AT129" s="237" t="s">
        <v>166</v>
      </c>
      <c r="AU129" s="237" t="s">
        <v>85</v>
      </c>
      <c r="AY129" s="17" t="s">
        <v>164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83</v>
      </c>
      <c r="BK129" s="238">
        <f>ROUND(I129*H129,2)</f>
        <v>0</v>
      </c>
      <c r="BL129" s="17" t="s">
        <v>171</v>
      </c>
      <c r="BM129" s="237" t="s">
        <v>85</v>
      </c>
    </row>
    <row r="130" s="2" customFormat="1" ht="21.75" customHeight="1">
      <c r="A130" s="38"/>
      <c r="B130" s="39"/>
      <c r="C130" s="226" t="s">
        <v>85</v>
      </c>
      <c r="D130" s="226" t="s">
        <v>166</v>
      </c>
      <c r="E130" s="227" t="s">
        <v>1212</v>
      </c>
      <c r="F130" s="228" t="s">
        <v>1213</v>
      </c>
      <c r="G130" s="229" t="s">
        <v>169</v>
      </c>
      <c r="H130" s="230">
        <v>90</v>
      </c>
      <c r="I130" s="231"/>
      <c r="J130" s="232">
        <f>ROUND(I130*H130,2)</f>
        <v>0</v>
      </c>
      <c r="K130" s="228" t="s">
        <v>1</v>
      </c>
      <c r="L130" s="44"/>
      <c r="M130" s="233" t="s">
        <v>1</v>
      </c>
      <c r="N130" s="234" t="s">
        <v>40</v>
      </c>
      <c r="O130" s="91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171</v>
      </c>
      <c r="AT130" s="237" t="s">
        <v>166</v>
      </c>
      <c r="AU130" s="237" t="s">
        <v>85</v>
      </c>
      <c r="AY130" s="17" t="s">
        <v>164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83</v>
      </c>
      <c r="BK130" s="238">
        <f>ROUND(I130*H130,2)</f>
        <v>0</v>
      </c>
      <c r="BL130" s="17" t="s">
        <v>171</v>
      </c>
      <c r="BM130" s="237" t="s">
        <v>171</v>
      </c>
    </row>
    <row r="131" s="2" customFormat="1" ht="16.5" customHeight="1">
      <c r="A131" s="38"/>
      <c r="B131" s="39"/>
      <c r="C131" s="226" t="s">
        <v>183</v>
      </c>
      <c r="D131" s="226" t="s">
        <v>166</v>
      </c>
      <c r="E131" s="227" t="s">
        <v>1214</v>
      </c>
      <c r="F131" s="228" t="s">
        <v>1215</v>
      </c>
      <c r="G131" s="229" t="s">
        <v>169</v>
      </c>
      <c r="H131" s="230">
        <v>90</v>
      </c>
      <c r="I131" s="231"/>
      <c r="J131" s="232">
        <f>ROUND(I131*H131,2)</f>
        <v>0</v>
      </c>
      <c r="K131" s="228" t="s">
        <v>1</v>
      </c>
      <c r="L131" s="44"/>
      <c r="M131" s="233" t="s">
        <v>1</v>
      </c>
      <c r="N131" s="234" t="s">
        <v>40</v>
      </c>
      <c r="O131" s="91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171</v>
      </c>
      <c r="AT131" s="237" t="s">
        <v>166</v>
      </c>
      <c r="AU131" s="237" t="s">
        <v>85</v>
      </c>
      <c r="AY131" s="17" t="s">
        <v>164</v>
      </c>
      <c r="BE131" s="238">
        <f>IF(N131="základní",J131,0)</f>
        <v>0</v>
      </c>
      <c r="BF131" s="238">
        <f>IF(N131="snížená",J131,0)</f>
        <v>0</v>
      </c>
      <c r="BG131" s="238">
        <f>IF(N131="zákl. přenesená",J131,0)</f>
        <v>0</v>
      </c>
      <c r="BH131" s="238">
        <f>IF(N131="sníž. přenesená",J131,0)</f>
        <v>0</v>
      </c>
      <c r="BI131" s="238">
        <f>IF(N131="nulová",J131,0)</f>
        <v>0</v>
      </c>
      <c r="BJ131" s="17" t="s">
        <v>83</v>
      </c>
      <c r="BK131" s="238">
        <f>ROUND(I131*H131,2)</f>
        <v>0</v>
      </c>
      <c r="BL131" s="17" t="s">
        <v>171</v>
      </c>
      <c r="BM131" s="237" t="s">
        <v>205</v>
      </c>
    </row>
    <row r="132" s="2" customFormat="1" ht="21.75" customHeight="1">
      <c r="A132" s="38"/>
      <c r="B132" s="39"/>
      <c r="C132" s="226" t="s">
        <v>171</v>
      </c>
      <c r="D132" s="226" t="s">
        <v>166</v>
      </c>
      <c r="E132" s="227" t="s">
        <v>1216</v>
      </c>
      <c r="F132" s="228" t="s">
        <v>1217</v>
      </c>
      <c r="G132" s="229" t="s">
        <v>190</v>
      </c>
      <c r="H132" s="230">
        <v>32</v>
      </c>
      <c r="I132" s="231"/>
      <c r="J132" s="232">
        <f>ROUND(I132*H132,2)</f>
        <v>0</v>
      </c>
      <c r="K132" s="228" t="s">
        <v>1</v>
      </c>
      <c r="L132" s="44"/>
      <c r="M132" s="233" t="s">
        <v>1</v>
      </c>
      <c r="N132" s="234" t="s">
        <v>40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171</v>
      </c>
      <c r="AT132" s="237" t="s">
        <v>166</v>
      </c>
      <c r="AU132" s="237" t="s">
        <v>85</v>
      </c>
      <c r="AY132" s="17" t="s">
        <v>164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171</v>
      </c>
      <c r="BM132" s="237" t="s">
        <v>220</v>
      </c>
    </row>
    <row r="133" s="2" customFormat="1" ht="16.5" customHeight="1">
      <c r="A133" s="38"/>
      <c r="B133" s="39"/>
      <c r="C133" s="226" t="s">
        <v>198</v>
      </c>
      <c r="D133" s="226" t="s">
        <v>166</v>
      </c>
      <c r="E133" s="227" t="s">
        <v>1262</v>
      </c>
      <c r="F133" s="228" t="s">
        <v>1263</v>
      </c>
      <c r="G133" s="229" t="s">
        <v>190</v>
      </c>
      <c r="H133" s="230">
        <v>32</v>
      </c>
      <c r="I133" s="231"/>
      <c r="J133" s="232">
        <f>ROUND(I133*H133,2)</f>
        <v>0</v>
      </c>
      <c r="K133" s="228" t="s">
        <v>1</v>
      </c>
      <c r="L133" s="44"/>
      <c r="M133" s="233" t="s">
        <v>1</v>
      </c>
      <c r="N133" s="234" t="s">
        <v>40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171</v>
      </c>
      <c r="AT133" s="237" t="s">
        <v>166</v>
      </c>
      <c r="AU133" s="237" t="s">
        <v>85</v>
      </c>
      <c r="AY133" s="17" t="s">
        <v>164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83</v>
      </c>
      <c r="BK133" s="238">
        <f>ROUND(I133*H133,2)</f>
        <v>0</v>
      </c>
      <c r="BL133" s="17" t="s">
        <v>171</v>
      </c>
      <c r="BM133" s="237" t="s">
        <v>232</v>
      </c>
    </row>
    <row r="134" s="2" customFormat="1" ht="16.5" customHeight="1">
      <c r="A134" s="38"/>
      <c r="B134" s="39"/>
      <c r="C134" s="226" t="s">
        <v>205</v>
      </c>
      <c r="D134" s="226" t="s">
        <v>166</v>
      </c>
      <c r="E134" s="227" t="s">
        <v>1218</v>
      </c>
      <c r="F134" s="228" t="s">
        <v>1219</v>
      </c>
      <c r="G134" s="229" t="s">
        <v>190</v>
      </c>
      <c r="H134" s="230">
        <v>32</v>
      </c>
      <c r="I134" s="231"/>
      <c r="J134" s="232">
        <f>ROUND(I134*H134,2)</f>
        <v>0</v>
      </c>
      <c r="K134" s="228" t="s">
        <v>1</v>
      </c>
      <c r="L134" s="44"/>
      <c r="M134" s="233" t="s">
        <v>1</v>
      </c>
      <c r="N134" s="234" t="s">
        <v>40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171</v>
      </c>
      <c r="AT134" s="237" t="s">
        <v>166</v>
      </c>
      <c r="AU134" s="237" t="s">
        <v>85</v>
      </c>
      <c r="AY134" s="17" t="s">
        <v>164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83</v>
      </c>
      <c r="BK134" s="238">
        <f>ROUND(I134*H134,2)</f>
        <v>0</v>
      </c>
      <c r="BL134" s="17" t="s">
        <v>171</v>
      </c>
      <c r="BM134" s="237" t="s">
        <v>8</v>
      </c>
    </row>
    <row r="135" s="2" customFormat="1" ht="21.75" customHeight="1">
      <c r="A135" s="38"/>
      <c r="B135" s="39"/>
      <c r="C135" s="226" t="s">
        <v>213</v>
      </c>
      <c r="D135" s="226" t="s">
        <v>166</v>
      </c>
      <c r="E135" s="227" t="s">
        <v>1220</v>
      </c>
      <c r="F135" s="228" t="s">
        <v>1221</v>
      </c>
      <c r="G135" s="229" t="s">
        <v>190</v>
      </c>
      <c r="H135" s="230">
        <v>32</v>
      </c>
      <c r="I135" s="231"/>
      <c r="J135" s="232">
        <f>ROUND(I135*H135,2)</f>
        <v>0</v>
      </c>
      <c r="K135" s="228" t="s">
        <v>1</v>
      </c>
      <c r="L135" s="44"/>
      <c r="M135" s="233" t="s">
        <v>1</v>
      </c>
      <c r="N135" s="234" t="s">
        <v>40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171</v>
      </c>
      <c r="AT135" s="237" t="s">
        <v>166</v>
      </c>
      <c r="AU135" s="237" t="s">
        <v>85</v>
      </c>
      <c r="AY135" s="17" t="s">
        <v>164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83</v>
      </c>
      <c r="BK135" s="238">
        <f>ROUND(I135*H135,2)</f>
        <v>0</v>
      </c>
      <c r="BL135" s="17" t="s">
        <v>171</v>
      </c>
      <c r="BM135" s="237" t="s">
        <v>256</v>
      </c>
    </row>
    <row r="136" s="2" customFormat="1" ht="24.15" customHeight="1">
      <c r="A136" s="38"/>
      <c r="B136" s="39"/>
      <c r="C136" s="226" t="s">
        <v>220</v>
      </c>
      <c r="D136" s="226" t="s">
        <v>166</v>
      </c>
      <c r="E136" s="227" t="s">
        <v>1222</v>
      </c>
      <c r="F136" s="228" t="s">
        <v>1223</v>
      </c>
      <c r="G136" s="229" t="s">
        <v>190</v>
      </c>
      <c r="H136" s="230">
        <v>14</v>
      </c>
      <c r="I136" s="231"/>
      <c r="J136" s="232">
        <f>ROUND(I136*H136,2)</f>
        <v>0</v>
      </c>
      <c r="K136" s="228" t="s">
        <v>1</v>
      </c>
      <c r="L136" s="44"/>
      <c r="M136" s="233" t="s">
        <v>1</v>
      </c>
      <c r="N136" s="234" t="s">
        <v>40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171</v>
      </c>
      <c r="AT136" s="237" t="s">
        <v>166</v>
      </c>
      <c r="AU136" s="237" t="s">
        <v>85</v>
      </c>
      <c r="AY136" s="17" t="s">
        <v>164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83</v>
      </c>
      <c r="BK136" s="238">
        <f>ROUND(I136*H136,2)</f>
        <v>0</v>
      </c>
      <c r="BL136" s="17" t="s">
        <v>171</v>
      </c>
      <c r="BM136" s="237" t="s">
        <v>266</v>
      </c>
    </row>
    <row r="137" s="2" customFormat="1" ht="16.5" customHeight="1">
      <c r="A137" s="38"/>
      <c r="B137" s="39"/>
      <c r="C137" s="226" t="s">
        <v>227</v>
      </c>
      <c r="D137" s="226" t="s">
        <v>166</v>
      </c>
      <c r="E137" s="227" t="s">
        <v>1224</v>
      </c>
      <c r="F137" s="228" t="s">
        <v>1225</v>
      </c>
      <c r="G137" s="229" t="s">
        <v>190</v>
      </c>
      <c r="H137" s="230">
        <v>18</v>
      </c>
      <c r="I137" s="231"/>
      <c r="J137" s="232">
        <f>ROUND(I137*H137,2)</f>
        <v>0</v>
      </c>
      <c r="K137" s="228" t="s">
        <v>1</v>
      </c>
      <c r="L137" s="44"/>
      <c r="M137" s="233" t="s">
        <v>1</v>
      </c>
      <c r="N137" s="234" t="s">
        <v>40</v>
      </c>
      <c r="O137" s="91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171</v>
      </c>
      <c r="AT137" s="237" t="s">
        <v>166</v>
      </c>
      <c r="AU137" s="237" t="s">
        <v>85</v>
      </c>
      <c r="AY137" s="17" t="s">
        <v>164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83</v>
      </c>
      <c r="BK137" s="238">
        <f>ROUND(I137*H137,2)</f>
        <v>0</v>
      </c>
      <c r="BL137" s="17" t="s">
        <v>171</v>
      </c>
      <c r="BM137" s="237" t="s">
        <v>280</v>
      </c>
    </row>
    <row r="138" s="2" customFormat="1" ht="16.5" customHeight="1">
      <c r="A138" s="38"/>
      <c r="B138" s="39"/>
      <c r="C138" s="226" t="s">
        <v>232</v>
      </c>
      <c r="D138" s="226" t="s">
        <v>166</v>
      </c>
      <c r="E138" s="227" t="s">
        <v>1226</v>
      </c>
      <c r="F138" s="228" t="s">
        <v>1227</v>
      </c>
      <c r="G138" s="229" t="s">
        <v>190</v>
      </c>
      <c r="H138" s="230">
        <v>14</v>
      </c>
      <c r="I138" s="231"/>
      <c r="J138" s="232">
        <f>ROUND(I138*H138,2)</f>
        <v>0</v>
      </c>
      <c r="K138" s="228" t="s">
        <v>1</v>
      </c>
      <c r="L138" s="44"/>
      <c r="M138" s="233" t="s">
        <v>1</v>
      </c>
      <c r="N138" s="234" t="s">
        <v>40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171</v>
      </c>
      <c r="AT138" s="237" t="s">
        <v>166</v>
      </c>
      <c r="AU138" s="237" t="s">
        <v>85</v>
      </c>
      <c r="AY138" s="17" t="s">
        <v>164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83</v>
      </c>
      <c r="BK138" s="238">
        <f>ROUND(I138*H138,2)</f>
        <v>0</v>
      </c>
      <c r="BL138" s="17" t="s">
        <v>171</v>
      </c>
      <c r="BM138" s="237" t="s">
        <v>291</v>
      </c>
    </row>
    <row r="139" s="2" customFormat="1" ht="16.5" customHeight="1">
      <c r="A139" s="38"/>
      <c r="B139" s="39"/>
      <c r="C139" s="226" t="s">
        <v>239</v>
      </c>
      <c r="D139" s="226" t="s">
        <v>166</v>
      </c>
      <c r="E139" s="227" t="s">
        <v>1228</v>
      </c>
      <c r="F139" s="228" t="s">
        <v>1229</v>
      </c>
      <c r="G139" s="229" t="s">
        <v>1230</v>
      </c>
      <c r="H139" s="230">
        <v>28</v>
      </c>
      <c r="I139" s="231"/>
      <c r="J139" s="232">
        <f>ROUND(I139*H139,2)</f>
        <v>0</v>
      </c>
      <c r="K139" s="228" t="s">
        <v>1</v>
      </c>
      <c r="L139" s="44"/>
      <c r="M139" s="233" t="s">
        <v>1</v>
      </c>
      <c r="N139" s="234" t="s">
        <v>40</v>
      </c>
      <c r="O139" s="91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171</v>
      </c>
      <c r="AT139" s="237" t="s">
        <v>166</v>
      </c>
      <c r="AU139" s="237" t="s">
        <v>85</v>
      </c>
      <c r="AY139" s="17" t="s">
        <v>164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83</v>
      </c>
      <c r="BK139" s="238">
        <f>ROUND(I139*H139,2)</f>
        <v>0</v>
      </c>
      <c r="BL139" s="17" t="s">
        <v>171</v>
      </c>
      <c r="BM139" s="237" t="s">
        <v>303</v>
      </c>
    </row>
    <row r="140" s="2" customFormat="1" ht="16.5" customHeight="1">
      <c r="A140" s="38"/>
      <c r="B140" s="39"/>
      <c r="C140" s="226" t="s">
        <v>8</v>
      </c>
      <c r="D140" s="226" t="s">
        <v>166</v>
      </c>
      <c r="E140" s="227" t="s">
        <v>1264</v>
      </c>
      <c r="F140" s="228" t="s">
        <v>1265</v>
      </c>
      <c r="G140" s="229" t="s">
        <v>259</v>
      </c>
      <c r="H140" s="230">
        <v>2</v>
      </c>
      <c r="I140" s="231"/>
      <c r="J140" s="232">
        <f>ROUND(I140*H140,2)</f>
        <v>0</v>
      </c>
      <c r="K140" s="228" t="s">
        <v>1</v>
      </c>
      <c r="L140" s="44"/>
      <c r="M140" s="233" t="s">
        <v>1</v>
      </c>
      <c r="N140" s="234" t="s">
        <v>40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171</v>
      </c>
      <c r="AT140" s="237" t="s">
        <v>166</v>
      </c>
      <c r="AU140" s="237" t="s">
        <v>85</v>
      </c>
      <c r="AY140" s="17" t="s">
        <v>164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83</v>
      </c>
      <c r="BK140" s="238">
        <f>ROUND(I140*H140,2)</f>
        <v>0</v>
      </c>
      <c r="BL140" s="17" t="s">
        <v>171</v>
      </c>
      <c r="BM140" s="237" t="s">
        <v>317</v>
      </c>
    </row>
    <row r="141" s="12" customFormat="1" ht="22.8" customHeight="1">
      <c r="A141" s="12"/>
      <c r="B141" s="210"/>
      <c r="C141" s="211"/>
      <c r="D141" s="212" t="s">
        <v>74</v>
      </c>
      <c r="E141" s="224" t="s">
        <v>1077</v>
      </c>
      <c r="F141" s="224" t="s">
        <v>1266</v>
      </c>
      <c r="G141" s="211"/>
      <c r="H141" s="211"/>
      <c r="I141" s="214"/>
      <c r="J141" s="225">
        <f>BK141</f>
        <v>0</v>
      </c>
      <c r="K141" s="211"/>
      <c r="L141" s="216"/>
      <c r="M141" s="217"/>
      <c r="N141" s="218"/>
      <c r="O141" s="218"/>
      <c r="P141" s="219">
        <f>SUM(P142:P144)</f>
        <v>0</v>
      </c>
      <c r="Q141" s="218"/>
      <c r="R141" s="219">
        <f>SUM(R142:R144)</f>
        <v>0</v>
      </c>
      <c r="S141" s="218"/>
      <c r="T141" s="220">
        <f>SUM(T142:T144)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1" t="s">
        <v>83</v>
      </c>
      <c r="AT141" s="222" t="s">
        <v>74</v>
      </c>
      <c r="AU141" s="222" t="s">
        <v>83</v>
      </c>
      <c r="AY141" s="221" t="s">
        <v>164</v>
      </c>
      <c r="BK141" s="223">
        <f>SUM(BK142:BK144)</f>
        <v>0</v>
      </c>
    </row>
    <row r="142" s="2" customFormat="1" ht="16.5" customHeight="1">
      <c r="A142" s="38"/>
      <c r="B142" s="39"/>
      <c r="C142" s="226" t="s">
        <v>250</v>
      </c>
      <c r="D142" s="226" t="s">
        <v>166</v>
      </c>
      <c r="E142" s="227" t="s">
        <v>1267</v>
      </c>
      <c r="F142" s="228" t="s">
        <v>1268</v>
      </c>
      <c r="G142" s="229" t="s">
        <v>242</v>
      </c>
      <c r="H142" s="230">
        <v>15</v>
      </c>
      <c r="I142" s="231"/>
      <c r="J142" s="232">
        <f>ROUND(I142*H142,2)</f>
        <v>0</v>
      </c>
      <c r="K142" s="228" t="s">
        <v>1</v>
      </c>
      <c r="L142" s="44"/>
      <c r="M142" s="233" t="s">
        <v>1</v>
      </c>
      <c r="N142" s="234" t="s">
        <v>40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171</v>
      </c>
      <c r="AT142" s="237" t="s">
        <v>166</v>
      </c>
      <c r="AU142" s="237" t="s">
        <v>85</v>
      </c>
      <c r="AY142" s="17" t="s">
        <v>164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83</v>
      </c>
      <c r="BK142" s="238">
        <f>ROUND(I142*H142,2)</f>
        <v>0</v>
      </c>
      <c r="BL142" s="17" t="s">
        <v>171</v>
      </c>
      <c r="BM142" s="237" t="s">
        <v>329</v>
      </c>
    </row>
    <row r="143" s="2" customFormat="1" ht="16.5" customHeight="1">
      <c r="A143" s="38"/>
      <c r="B143" s="39"/>
      <c r="C143" s="226" t="s">
        <v>256</v>
      </c>
      <c r="D143" s="226" t="s">
        <v>166</v>
      </c>
      <c r="E143" s="227" t="s">
        <v>1269</v>
      </c>
      <c r="F143" s="228" t="s">
        <v>1270</v>
      </c>
      <c r="G143" s="229" t="s">
        <v>259</v>
      </c>
      <c r="H143" s="230">
        <v>1</v>
      </c>
      <c r="I143" s="231"/>
      <c r="J143" s="232">
        <f>ROUND(I143*H143,2)</f>
        <v>0</v>
      </c>
      <c r="K143" s="228" t="s">
        <v>1</v>
      </c>
      <c r="L143" s="44"/>
      <c r="M143" s="233" t="s">
        <v>1</v>
      </c>
      <c r="N143" s="234" t="s">
        <v>40</v>
      </c>
      <c r="O143" s="91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171</v>
      </c>
      <c r="AT143" s="237" t="s">
        <v>166</v>
      </c>
      <c r="AU143" s="237" t="s">
        <v>85</v>
      </c>
      <c r="AY143" s="17" t="s">
        <v>164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83</v>
      </c>
      <c r="BK143" s="238">
        <f>ROUND(I143*H143,2)</f>
        <v>0</v>
      </c>
      <c r="BL143" s="17" t="s">
        <v>171</v>
      </c>
      <c r="BM143" s="237" t="s">
        <v>340</v>
      </c>
    </row>
    <row r="144" s="2" customFormat="1" ht="16.5" customHeight="1">
      <c r="A144" s="38"/>
      <c r="B144" s="39"/>
      <c r="C144" s="226" t="s">
        <v>262</v>
      </c>
      <c r="D144" s="226" t="s">
        <v>166</v>
      </c>
      <c r="E144" s="227" t="s">
        <v>1271</v>
      </c>
      <c r="F144" s="228" t="s">
        <v>1097</v>
      </c>
      <c r="G144" s="229" t="s">
        <v>242</v>
      </c>
      <c r="H144" s="230">
        <v>15</v>
      </c>
      <c r="I144" s="231"/>
      <c r="J144" s="232">
        <f>ROUND(I144*H144,2)</f>
        <v>0</v>
      </c>
      <c r="K144" s="228" t="s">
        <v>1</v>
      </c>
      <c r="L144" s="44"/>
      <c r="M144" s="233" t="s">
        <v>1</v>
      </c>
      <c r="N144" s="234" t="s">
        <v>40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171</v>
      </c>
      <c r="AT144" s="237" t="s">
        <v>166</v>
      </c>
      <c r="AU144" s="237" t="s">
        <v>85</v>
      </c>
      <c r="AY144" s="17" t="s">
        <v>164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83</v>
      </c>
      <c r="BK144" s="238">
        <f>ROUND(I144*H144,2)</f>
        <v>0</v>
      </c>
      <c r="BL144" s="17" t="s">
        <v>171</v>
      </c>
      <c r="BM144" s="237" t="s">
        <v>351</v>
      </c>
    </row>
    <row r="145" s="12" customFormat="1" ht="22.8" customHeight="1">
      <c r="A145" s="12"/>
      <c r="B145" s="210"/>
      <c r="C145" s="211"/>
      <c r="D145" s="212" t="s">
        <v>74</v>
      </c>
      <c r="E145" s="224" t="s">
        <v>1087</v>
      </c>
      <c r="F145" s="224" t="s">
        <v>1272</v>
      </c>
      <c r="G145" s="211"/>
      <c r="H145" s="211"/>
      <c r="I145" s="214"/>
      <c r="J145" s="225">
        <f>BK145</f>
        <v>0</v>
      </c>
      <c r="K145" s="211"/>
      <c r="L145" s="216"/>
      <c r="M145" s="217"/>
      <c r="N145" s="218"/>
      <c r="O145" s="218"/>
      <c r="P145" s="219">
        <f>SUM(P146:P151)</f>
        <v>0</v>
      </c>
      <c r="Q145" s="218"/>
      <c r="R145" s="219">
        <f>SUM(R146:R151)</f>
        <v>0</v>
      </c>
      <c r="S145" s="218"/>
      <c r="T145" s="220">
        <f>SUM(T146:T151)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1" t="s">
        <v>83</v>
      </c>
      <c r="AT145" s="222" t="s">
        <v>74</v>
      </c>
      <c r="AU145" s="222" t="s">
        <v>83</v>
      </c>
      <c r="AY145" s="221" t="s">
        <v>164</v>
      </c>
      <c r="BK145" s="223">
        <f>SUM(BK146:BK151)</f>
        <v>0</v>
      </c>
    </row>
    <row r="146" s="2" customFormat="1" ht="16.5" customHeight="1">
      <c r="A146" s="38"/>
      <c r="B146" s="39"/>
      <c r="C146" s="226" t="s">
        <v>266</v>
      </c>
      <c r="D146" s="226" t="s">
        <v>166</v>
      </c>
      <c r="E146" s="227" t="s">
        <v>1267</v>
      </c>
      <c r="F146" s="228" t="s">
        <v>1268</v>
      </c>
      <c r="G146" s="229" t="s">
        <v>242</v>
      </c>
      <c r="H146" s="230">
        <v>20</v>
      </c>
      <c r="I146" s="231"/>
      <c r="J146" s="232">
        <f>ROUND(I146*H146,2)</f>
        <v>0</v>
      </c>
      <c r="K146" s="228" t="s">
        <v>1</v>
      </c>
      <c r="L146" s="44"/>
      <c r="M146" s="233" t="s">
        <v>1</v>
      </c>
      <c r="N146" s="234" t="s">
        <v>40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171</v>
      </c>
      <c r="AT146" s="237" t="s">
        <v>166</v>
      </c>
      <c r="AU146" s="237" t="s">
        <v>85</v>
      </c>
      <c r="AY146" s="17" t="s">
        <v>164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83</v>
      </c>
      <c r="BK146" s="238">
        <f>ROUND(I146*H146,2)</f>
        <v>0</v>
      </c>
      <c r="BL146" s="17" t="s">
        <v>171</v>
      </c>
      <c r="BM146" s="237" t="s">
        <v>361</v>
      </c>
    </row>
    <row r="147" s="2" customFormat="1" ht="16.5" customHeight="1">
      <c r="A147" s="38"/>
      <c r="B147" s="39"/>
      <c r="C147" s="226" t="s">
        <v>273</v>
      </c>
      <c r="D147" s="226" t="s">
        <v>166</v>
      </c>
      <c r="E147" s="227" t="s">
        <v>1273</v>
      </c>
      <c r="F147" s="228" t="s">
        <v>1274</v>
      </c>
      <c r="G147" s="229" t="s">
        <v>242</v>
      </c>
      <c r="H147" s="230">
        <v>10</v>
      </c>
      <c r="I147" s="231"/>
      <c r="J147" s="232">
        <f>ROUND(I147*H147,2)</f>
        <v>0</v>
      </c>
      <c r="K147" s="228" t="s">
        <v>1</v>
      </c>
      <c r="L147" s="44"/>
      <c r="M147" s="233" t="s">
        <v>1</v>
      </c>
      <c r="N147" s="234" t="s">
        <v>40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171</v>
      </c>
      <c r="AT147" s="237" t="s">
        <v>166</v>
      </c>
      <c r="AU147" s="237" t="s">
        <v>85</v>
      </c>
      <c r="AY147" s="17" t="s">
        <v>164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83</v>
      </c>
      <c r="BK147" s="238">
        <f>ROUND(I147*H147,2)</f>
        <v>0</v>
      </c>
      <c r="BL147" s="17" t="s">
        <v>171</v>
      </c>
      <c r="BM147" s="237" t="s">
        <v>373</v>
      </c>
    </row>
    <row r="148" s="2" customFormat="1" ht="16.5" customHeight="1">
      <c r="A148" s="38"/>
      <c r="B148" s="39"/>
      <c r="C148" s="226" t="s">
        <v>280</v>
      </c>
      <c r="D148" s="226" t="s">
        <v>166</v>
      </c>
      <c r="E148" s="227" t="s">
        <v>1269</v>
      </c>
      <c r="F148" s="228" t="s">
        <v>1270</v>
      </c>
      <c r="G148" s="229" t="s">
        <v>259</v>
      </c>
      <c r="H148" s="230">
        <v>1</v>
      </c>
      <c r="I148" s="231"/>
      <c r="J148" s="232">
        <f>ROUND(I148*H148,2)</f>
        <v>0</v>
      </c>
      <c r="K148" s="228" t="s">
        <v>1</v>
      </c>
      <c r="L148" s="44"/>
      <c r="M148" s="233" t="s">
        <v>1</v>
      </c>
      <c r="N148" s="234" t="s">
        <v>40</v>
      </c>
      <c r="O148" s="91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7" t="s">
        <v>171</v>
      </c>
      <c r="AT148" s="237" t="s">
        <v>166</v>
      </c>
      <c r="AU148" s="237" t="s">
        <v>85</v>
      </c>
      <c r="AY148" s="17" t="s">
        <v>164</v>
      </c>
      <c r="BE148" s="238">
        <f>IF(N148="základní",J148,0)</f>
        <v>0</v>
      </c>
      <c r="BF148" s="238">
        <f>IF(N148="snížená",J148,0)</f>
        <v>0</v>
      </c>
      <c r="BG148" s="238">
        <f>IF(N148="zákl. přenesená",J148,0)</f>
        <v>0</v>
      </c>
      <c r="BH148" s="238">
        <f>IF(N148="sníž. přenesená",J148,0)</f>
        <v>0</v>
      </c>
      <c r="BI148" s="238">
        <f>IF(N148="nulová",J148,0)</f>
        <v>0</v>
      </c>
      <c r="BJ148" s="17" t="s">
        <v>83</v>
      </c>
      <c r="BK148" s="238">
        <f>ROUND(I148*H148,2)</f>
        <v>0</v>
      </c>
      <c r="BL148" s="17" t="s">
        <v>171</v>
      </c>
      <c r="BM148" s="237" t="s">
        <v>383</v>
      </c>
    </row>
    <row r="149" s="2" customFormat="1" ht="24.15" customHeight="1">
      <c r="A149" s="38"/>
      <c r="B149" s="39"/>
      <c r="C149" s="226" t="s">
        <v>286</v>
      </c>
      <c r="D149" s="226" t="s">
        <v>166</v>
      </c>
      <c r="E149" s="227" t="s">
        <v>1275</v>
      </c>
      <c r="F149" s="228" t="s">
        <v>1276</v>
      </c>
      <c r="G149" s="229" t="s">
        <v>259</v>
      </c>
      <c r="H149" s="230">
        <v>1</v>
      </c>
      <c r="I149" s="231"/>
      <c r="J149" s="232">
        <f>ROUND(I149*H149,2)</f>
        <v>0</v>
      </c>
      <c r="K149" s="228" t="s">
        <v>1</v>
      </c>
      <c r="L149" s="44"/>
      <c r="M149" s="233" t="s">
        <v>1</v>
      </c>
      <c r="N149" s="234" t="s">
        <v>40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171</v>
      </c>
      <c r="AT149" s="237" t="s">
        <v>166</v>
      </c>
      <c r="AU149" s="237" t="s">
        <v>85</v>
      </c>
      <c r="AY149" s="17" t="s">
        <v>164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83</v>
      </c>
      <c r="BK149" s="238">
        <f>ROUND(I149*H149,2)</f>
        <v>0</v>
      </c>
      <c r="BL149" s="17" t="s">
        <v>171</v>
      </c>
      <c r="BM149" s="237" t="s">
        <v>396</v>
      </c>
    </row>
    <row r="150" s="2" customFormat="1" ht="16.5" customHeight="1">
      <c r="A150" s="38"/>
      <c r="B150" s="39"/>
      <c r="C150" s="226" t="s">
        <v>291</v>
      </c>
      <c r="D150" s="226" t="s">
        <v>166</v>
      </c>
      <c r="E150" s="227" t="s">
        <v>1277</v>
      </c>
      <c r="F150" s="228" t="s">
        <v>1278</v>
      </c>
      <c r="G150" s="229" t="s">
        <v>259</v>
      </c>
      <c r="H150" s="230">
        <v>2</v>
      </c>
      <c r="I150" s="231"/>
      <c r="J150" s="232">
        <f>ROUND(I150*H150,2)</f>
        <v>0</v>
      </c>
      <c r="K150" s="228" t="s">
        <v>1</v>
      </c>
      <c r="L150" s="44"/>
      <c r="M150" s="233" t="s">
        <v>1</v>
      </c>
      <c r="N150" s="234" t="s">
        <v>40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171</v>
      </c>
      <c r="AT150" s="237" t="s">
        <v>166</v>
      </c>
      <c r="AU150" s="237" t="s">
        <v>85</v>
      </c>
      <c r="AY150" s="17" t="s">
        <v>164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83</v>
      </c>
      <c r="BK150" s="238">
        <f>ROUND(I150*H150,2)</f>
        <v>0</v>
      </c>
      <c r="BL150" s="17" t="s">
        <v>171</v>
      </c>
      <c r="BM150" s="237" t="s">
        <v>408</v>
      </c>
    </row>
    <row r="151" s="2" customFormat="1" ht="16.5" customHeight="1">
      <c r="A151" s="38"/>
      <c r="B151" s="39"/>
      <c r="C151" s="226" t="s">
        <v>7</v>
      </c>
      <c r="D151" s="226" t="s">
        <v>166</v>
      </c>
      <c r="E151" s="227" t="s">
        <v>1271</v>
      </c>
      <c r="F151" s="228" t="s">
        <v>1097</v>
      </c>
      <c r="G151" s="229" t="s">
        <v>242</v>
      </c>
      <c r="H151" s="230">
        <v>30</v>
      </c>
      <c r="I151" s="231"/>
      <c r="J151" s="232">
        <f>ROUND(I151*H151,2)</f>
        <v>0</v>
      </c>
      <c r="K151" s="228" t="s">
        <v>1</v>
      </c>
      <c r="L151" s="44"/>
      <c r="M151" s="233" t="s">
        <v>1</v>
      </c>
      <c r="N151" s="234" t="s">
        <v>40</v>
      </c>
      <c r="O151" s="91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171</v>
      </c>
      <c r="AT151" s="237" t="s">
        <v>166</v>
      </c>
      <c r="AU151" s="237" t="s">
        <v>85</v>
      </c>
      <c r="AY151" s="17" t="s">
        <v>164</v>
      </c>
      <c r="BE151" s="238">
        <f>IF(N151="základní",J151,0)</f>
        <v>0</v>
      </c>
      <c r="BF151" s="238">
        <f>IF(N151="snížená",J151,0)</f>
        <v>0</v>
      </c>
      <c r="BG151" s="238">
        <f>IF(N151="zákl. přenesená",J151,0)</f>
        <v>0</v>
      </c>
      <c r="BH151" s="238">
        <f>IF(N151="sníž. přenesená",J151,0)</f>
        <v>0</v>
      </c>
      <c r="BI151" s="238">
        <f>IF(N151="nulová",J151,0)</f>
        <v>0</v>
      </c>
      <c r="BJ151" s="17" t="s">
        <v>83</v>
      </c>
      <c r="BK151" s="238">
        <f>ROUND(I151*H151,2)</f>
        <v>0</v>
      </c>
      <c r="BL151" s="17" t="s">
        <v>171</v>
      </c>
      <c r="BM151" s="237" t="s">
        <v>418</v>
      </c>
    </row>
    <row r="152" s="12" customFormat="1" ht="22.8" customHeight="1">
      <c r="A152" s="12"/>
      <c r="B152" s="210"/>
      <c r="C152" s="211"/>
      <c r="D152" s="212" t="s">
        <v>74</v>
      </c>
      <c r="E152" s="224" t="s">
        <v>1088</v>
      </c>
      <c r="F152" s="224" t="s">
        <v>1244</v>
      </c>
      <c r="G152" s="211"/>
      <c r="H152" s="211"/>
      <c r="I152" s="214"/>
      <c r="J152" s="225">
        <f>BK152</f>
        <v>0</v>
      </c>
      <c r="K152" s="211"/>
      <c r="L152" s="216"/>
      <c r="M152" s="217"/>
      <c r="N152" s="218"/>
      <c r="O152" s="218"/>
      <c r="P152" s="219">
        <f>P153</f>
        <v>0</v>
      </c>
      <c r="Q152" s="218"/>
      <c r="R152" s="219">
        <f>R153</f>
        <v>0</v>
      </c>
      <c r="S152" s="218"/>
      <c r="T152" s="220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1" t="s">
        <v>83</v>
      </c>
      <c r="AT152" s="222" t="s">
        <v>74</v>
      </c>
      <c r="AU152" s="222" t="s">
        <v>83</v>
      </c>
      <c r="AY152" s="221" t="s">
        <v>164</v>
      </c>
      <c r="BK152" s="223">
        <f>BK153</f>
        <v>0</v>
      </c>
    </row>
    <row r="153" s="2" customFormat="1" ht="16.5" customHeight="1">
      <c r="A153" s="38"/>
      <c r="B153" s="39"/>
      <c r="C153" s="226" t="s">
        <v>303</v>
      </c>
      <c r="D153" s="226" t="s">
        <v>166</v>
      </c>
      <c r="E153" s="227" t="s">
        <v>1245</v>
      </c>
      <c r="F153" s="228" t="s">
        <v>1246</v>
      </c>
      <c r="G153" s="229" t="s">
        <v>223</v>
      </c>
      <c r="H153" s="230">
        <v>5</v>
      </c>
      <c r="I153" s="231"/>
      <c r="J153" s="232">
        <f>ROUND(I153*H153,2)</f>
        <v>0</v>
      </c>
      <c r="K153" s="228" t="s">
        <v>1</v>
      </c>
      <c r="L153" s="44"/>
      <c r="M153" s="233" t="s">
        <v>1</v>
      </c>
      <c r="N153" s="234" t="s">
        <v>40</v>
      </c>
      <c r="O153" s="91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7" t="s">
        <v>171</v>
      </c>
      <c r="AT153" s="237" t="s">
        <v>166</v>
      </c>
      <c r="AU153" s="237" t="s">
        <v>85</v>
      </c>
      <c r="AY153" s="17" t="s">
        <v>164</v>
      </c>
      <c r="BE153" s="238">
        <f>IF(N153="základní",J153,0)</f>
        <v>0</v>
      </c>
      <c r="BF153" s="238">
        <f>IF(N153="snížená",J153,0)</f>
        <v>0</v>
      </c>
      <c r="BG153" s="238">
        <f>IF(N153="zákl. přenesená",J153,0)</f>
        <v>0</v>
      </c>
      <c r="BH153" s="238">
        <f>IF(N153="sníž. přenesená",J153,0)</f>
        <v>0</v>
      </c>
      <c r="BI153" s="238">
        <f>IF(N153="nulová",J153,0)</f>
        <v>0</v>
      </c>
      <c r="BJ153" s="17" t="s">
        <v>83</v>
      </c>
      <c r="BK153" s="238">
        <f>ROUND(I153*H153,2)</f>
        <v>0</v>
      </c>
      <c r="BL153" s="17" t="s">
        <v>171</v>
      </c>
      <c r="BM153" s="237" t="s">
        <v>431</v>
      </c>
    </row>
    <row r="154" s="12" customFormat="1" ht="22.8" customHeight="1">
      <c r="A154" s="12"/>
      <c r="B154" s="210"/>
      <c r="C154" s="211"/>
      <c r="D154" s="212" t="s">
        <v>74</v>
      </c>
      <c r="E154" s="224" t="s">
        <v>1101</v>
      </c>
      <c r="F154" s="224" t="s">
        <v>1196</v>
      </c>
      <c r="G154" s="211"/>
      <c r="H154" s="211"/>
      <c r="I154" s="214"/>
      <c r="J154" s="225">
        <f>BK154</f>
        <v>0</v>
      </c>
      <c r="K154" s="211"/>
      <c r="L154" s="216"/>
      <c r="M154" s="217"/>
      <c r="N154" s="218"/>
      <c r="O154" s="218"/>
      <c r="P154" s="219">
        <f>SUM(P155:P158)</f>
        <v>0</v>
      </c>
      <c r="Q154" s="218"/>
      <c r="R154" s="219">
        <f>SUM(R155:R158)</f>
        <v>0</v>
      </c>
      <c r="S154" s="218"/>
      <c r="T154" s="220">
        <f>SUM(T155:T158)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1" t="s">
        <v>83</v>
      </c>
      <c r="AT154" s="222" t="s">
        <v>74</v>
      </c>
      <c r="AU154" s="222" t="s">
        <v>83</v>
      </c>
      <c r="AY154" s="221" t="s">
        <v>164</v>
      </c>
      <c r="BK154" s="223">
        <f>SUM(BK155:BK158)</f>
        <v>0</v>
      </c>
    </row>
    <row r="155" s="2" customFormat="1" ht="16.5" customHeight="1">
      <c r="A155" s="38"/>
      <c r="B155" s="39"/>
      <c r="C155" s="226" t="s">
        <v>309</v>
      </c>
      <c r="D155" s="226" t="s">
        <v>166</v>
      </c>
      <c r="E155" s="227" t="s">
        <v>1197</v>
      </c>
      <c r="F155" s="228" t="s">
        <v>1198</v>
      </c>
      <c r="G155" s="229" t="s">
        <v>259</v>
      </c>
      <c r="H155" s="230">
        <v>1</v>
      </c>
      <c r="I155" s="231"/>
      <c r="J155" s="232">
        <f>ROUND(I155*H155,2)</f>
        <v>0</v>
      </c>
      <c r="K155" s="228" t="s">
        <v>1</v>
      </c>
      <c r="L155" s="44"/>
      <c r="M155" s="233" t="s">
        <v>1</v>
      </c>
      <c r="N155" s="234" t="s">
        <v>40</v>
      </c>
      <c r="O155" s="91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171</v>
      </c>
      <c r="AT155" s="237" t="s">
        <v>166</v>
      </c>
      <c r="AU155" s="237" t="s">
        <v>85</v>
      </c>
      <c r="AY155" s="17" t="s">
        <v>164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83</v>
      </c>
      <c r="BK155" s="238">
        <f>ROUND(I155*H155,2)</f>
        <v>0</v>
      </c>
      <c r="BL155" s="17" t="s">
        <v>171</v>
      </c>
      <c r="BM155" s="237" t="s">
        <v>443</v>
      </c>
    </row>
    <row r="156" s="2" customFormat="1" ht="16.5" customHeight="1">
      <c r="A156" s="38"/>
      <c r="B156" s="39"/>
      <c r="C156" s="226" t="s">
        <v>317</v>
      </c>
      <c r="D156" s="226" t="s">
        <v>166</v>
      </c>
      <c r="E156" s="227" t="s">
        <v>1279</v>
      </c>
      <c r="F156" s="228" t="s">
        <v>1252</v>
      </c>
      <c r="G156" s="229" t="s">
        <v>259</v>
      </c>
      <c r="H156" s="230">
        <v>1</v>
      </c>
      <c r="I156" s="231"/>
      <c r="J156" s="232">
        <f>ROUND(I156*H156,2)</f>
        <v>0</v>
      </c>
      <c r="K156" s="228" t="s">
        <v>1</v>
      </c>
      <c r="L156" s="44"/>
      <c r="M156" s="233" t="s">
        <v>1</v>
      </c>
      <c r="N156" s="234" t="s">
        <v>40</v>
      </c>
      <c r="O156" s="91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7" t="s">
        <v>171</v>
      </c>
      <c r="AT156" s="237" t="s">
        <v>166</v>
      </c>
      <c r="AU156" s="237" t="s">
        <v>85</v>
      </c>
      <c r="AY156" s="17" t="s">
        <v>164</v>
      </c>
      <c r="BE156" s="238">
        <f>IF(N156="základní",J156,0)</f>
        <v>0</v>
      </c>
      <c r="BF156" s="238">
        <f>IF(N156="snížená",J156,0)</f>
        <v>0</v>
      </c>
      <c r="BG156" s="238">
        <f>IF(N156="zákl. přenesená",J156,0)</f>
        <v>0</v>
      </c>
      <c r="BH156" s="238">
        <f>IF(N156="sníž. přenesená",J156,0)</f>
        <v>0</v>
      </c>
      <c r="BI156" s="238">
        <f>IF(N156="nulová",J156,0)</f>
        <v>0</v>
      </c>
      <c r="BJ156" s="17" t="s">
        <v>83</v>
      </c>
      <c r="BK156" s="238">
        <f>ROUND(I156*H156,2)</f>
        <v>0</v>
      </c>
      <c r="BL156" s="17" t="s">
        <v>171</v>
      </c>
      <c r="BM156" s="237" t="s">
        <v>454</v>
      </c>
    </row>
    <row r="157" s="2" customFormat="1" ht="16.5" customHeight="1">
      <c r="A157" s="38"/>
      <c r="B157" s="39"/>
      <c r="C157" s="226" t="s">
        <v>324</v>
      </c>
      <c r="D157" s="226" t="s">
        <v>166</v>
      </c>
      <c r="E157" s="227" t="s">
        <v>1199</v>
      </c>
      <c r="F157" s="228" t="s">
        <v>1200</v>
      </c>
      <c r="G157" s="229" t="s">
        <v>259</v>
      </c>
      <c r="H157" s="230">
        <v>1</v>
      </c>
      <c r="I157" s="231"/>
      <c r="J157" s="232">
        <f>ROUND(I157*H157,2)</f>
        <v>0</v>
      </c>
      <c r="K157" s="228" t="s">
        <v>1</v>
      </c>
      <c r="L157" s="44"/>
      <c r="M157" s="233" t="s">
        <v>1</v>
      </c>
      <c r="N157" s="234" t="s">
        <v>40</v>
      </c>
      <c r="O157" s="91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171</v>
      </c>
      <c r="AT157" s="237" t="s">
        <v>166</v>
      </c>
      <c r="AU157" s="237" t="s">
        <v>85</v>
      </c>
      <c r="AY157" s="17" t="s">
        <v>164</v>
      </c>
      <c r="BE157" s="238">
        <f>IF(N157="základní",J157,0)</f>
        <v>0</v>
      </c>
      <c r="BF157" s="238">
        <f>IF(N157="snížená",J157,0)</f>
        <v>0</v>
      </c>
      <c r="BG157" s="238">
        <f>IF(N157="zákl. přenesená",J157,0)</f>
        <v>0</v>
      </c>
      <c r="BH157" s="238">
        <f>IF(N157="sníž. přenesená",J157,0)</f>
        <v>0</v>
      </c>
      <c r="BI157" s="238">
        <f>IF(N157="nulová",J157,0)</f>
        <v>0</v>
      </c>
      <c r="BJ157" s="17" t="s">
        <v>83</v>
      </c>
      <c r="BK157" s="238">
        <f>ROUND(I157*H157,2)</f>
        <v>0</v>
      </c>
      <c r="BL157" s="17" t="s">
        <v>171</v>
      </c>
      <c r="BM157" s="237" t="s">
        <v>466</v>
      </c>
    </row>
    <row r="158" s="2" customFormat="1" ht="16.5" customHeight="1">
      <c r="A158" s="38"/>
      <c r="B158" s="39"/>
      <c r="C158" s="226" t="s">
        <v>329</v>
      </c>
      <c r="D158" s="226" t="s">
        <v>166</v>
      </c>
      <c r="E158" s="227" t="s">
        <v>1280</v>
      </c>
      <c r="F158" s="228" t="s">
        <v>1202</v>
      </c>
      <c r="G158" s="229" t="s">
        <v>259</v>
      </c>
      <c r="H158" s="230">
        <v>1</v>
      </c>
      <c r="I158" s="231"/>
      <c r="J158" s="232">
        <f>ROUND(I158*H158,2)</f>
        <v>0</v>
      </c>
      <c r="K158" s="228" t="s">
        <v>1</v>
      </c>
      <c r="L158" s="44"/>
      <c r="M158" s="293" t="s">
        <v>1</v>
      </c>
      <c r="N158" s="294" t="s">
        <v>40</v>
      </c>
      <c r="O158" s="290"/>
      <c r="P158" s="295">
        <f>O158*H158</f>
        <v>0</v>
      </c>
      <c r="Q158" s="295">
        <v>0</v>
      </c>
      <c r="R158" s="295">
        <f>Q158*H158</f>
        <v>0</v>
      </c>
      <c r="S158" s="295">
        <v>0</v>
      </c>
      <c r="T158" s="29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7" t="s">
        <v>171</v>
      </c>
      <c r="AT158" s="237" t="s">
        <v>166</v>
      </c>
      <c r="AU158" s="237" t="s">
        <v>85</v>
      </c>
      <c r="AY158" s="17" t="s">
        <v>164</v>
      </c>
      <c r="BE158" s="238">
        <f>IF(N158="základní",J158,0)</f>
        <v>0</v>
      </c>
      <c r="BF158" s="238">
        <f>IF(N158="snížená",J158,0)</f>
        <v>0</v>
      </c>
      <c r="BG158" s="238">
        <f>IF(N158="zákl. přenesená",J158,0)</f>
        <v>0</v>
      </c>
      <c r="BH158" s="238">
        <f>IF(N158="sníž. přenesená",J158,0)</f>
        <v>0</v>
      </c>
      <c r="BI158" s="238">
        <f>IF(N158="nulová",J158,0)</f>
        <v>0</v>
      </c>
      <c r="BJ158" s="17" t="s">
        <v>83</v>
      </c>
      <c r="BK158" s="238">
        <f>ROUND(I158*H158,2)</f>
        <v>0</v>
      </c>
      <c r="BL158" s="17" t="s">
        <v>171</v>
      </c>
      <c r="BM158" s="237" t="s">
        <v>1281</v>
      </c>
    </row>
    <row r="159" s="2" customFormat="1" ht="6.96" customHeight="1">
      <c r="A159" s="38"/>
      <c r="B159" s="66"/>
      <c r="C159" s="67"/>
      <c r="D159" s="67"/>
      <c r="E159" s="67"/>
      <c r="F159" s="67"/>
      <c r="G159" s="67"/>
      <c r="H159" s="67"/>
      <c r="I159" s="67"/>
      <c r="J159" s="67"/>
      <c r="K159" s="67"/>
      <c r="L159" s="44"/>
      <c r="M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</row>
  </sheetData>
  <sheetProtection sheet="1" autoFilter="0" formatColumns="0" formatRows="0" objects="1" scenarios="1" spinCount="100000" saltValue="hR1XWKRj64U00ypMruKSkz5ZbrnNc146WirSMNZ8Kt3TUJzg9TpyTAUz3i5mFScM5MUc0oLSnPkmao8fxTkSJw==" hashValue="ydiuXo81PGCfhjUo2wg76dEDqyye8knM7fNk3LOBHTKzMRGf6AFX/OhqOdA9twYLvYpbVMoQwBjbU708YoxT4w==" algorithmName="SHA-512" password="CC35"/>
  <autoFilter ref="C125:K15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104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Přístavba a úprava Infocentra u Muzea války 1866</v>
      </c>
      <c r="F7" s="150"/>
      <c r="G7" s="150"/>
      <c r="H7" s="150"/>
      <c r="L7" s="20"/>
    </row>
    <row r="8" s="1" customFormat="1" ht="12" customHeight="1">
      <c r="B8" s="20"/>
      <c r="D8" s="150" t="s">
        <v>121</v>
      </c>
      <c r="L8" s="20"/>
    </row>
    <row r="9" s="2" customFormat="1" ht="16.5" customHeight="1">
      <c r="A9" s="38"/>
      <c r="B9" s="44"/>
      <c r="C9" s="38"/>
      <c r="D9" s="38"/>
      <c r="E9" s="151" t="s">
        <v>1282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1064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1283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14. 8. 2025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0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tr">
        <f>IF('Rekapitulace stavby'!AN16="","",'Rekapitulace stavby'!AN16)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tr">
        <f>IF('Rekapitulace stavby'!E17="","",'Rekapitulace stavby'!E17)</f>
        <v xml:space="preserve"> </v>
      </c>
      <c r="F23" s="38"/>
      <c r="G23" s="38"/>
      <c r="H23" s="38"/>
      <c r="I23" s="150" t="s">
        <v>27</v>
      </c>
      <c r="J23" s="141" t="str">
        <f>IF('Rekapitulace stavby'!AN17="","",'Rekapitulace stavby'!AN17)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32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33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35</v>
      </c>
      <c r="E32" s="38"/>
      <c r="F32" s="38"/>
      <c r="G32" s="38"/>
      <c r="H32" s="38"/>
      <c r="I32" s="38"/>
      <c r="J32" s="160">
        <f>ROUND(J129,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37</v>
      </c>
      <c r="G34" s="38"/>
      <c r="H34" s="38"/>
      <c r="I34" s="161" t="s">
        <v>36</v>
      </c>
      <c r="J34" s="161" t="s">
        <v>38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39</v>
      </c>
      <c r="E35" s="150" t="s">
        <v>40</v>
      </c>
      <c r="F35" s="163">
        <f>ROUND((SUM(BE129:BE183)),  2)</f>
        <v>0</v>
      </c>
      <c r="G35" s="38"/>
      <c r="H35" s="38"/>
      <c r="I35" s="164">
        <v>0.20999999999999999</v>
      </c>
      <c r="J35" s="163">
        <f>ROUND(((SUM(BE129:BE183))*I35),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41</v>
      </c>
      <c r="F36" s="163">
        <f>ROUND((SUM(BF129:BF183)),  2)</f>
        <v>0</v>
      </c>
      <c r="G36" s="38"/>
      <c r="H36" s="38"/>
      <c r="I36" s="164">
        <v>0.12</v>
      </c>
      <c r="J36" s="163">
        <f>ROUND(((SUM(BF129:BF183))*I36),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42</v>
      </c>
      <c r="F37" s="163">
        <f>ROUND((SUM(BG129:BG183)),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43</v>
      </c>
      <c r="F38" s="163">
        <f>ROUND((SUM(BH129:BH183)),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44</v>
      </c>
      <c r="F39" s="163">
        <f>ROUND((SUM(BI129:BI183)),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45</v>
      </c>
      <c r="E41" s="167"/>
      <c r="F41" s="167"/>
      <c r="G41" s="168" t="s">
        <v>46</v>
      </c>
      <c r="H41" s="169" t="s">
        <v>47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48</v>
      </c>
      <c r="E50" s="173"/>
      <c r="F50" s="173"/>
      <c r="G50" s="172" t="s">
        <v>49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50</v>
      </c>
      <c r="E61" s="175"/>
      <c r="F61" s="176" t="s">
        <v>51</v>
      </c>
      <c r="G61" s="174" t="s">
        <v>50</v>
      </c>
      <c r="H61" s="175"/>
      <c r="I61" s="175"/>
      <c r="J61" s="177" t="s">
        <v>51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52</v>
      </c>
      <c r="E65" s="178"/>
      <c r="F65" s="178"/>
      <c r="G65" s="172" t="s">
        <v>53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50</v>
      </c>
      <c r="E76" s="175"/>
      <c r="F76" s="176" t="s">
        <v>51</v>
      </c>
      <c r="G76" s="174" t="s">
        <v>50</v>
      </c>
      <c r="H76" s="175"/>
      <c r="I76" s="175"/>
      <c r="J76" s="177" t="s">
        <v>51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Přístavba a úprava Infocentra u Muzea války 1866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121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1282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1064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03.1 - UT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k.ú. Lípa u Hradce Králové</v>
      </c>
      <c r="G91" s="40"/>
      <c r="H91" s="40"/>
      <c r="I91" s="32" t="s">
        <v>22</v>
      </c>
      <c r="J91" s="79" t="str">
        <f>IF(J14="","",J14)</f>
        <v>14. 8. 2025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30</v>
      </c>
      <c r="J93" s="36" t="str">
        <f>E23</f>
        <v xml:space="preserve"> 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32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124</v>
      </c>
      <c r="D96" s="185"/>
      <c r="E96" s="185"/>
      <c r="F96" s="185"/>
      <c r="G96" s="185"/>
      <c r="H96" s="185"/>
      <c r="I96" s="185"/>
      <c r="J96" s="186" t="s">
        <v>125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126</v>
      </c>
      <c r="D98" s="40"/>
      <c r="E98" s="40"/>
      <c r="F98" s="40"/>
      <c r="G98" s="40"/>
      <c r="H98" s="40"/>
      <c r="I98" s="40"/>
      <c r="J98" s="110">
        <f>J129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127</v>
      </c>
    </row>
    <row r="99" s="9" customFormat="1" ht="24.96" customHeight="1">
      <c r="A99" s="9"/>
      <c r="B99" s="188"/>
      <c r="C99" s="189"/>
      <c r="D99" s="190" t="s">
        <v>1284</v>
      </c>
      <c r="E99" s="191"/>
      <c r="F99" s="191"/>
      <c r="G99" s="191"/>
      <c r="H99" s="191"/>
      <c r="I99" s="191"/>
      <c r="J99" s="192">
        <f>J130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1285</v>
      </c>
      <c r="E100" s="196"/>
      <c r="F100" s="196"/>
      <c r="G100" s="196"/>
      <c r="H100" s="196"/>
      <c r="I100" s="196"/>
      <c r="J100" s="197">
        <f>J131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8"/>
      <c r="C101" s="189"/>
      <c r="D101" s="190" t="s">
        <v>1286</v>
      </c>
      <c r="E101" s="191"/>
      <c r="F101" s="191"/>
      <c r="G101" s="191"/>
      <c r="H101" s="191"/>
      <c r="I101" s="191"/>
      <c r="J101" s="192">
        <f>J137</f>
        <v>0</v>
      </c>
      <c r="K101" s="189"/>
      <c r="L101" s="19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4"/>
      <c r="C102" s="133"/>
      <c r="D102" s="195" t="s">
        <v>1287</v>
      </c>
      <c r="E102" s="196"/>
      <c r="F102" s="196"/>
      <c r="G102" s="196"/>
      <c r="H102" s="196"/>
      <c r="I102" s="196"/>
      <c r="J102" s="197">
        <f>J138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1288</v>
      </c>
      <c r="E103" s="196"/>
      <c r="F103" s="196"/>
      <c r="G103" s="196"/>
      <c r="H103" s="196"/>
      <c r="I103" s="196"/>
      <c r="J103" s="197">
        <f>J151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1289</v>
      </c>
      <c r="E104" s="196"/>
      <c r="F104" s="196"/>
      <c r="G104" s="196"/>
      <c r="H104" s="196"/>
      <c r="I104" s="196"/>
      <c r="J104" s="197">
        <f>J159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4"/>
      <c r="C105" s="133"/>
      <c r="D105" s="195" t="s">
        <v>1290</v>
      </c>
      <c r="E105" s="196"/>
      <c r="F105" s="196"/>
      <c r="G105" s="196"/>
      <c r="H105" s="196"/>
      <c r="I105" s="196"/>
      <c r="J105" s="197">
        <f>J173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4"/>
      <c r="C106" s="133"/>
      <c r="D106" s="195" t="s">
        <v>1291</v>
      </c>
      <c r="E106" s="196"/>
      <c r="F106" s="196"/>
      <c r="G106" s="196"/>
      <c r="H106" s="196"/>
      <c r="I106" s="196"/>
      <c r="J106" s="197">
        <f>J178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4"/>
      <c r="C107" s="133"/>
      <c r="D107" s="195" t="s">
        <v>1292</v>
      </c>
      <c r="E107" s="196"/>
      <c r="F107" s="196"/>
      <c r="G107" s="196"/>
      <c r="H107" s="196"/>
      <c r="I107" s="196"/>
      <c r="J107" s="197">
        <f>J180</f>
        <v>0</v>
      </c>
      <c r="K107" s="133"/>
      <c r="L107" s="19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149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83" t="str">
        <f>E7</f>
        <v>Přístavba a úprava Infocentra u Muzea války 1866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" customFormat="1" ht="12" customHeight="1">
      <c r="B118" s="21"/>
      <c r="C118" s="32" t="s">
        <v>121</v>
      </c>
      <c r="D118" s="22"/>
      <c r="E118" s="22"/>
      <c r="F118" s="22"/>
      <c r="G118" s="22"/>
      <c r="H118" s="22"/>
      <c r="I118" s="22"/>
      <c r="J118" s="22"/>
      <c r="K118" s="22"/>
      <c r="L118" s="20"/>
    </row>
    <row r="119" s="2" customFormat="1" ht="16.5" customHeight="1">
      <c r="A119" s="38"/>
      <c r="B119" s="39"/>
      <c r="C119" s="40"/>
      <c r="D119" s="40"/>
      <c r="E119" s="183" t="s">
        <v>1282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1064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40"/>
      <c r="D121" s="40"/>
      <c r="E121" s="76" t="str">
        <f>E11</f>
        <v>03.1 - UT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40"/>
      <c r="E123" s="40"/>
      <c r="F123" s="27" t="str">
        <f>F14</f>
        <v>k.ú. Lípa u Hradce Králové</v>
      </c>
      <c r="G123" s="40"/>
      <c r="H123" s="40"/>
      <c r="I123" s="32" t="s">
        <v>22</v>
      </c>
      <c r="J123" s="79" t="str">
        <f>IF(J14="","",J14)</f>
        <v>14. 8. 2025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24</v>
      </c>
      <c r="D125" s="40"/>
      <c r="E125" s="40"/>
      <c r="F125" s="27" t="str">
        <f>E17</f>
        <v xml:space="preserve"> </v>
      </c>
      <c r="G125" s="40"/>
      <c r="H125" s="40"/>
      <c r="I125" s="32" t="s">
        <v>30</v>
      </c>
      <c r="J125" s="36" t="str">
        <f>E23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28</v>
      </c>
      <c r="D126" s="40"/>
      <c r="E126" s="40"/>
      <c r="F126" s="27" t="str">
        <f>IF(E20="","",E20)</f>
        <v>Vyplň údaj</v>
      </c>
      <c r="G126" s="40"/>
      <c r="H126" s="40"/>
      <c r="I126" s="32" t="s">
        <v>32</v>
      </c>
      <c r="J126" s="36" t="str">
        <f>E26</f>
        <v xml:space="preserve"> 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199"/>
      <c r="B128" s="200"/>
      <c r="C128" s="201" t="s">
        <v>150</v>
      </c>
      <c r="D128" s="202" t="s">
        <v>60</v>
      </c>
      <c r="E128" s="202" t="s">
        <v>56</v>
      </c>
      <c r="F128" s="202" t="s">
        <v>57</v>
      </c>
      <c r="G128" s="202" t="s">
        <v>151</v>
      </c>
      <c r="H128" s="202" t="s">
        <v>152</v>
      </c>
      <c r="I128" s="202" t="s">
        <v>153</v>
      </c>
      <c r="J128" s="202" t="s">
        <v>125</v>
      </c>
      <c r="K128" s="203" t="s">
        <v>154</v>
      </c>
      <c r="L128" s="204"/>
      <c r="M128" s="100" t="s">
        <v>1</v>
      </c>
      <c r="N128" s="101" t="s">
        <v>39</v>
      </c>
      <c r="O128" s="101" t="s">
        <v>155</v>
      </c>
      <c r="P128" s="101" t="s">
        <v>156</v>
      </c>
      <c r="Q128" s="101" t="s">
        <v>157</v>
      </c>
      <c r="R128" s="101" t="s">
        <v>158</v>
      </c>
      <c r="S128" s="101" t="s">
        <v>159</v>
      </c>
      <c r="T128" s="102" t="s">
        <v>160</v>
      </c>
      <c r="U128" s="199"/>
      <c r="V128" s="199"/>
      <c r="W128" s="199"/>
      <c r="X128" s="199"/>
      <c r="Y128" s="199"/>
      <c r="Z128" s="199"/>
      <c r="AA128" s="199"/>
      <c r="AB128" s="199"/>
      <c r="AC128" s="199"/>
      <c r="AD128" s="199"/>
      <c r="AE128" s="199"/>
    </row>
    <row r="129" s="2" customFormat="1" ht="22.8" customHeight="1">
      <c r="A129" s="38"/>
      <c r="B129" s="39"/>
      <c r="C129" s="107" t="s">
        <v>161</v>
      </c>
      <c r="D129" s="40"/>
      <c r="E129" s="40"/>
      <c r="F129" s="40"/>
      <c r="G129" s="40"/>
      <c r="H129" s="40"/>
      <c r="I129" s="40"/>
      <c r="J129" s="205">
        <f>BK129</f>
        <v>0</v>
      </c>
      <c r="K129" s="40"/>
      <c r="L129" s="44"/>
      <c r="M129" s="103"/>
      <c r="N129" s="206"/>
      <c r="O129" s="104"/>
      <c r="P129" s="207">
        <f>P130+P137</f>
        <v>0</v>
      </c>
      <c r="Q129" s="104"/>
      <c r="R129" s="207">
        <f>R130+R137</f>
        <v>0</v>
      </c>
      <c r="S129" s="104"/>
      <c r="T129" s="208">
        <f>T130+T137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74</v>
      </c>
      <c r="AU129" s="17" t="s">
        <v>127</v>
      </c>
      <c r="BK129" s="209">
        <f>BK130+BK137</f>
        <v>0</v>
      </c>
    </row>
    <row r="130" s="12" customFormat="1" ht="25.92" customHeight="1">
      <c r="A130" s="12"/>
      <c r="B130" s="210"/>
      <c r="C130" s="211"/>
      <c r="D130" s="212" t="s">
        <v>74</v>
      </c>
      <c r="E130" s="213" t="s">
        <v>1211</v>
      </c>
      <c r="F130" s="213" t="s">
        <v>163</v>
      </c>
      <c r="G130" s="211"/>
      <c r="H130" s="211"/>
      <c r="I130" s="214"/>
      <c r="J130" s="215">
        <f>BK130</f>
        <v>0</v>
      </c>
      <c r="K130" s="211"/>
      <c r="L130" s="216"/>
      <c r="M130" s="217"/>
      <c r="N130" s="218"/>
      <c r="O130" s="218"/>
      <c r="P130" s="219">
        <f>P131</f>
        <v>0</v>
      </c>
      <c r="Q130" s="218"/>
      <c r="R130" s="219">
        <f>R131</f>
        <v>0</v>
      </c>
      <c r="S130" s="218"/>
      <c r="T130" s="220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1" t="s">
        <v>83</v>
      </c>
      <c r="AT130" s="222" t="s">
        <v>74</v>
      </c>
      <c r="AU130" s="222" t="s">
        <v>75</v>
      </c>
      <c r="AY130" s="221" t="s">
        <v>164</v>
      </c>
      <c r="BK130" s="223">
        <f>BK131</f>
        <v>0</v>
      </c>
    </row>
    <row r="131" s="12" customFormat="1" ht="22.8" customHeight="1">
      <c r="A131" s="12"/>
      <c r="B131" s="210"/>
      <c r="C131" s="211"/>
      <c r="D131" s="212" t="s">
        <v>74</v>
      </c>
      <c r="E131" s="224" t="s">
        <v>1076</v>
      </c>
      <c r="F131" s="224" t="s">
        <v>1078</v>
      </c>
      <c r="G131" s="211"/>
      <c r="H131" s="211"/>
      <c r="I131" s="214"/>
      <c r="J131" s="225">
        <f>BK131</f>
        <v>0</v>
      </c>
      <c r="K131" s="211"/>
      <c r="L131" s="216"/>
      <c r="M131" s="217"/>
      <c r="N131" s="218"/>
      <c r="O131" s="218"/>
      <c r="P131" s="219">
        <f>SUM(P132:P136)</f>
        <v>0</v>
      </c>
      <c r="Q131" s="218"/>
      <c r="R131" s="219">
        <f>SUM(R132:R136)</f>
        <v>0</v>
      </c>
      <c r="S131" s="218"/>
      <c r="T131" s="220">
        <f>SUM(T132:T136)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1" t="s">
        <v>83</v>
      </c>
      <c r="AT131" s="222" t="s">
        <v>74</v>
      </c>
      <c r="AU131" s="222" t="s">
        <v>83</v>
      </c>
      <c r="AY131" s="221" t="s">
        <v>164</v>
      </c>
      <c r="BK131" s="223">
        <f>SUM(BK132:BK136)</f>
        <v>0</v>
      </c>
    </row>
    <row r="132" s="2" customFormat="1" ht="24.15" customHeight="1">
      <c r="A132" s="38"/>
      <c r="B132" s="39"/>
      <c r="C132" s="226" t="s">
        <v>83</v>
      </c>
      <c r="D132" s="226" t="s">
        <v>166</v>
      </c>
      <c r="E132" s="227" t="s">
        <v>1293</v>
      </c>
      <c r="F132" s="228" t="s">
        <v>1294</v>
      </c>
      <c r="G132" s="229" t="s">
        <v>259</v>
      </c>
      <c r="H132" s="230">
        <v>1</v>
      </c>
      <c r="I132" s="231"/>
      <c r="J132" s="232">
        <f>ROUND(I132*H132,2)</f>
        <v>0</v>
      </c>
      <c r="K132" s="228" t="s">
        <v>1</v>
      </c>
      <c r="L132" s="44"/>
      <c r="M132" s="233" t="s">
        <v>1</v>
      </c>
      <c r="N132" s="234" t="s">
        <v>40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171</v>
      </c>
      <c r="AT132" s="237" t="s">
        <v>166</v>
      </c>
      <c r="AU132" s="237" t="s">
        <v>85</v>
      </c>
      <c r="AY132" s="17" t="s">
        <v>164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171</v>
      </c>
      <c r="BM132" s="237" t="s">
        <v>85</v>
      </c>
    </row>
    <row r="133" s="2" customFormat="1">
      <c r="A133" s="38"/>
      <c r="B133" s="39"/>
      <c r="C133" s="40"/>
      <c r="D133" s="246" t="s">
        <v>470</v>
      </c>
      <c r="E133" s="40"/>
      <c r="F133" s="287" t="s">
        <v>1295</v>
      </c>
      <c r="G133" s="40"/>
      <c r="H133" s="40"/>
      <c r="I133" s="241"/>
      <c r="J133" s="40"/>
      <c r="K133" s="40"/>
      <c r="L133" s="44"/>
      <c r="M133" s="242"/>
      <c r="N133" s="243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470</v>
      </c>
      <c r="AU133" s="17" t="s">
        <v>85</v>
      </c>
    </row>
    <row r="134" s="2" customFormat="1" ht="16.5" customHeight="1">
      <c r="A134" s="38"/>
      <c r="B134" s="39"/>
      <c r="C134" s="226" t="s">
        <v>85</v>
      </c>
      <c r="D134" s="226" t="s">
        <v>166</v>
      </c>
      <c r="E134" s="227" t="s">
        <v>1296</v>
      </c>
      <c r="F134" s="228" t="s">
        <v>1297</v>
      </c>
      <c r="G134" s="229" t="s">
        <v>259</v>
      </c>
      <c r="H134" s="230">
        <v>1</v>
      </c>
      <c r="I134" s="231"/>
      <c r="J134" s="232">
        <f>ROUND(I134*H134,2)</f>
        <v>0</v>
      </c>
      <c r="K134" s="228" t="s">
        <v>1</v>
      </c>
      <c r="L134" s="44"/>
      <c r="M134" s="233" t="s">
        <v>1</v>
      </c>
      <c r="N134" s="234" t="s">
        <v>40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171</v>
      </c>
      <c r="AT134" s="237" t="s">
        <v>166</v>
      </c>
      <c r="AU134" s="237" t="s">
        <v>85</v>
      </c>
      <c r="AY134" s="17" t="s">
        <v>164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83</v>
      </c>
      <c r="BK134" s="238">
        <f>ROUND(I134*H134,2)</f>
        <v>0</v>
      </c>
      <c r="BL134" s="17" t="s">
        <v>171</v>
      </c>
      <c r="BM134" s="237" t="s">
        <v>171</v>
      </c>
    </row>
    <row r="135" s="2" customFormat="1" ht="16.5" customHeight="1">
      <c r="A135" s="38"/>
      <c r="B135" s="39"/>
      <c r="C135" s="226" t="s">
        <v>183</v>
      </c>
      <c r="D135" s="226" t="s">
        <v>166</v>
      </c>
      <c r="E135" s="227" t="s">
        <v>1298</v>
      </c>
      <c r="F135" s="228" t="s">
        <v>1299</v>
      </c>
      <c r="G135" s="229" t="s">
        <v>259</v>
      </c>
      <c r="H135" s="230">
        <v>1</v>
      </c>
      <c r="I135" s="231"/>
      <c r="J135" s="232">
        <f>ROUND(I135*H135,2)</f>
        <v>0</v>
      </c>
      <c r="K135" s="228" t="s">
        <v>1</v>
      </c>
      <c r="L135" s="44"/>
      <c r="M135" s="233" t="s">
        <v>1</v>
      </c>
      <c r="N135" s="234" t="s">
        <v>40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171</v>
      </c>
      <c r="AT135" s="237" t="s">
        <v>166</v>
      </c>
      <c r="AU135" s="237" t="s">
        <v>85</v>
      </c>
      <c r="AY135" s="17" t="s">
        <v>164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83</v>
      </c>
      <c r="BK135" s="238">
        <f>ROUND(I135*H135,2)</f>
        <v>0</v>
      </c>
      <c r="BL135" s="17" t="s">
        <v>171</v>
      </c>
      <c r="BM135" s="237" t="s">
        <v>205</v>
      </c>
    </row>
    <row r="136" s="2" customFormat="1" ht="16.5" customHeight="1">
      <c r="A136" s="38"/>
      <c r="B136" s="39"/>
      <c r="C136" s="226" t="s">
        <v>171</v>
      </c>
      <c r="D136" s="226" t="s">
        <v>166</v>
      </c>
      <c r="E136" s="227" t="s">
        <v>1300</v>
      </c>
      <c r="F136" s="228" t="s">
        <v>1301</v>
      </c>
      <c r="G136" s="229" t="s">
        <v>242</v>
      </c>
      <c r="H136" s="230">
        <v>5</v>
      </c>
      <c r="I136" s="231"/>
      <c r="J136" s="232">
        <f>ROUND(I136*H136,2)</f>
        <v>0</v>
      </c>
      <c r="K136" s="228" t="s">
        <v>1</v>
      </c>
      <c r="L136" s="44"/>
      <c r="M136" s="233" t="s">
        <v>1</v>
      </c>
      <c r="N136" s="234" t="s">
        <v>40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171</v>
      </c>
      <c r="AT136" s="237" t="s">
        <v>166</v>
      </c>
      <c r="AU136" s="237" t="s">
        <v>85</v>
      </c>
      <c r="AY136" s="17" t="s">
        <v>164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83</v>
      </c>
      <c r="BK136" s="238">
        <f>ROUND(I136*H136,2)</f>
        <v>0</v>
      </c>
      <c r="BL136" s="17" t="s">
        <v>171</v>
      </c>
      <c r="BM136" s="237" t="s">
        <v>220</v>
      </c>
    </row>
    <row r="137" s="12" customFormat="1" ht="25.92" customHeight="1">
      <c r="A137" s="12"/>
      <c r="B137" s="210"/>
      <c r="C137" s="211"/>
      <c r="D137" s="212" t="s">
        <v>74</v>
      </c>
      <c r="E137" s="213" t="s">
        <v>1077</v>
      </c>
      <c r="F137" s="213" t="s">
        <v>515</v>
      </c>
      <c r="G137" s="211"/>
      <c r="H137" s="211"/>
      <c r="I137" s="214"/>
      <c r="J137" s="215">
        <f>BK137</f>
        <v>0</v>
      </c>
      <c r="K137" s="211"/>
      <c r="L137" s="216"/>
      <c r="M137" s="217"/>
      <c r="N137" s="218"/>
      <c r="O137" s="218"/>
      <c r="P137" s="219">
        <f>P138+P151+P159+P173+P178+P180</f>
        <v>0</v>
      </c>
      <c r="Q137" s="218"/>
      <c r="R137" s="219">
        <f>R138+R151+R159+R173+R178+R180</f>
        <v>0</v>
      </c>
      <c r="S137" s="218"/>
      <c r="T137" s="220">
        <f>T138+T151+T159+T173+T178+T180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1" t="s">
        <v>83</v>
      </c>
      <c r="AT137" s="222" t="s">
        <v>74</v>
      </c>
      <c r="AU137" s="222" t="s">
        <v>75</v>
      </c>
      <c r="AY137" s="221" t="s">
        <v>164</v>
      </c>
      <c r="BK137" s="223">
        <f>BK138+BK151+BK159+BK173+BK178+BK180</f>
        <v>0</v>
      </c>
    </row>
    <row r="138" s="12" customFormat="1" ht="22.8" customHeight="1">
      <c r="A138" s="12"/>
      <c r="B138" s="210"/>
      <c r="C138" s="211"/>
      <c r="D138" s="212" t="s">
        <v>74</v>
      </c>
      <c r="E138" s="224" t="s">
        <v>1087</v>
      </c>
      <c r="F138" s="224" t="s">
        <v>1302</v>
      </c>
      <c r="G138" s="211"/>
      <c r="H138" s="211"/>
      <c r="I138" s="214"/>
      <c r="J138" s="225">
        <f>BK138</f>
        <v>0</v>
      </c>
      <c r="K138" s="211"/>
      <c r="L138" s="216"/>
      <c r="M138" s="217"/>
      <c r="N138" s="218"/>
      <c r="O138" s="218"/>
      <c r="P138" s="219">
        <f>SUM(P139:P150)</f>
        <v>0</v>
      </c>
      <c r="Q138" s="218"/>
      <c r="R138" s="219">
        <f>SUM(R139:R150)</f>
        <v>0</v>
      </c>
      <c r="S138" s="218"/>
      <c r="T138" s="220">
        <f>SUM(T139:T150)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1" t="s">
        <v>83</v>
      </c>
      <c r="AT138" s="222" t="s">
        <v>74</v>
      </c>
      <c r="AU138" s="222" t="s">
        <v>83</v>
      </c>
      <c r="AY138" s="221" t="s">
        <v>164</v>
      </c>
      <c r="BK138" s="223">
        <f>SUM(BK139:BK150)</f>
        <v>0</v>
      </c>
    </row>
    <row r="139" s="2" customFormat="1" ht="21.75" customHeight="1">
      <c r="A139" s="38"/>
      <c r="B139" s="39"/>
      <c r="C139" s="226" t="s">
        <v>198</v>
      </c>
      <c r="D139" s="226" t="s">
        <v>166</v>
      </c>
      <c r="E139" s="227" t="s">
        <v>1303</v>
      </c>
      <c r="F139" s="228" t="s">
        <v>1304</v>
      </c>
      <c r="G139" s="229" t="s">
        <v>242</v>
      </c>
      <c r="H139" s="230">
        <v>4</v>
      </c>
      <c r="I139" s="231"/>
      <c r="J139" s="232">
        <f>ROUND(I139*H139,2)</f>
        <v>0</v>
      </c>
      <c r="K139" s="228" t="s">
        <v>1</v>
      </c>
      <c r="L139" s="44"/>
      <c r="M139" s="233" t="s">
        <v>1</v>
      </c>
      <c r="N139" s="234" t="s">
        <v>40</v>
      </c>
      <c r="O139" s="91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171</v>
      </c>
      <c r="AT139" s="237" t="s">
        <v>166</v>
      </c>
      <c r="AU139" s="237" t="s">
        <v>85</v>
      </c>
      <c r="AY139" s="17" t="s">
        <v>164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83</v>
      </c>
      <c r="BK139" s="238">
        <f>ROUND(I139*H139,2)</f>
        <v>0</v>
      </c>
      <c r="BL139" s="17" t="s">
        <v>171</v>
      </c>
      <c r="BM139" s="237" t="s">
        <v>232</v>
      </c>
    </row>
    <row r="140" s="2" customFormat="1" ht="21.75" customHeight="1">
      <c r="A140" s="38"/>
      <c r="B140" s="39"/>
      <c r="C140" s="226" t="s">
        <v>205</v>
      </c>
      <c r="D140" s="226" t="s">
        <v>166</v>
      </c>
      <c r="E140" s="227" t="s">
        <v>1305</v>
      </c>
      <c r="F140" s="228" t="s">
        <v>1306</v>
      </c>
      <c r="G140" s="229" t="s">
        <v>242</v>
      </c>
      <c r="H140" s="230">
        <v>20</v>
      </c>
      <c r="I140" s="231"/>
      <c r="J140" s="232">
        <f>ROUND(I140*H140,2)</f>
        <v>0</v>
      </c>
      <c r="K140" s="228" t="s">
        <v>1</v>
      </c>
      <c r="L140" s="44"/>
      <c r="M140" s="233" t="s">
        <v>1</v>
      </c>
      <c r="N140" s="234" t="s">
        <v>40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171</v>
      </c>
      <c r="AT140" s="237" t="s">
        <v>166</v>
      </c>
      <c r="AU140" s="237" t="s">
        <v>85</v>
      </c>
      <c r="AY140" s="17" t="s">
        <v>164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83</v>
      </c>
      <c r="BK140" s="238">
        <f>ROUND(I140*H140,2)</f>
        <v>0</v>
      </c>
      <c r="BL140" s="17" t="s">
        <v>171</v>
      </c>
      <c r="BM140" s="237" t="s">
        <v>8</v>
      </c>
    </row>
    <row r="141" s="2" customFormat="1" ht="21.75" customHeight="1">
      <c r="A141" s="38"/>
      <c r="B141" s="39"/>
      <c r="C141" s="226" t="s">
        <v>213</v>
      </c>
      <c r="D141" s="226" t="s">
        <v>166</v>
      </c>
      <c r="E141" s="227" t="s">
        <v>1307</v>
      </c>
      <c r="F141" s="228" t="s">
        <v>1308</v>
      </c>
      <c r="G141" s="229" t="s">
        <v>242</v>
      </c>
      <c r="H141" s="230">
        <v>4</v>
      </c>
      <c r="I141" s="231"/>
      <c r="J141" s="232">
        <f>ROUND(I141*H141,2)</f>
        <v>0</v>
      </c>
      <c r="K141" s="228" t="s">
        <v>1</v>
      </c>
      <c r="L141" s="44"/>
      <c r="M141" s="233" t="s">
        <v>1</v>
      </c>
      <c r="N141" s="234" t="s">
        <v>40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171</v>
      </c>
      <c r="AT141" s="237" t="s">
        <v>166</v>
      </c>
      <c r="AU141" s="237" t="s">
        <v>85</v>
      </c>
      <c r="AY141" s="17" t="s">
        <v>164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83</v>
      </c>
      <c r="BK141" s="238">
        <f>ROUND(I141*H141,2)</f>
        <v>0</v>
      </c>
      <c r="BL141" s="17" t="s">
        <v>171</v>
      </c>
      <c r="BM141" s="237" t="s">
        <v>256</v>
      </c>
    </row>
    <row r="142" s="2" customFormat="1" ht="21.75" customHeight="1">
      <c r="A142" s="38"/>
      <c r="B142" s="39"/>
      <c r="C142" s="226" t="s">
        <v>220</v>
      </c>
      <c r="D142" s="226" t="s">
        <v>166</v>
      </c>
      <c r="E142" s="227" t="s">
        <v>1309</v>
      </c>
      <c r="F142" s="228" t="s">
        <v>1310</v>
      </c>
      <c r="G142" s="229" t="s">
        <v>242</v>
      </c>
      <c r="H142" s="230">
        <v>6</v>
      </c>
      <c r="I142" s="231"/>
      <c r="J142" s="232">
        <f>ROUND(I142*H142,2)</f>
        <v>0</v>
      </c>
      <c r="K142" s="228" t="s">
        <v>1</v>
      </c>
      <c r="L142" s="44"/>
      <c r="M142" s="233" t="s">
        <v>1</v>
      </c>
      <c r="N142" s="234" t="s">
        <v>40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171</v>
      </c>
      <c r="AT142" s="237" t="s">
        <v>166</v>
      </c>
      <c r="AU142" s="237" t="s">
        <v>85</v>
      </c>
      <c r="AY142" s="17" t="s">
        <v>164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83</v>
      </c>
      <c r="BK142" s="238">
        <f>ROUND(I142*H142,2)</f>
        <v>0</v>
      </c>
      <c r="BL142" s="17" t="s">
        <v>171</v>
      </c>
      <c r="BM142" s="237" t="s">
        <v>266</v>
      </c>
    </row>
    <row r="143" s="2" customFormat="1" ht="16.5" customHeight="1">
      <c r="A143" s="38"/>
      <c r="B143" s="39"/>
      <c r="C143" s="226" t="s">
        <v>227</v>
      </c>
      <c r="D143" s="226" t="s">
        <v>166</v>
      </c>
      <c r="E143" s="227" t="s">
        <v>1311</v>
      </c>
      <c r="F143" s="228" t="s">
        <v>1312</v>
      </c>
      <c r="G143" s="229" t="s">
        <v>242</v>
      </c>
      <c r="H143" s="230">
        <v>34</v>
      </c>
      <c r="I143" s="231"/>
      <c r="J143" s="232">
        <f>ROUND(I143*H143,2)</f>
        <v>0</v>
      </c>
      <c r="K143" s="228" t="s">
        <v>1</v>
      </c>
      <c r="L143" s="44"/>
      <c r="M143" s="233" t="s">
        <v>1</v>
      </c>
      <c r="N143" s="234" t="s">
        <v>40</v>
      </c>
      <c r="O143" s="91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171</v>
      </c>
      <c r="AT143" s="237" t="s">
        <v>166</v>
      </c>
      <c r="AU143" s="237" t="s">
        <v>85</v>
      </c>
      <c r="AY143" s="17" t="s">
        <v>164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83</v>
      </c>
      <c r="BK143" s="238">
        <f>ROUND(I143*H143,2)</f>
        <v>0</v>
      </c>
      <c r="BL143" s="17" t="s">
        <v>171</v>
      </c>
      <c r="BM143" s="237" t="s">
        <v>280</v>
      </c>
    </row>
    <row r="144" s="2" customFormat="1" ht="16.5" customHeight="1">
      <c r="A144" s="38"/>
      <c r="B144" s="39"/>
      <c r="C144" s="226" t="s">
        <v>232</v>
      </c>
      <c r="D144" s="226" t="s">
        <v>166</v>
      </c>
      <c r="E144" s="227" t="s">
        <v>1313</v>
      </c>
      <c r="F144" s="228" t="s">
        <v>1314</v>
      </c>
      <c r="G144" s="229" t="s">
        <v>242</v>
      </c>
      <c r="H144" s="230">
        <v>34</v>
      </c>
      <c r="I144" s="231"/>
      <c r="J144" s="232">
        <f>ROUND(I144*H144,2)</f>
        <v>0</v>
      </c>
      <c r="K144" s="228" t="s">
        <v>1</v>
      </c>
      <c r="L144" s="44"/>
      <c r="M144" s="233" t="s">
        <v>1</v>
      </c>
      <c r="N144" s="234" t="s">
        <v>40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171</v>
      </c>
      <c r="AT144" s="237" t="s">
        <v>166</v>
      </c>
      <c r="AU144" s="237" t="s">
        <v>85</v>
      </c>
      <c r="AY144" s="17" t="s">
        <v>164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83</v>
      </c>
      <c r="BK144" s="238">
        <f>ROUND(I144*H144,2)</f>
        <v>0</v>
      </c>
      <c r="BL144" s="17" t="s">
        <v>171</v>
      </c>
      <c r="BM144" s="237" t="s">
        <v>291</v>
      </c>
    </row>
    <row r="145" s="2" customFormat="1" ht="16.5" customHeight="1">
      <c r="A145" s="38"/>
      <c r="B145" s="39"/>
      <c r="C145" s="226" t="s">
        <v>239</v>
      </c>
      <c r="D145" s="226" t="s">
        <v>166</v>
      </c>
      <c r="E145" s="227" t="s">
        <v>1315</v>
      </c>
      <c r="F145" s="228" t="s">
        <v>1112</v>
      </c>
      <c r="G145" s="229" t="s">
        <v>914</v>
      </c>
      <c r="H145" s="230">
        <v>10</v>
      </c>
      <c r="I145" s="231"/>
      <c r="J145" s="232">
        <f>ROUND(I145*H145,2)</f>
        <v>0</v>
      </c>
      <c r="K145" s="228" t="s">
        <v>1</v>
      </c>
      <c r="L145" s="44"/>
      <c r="M145" s="233" t="s">
        <v>1</v>
      </c>
      <c r="N145" s="234" t="s">
        <v>40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171</v>
      </c>
      <c r="AT145" s="237" t="s">
        <v>166</v>
      </c>
      <c r="AU145" s="237" t="s">
        <v>85</v>
      </c>
      <c r="AY145" s="17" t="s">
        <v>164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83</v>
      </c>
      <c r="BK145" s="238">
        <f>ROUND(I145*H145,2)</f>
        <v>0</v>
      </c>
      <c r="BL145" s="17" t="s">
        <v>171</v>
      </c>
      <c r="BM145" s="237" t="s">
        <v>303</v>
      </c>
    </row>
    <row r="146" s="2" customFormat="1" ht="16.5" customHeight="1">
      <c r="A146" s="38"/>
      <c r="B146" s="39"/>
      <c r="C146" s="226" t="s">
        <v>8</v>
      </c>
      <c r="D146" s="226" t="s">
        <v>166</v>
      </c>
      <c r="E146" s="227" t="s">
        <v>1316</v>
      </c>
      <c r="F146" s="228" t="s">
        <v>1317</v>
      </c>
      <c r="G146" s="229" t="s">
        <v>1318</v>
      </c>
      <c r="H146" s="230">
        <v>2</v>
      </c>
      <c r="I146" s="231"/>
      <c r="J146" s="232">
        <f>ROUND(I146*H146,2)</f>
        <v>0</v>
      </c>
      <c r="K146" s="228" t="s">
        <v>1</v>
      </c>
      <c r="L146" s="44"/>
      <c r="M146" s="233" t="s">
        <v>1</v>
      </c>
      <c r="N146" s="234" t="s">
        <v>40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171</v>
      </c>
      <c r="AT146" s="237" t="s">
        <v>166</v>
      </c>
      <c r="AU146" s="237" t="s">
        <v>85</v>
      </c>
      <c r="AY146" s="17" t="s">
        <v>164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83</v>
      </c>
      <c r="BK146" s="238">
        <f>ROUND(I146*H146,2)</f>
        <v>0</v>
      </c>
      <c r="BL146" s="17" t="s">
        <v>171</v>
      </c>
      <c r="BM146" s="237" t="s">
        <v>317</v>
      </c>
    </row>
    <row r="147" s="2" customFormat="1" ht="16.5" customHeight="1">
      <c r="A147" s="38"/>
      <c r="B147" s="39"/>
      <c r="C147" s="226" t="s">
        <v>250</v>
      </c>
      <c r="D147" s="226" t="s">
        <v>166</v>
      </c>
      <c r="E147" s="227" t="s">
        <v>1319</v>
      </c>
      <c r="F147" s="228" t="s">
        <v>1320</v>
      </c>
      <c r="G147" s="229" t="s">
        <v>259</v>
      </c>
      <c r="H147" s="230">
        <v>1</v>
      </c>
      <c r="I147" s="231"/>
      <c r="J147" s="232">
        <f>ROUND(I147*H147,2)</f>
        <v>0</v>
      </c>
      <c r="K147" s="228" t="s">
        <v>1</v>
      </c>
      <c r="L147" s="44"/>
      <c r="M147" s="233" t="s">
        <v>1</v>
      </c>
      <c r="N147" s="234" t="s">
        <v>40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171</v>
      </c>
      <c r="AT147" s="237" t="s">
        <v>166</v>
      </c>
      <c r="AU147" s="237" t="s">
        <v>85</v>
      </c>
      <c r="AY147" s="17" t="s">
        <v>164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83</v>
      </c>
      <c r="BK147" s="238">
        <f>ROUND(I147*H147,2)</f>
        <v>0</v>
      </c>
      <c r="BL147" s="17" t="s">
        <v>171</v>
      </c>
      <c r="BM147" s="237" t="s">
        <v>329</v>
      </c>
    </row>
    <row r="148" s="2" customFormat="1" ht="16.5" customHeight="1">
      <c r="A148" s="38"/>
      <c r="B148" s="39"/>
      <c r="C148" s="226" t="s">
        <v>256</v>
      </c>
      <c r="D148" s="226" t="s">
        <v>166</v>
      </c>
      <c r="E148" s="227" t="s">
        <v>1321</v>
      </c>
      <c r="F148" s="228" t="s">
        <v>1322</v>
      </c>
      <c r="G148" s="229" t="s">
        <v>259</v>
      </c>
      <c r="H148" s="230">
        <v>1</v>
      </c>
      <c r="I148" s="231"/>
      <c r="J148" s="232">
        <f>ROUND(I148*H148,2)</f>
        <v>0</v>
      </c>
      <c r="K148" s="228" t="s">
        <v>1</v>
      </c>
      <c r="L148" s="44"/>
      <c r="M148" s="233" t="s">
        <v>1</v>
      </c>
      <c r="N148" s="234" t="s">
        <v>40</v>
      </c>
      <c r="O148" s="91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7" t="s">
        <v>171</v>
      </c>
      <c r="AT148" s="237" t="s">
        <v>166</v>
      </c>
      <c r="AU148" s="237" t="s">
        <v>85</v>
      </c>
      <c r="AY148" s="17" t="s">
        <v>164</v>
      </c>
      <c r="BE148" s="238">
        <f>IF(N148="základní",J148,0)</f>
        <v>0</v>
      </c>
      <c r="BF148" s="238">
        <f>IF(N148="snížená",J148,0)</f>
        <v>0</v>
      </c>
      <c r="BG148" s="238">
        <f>IF(N148="zákl. přenesená",J148,0)</f>
        <v>0</v>
      </c>
      <c r="BH148" s="238">
        <f>IF(N148="sníž. přenesená",J148,0)</f>
        <v>0</v>
      </c>
      <c r="BI148" s="238">
        <f>IF(N148="nulová",J148,0)</f>
        <v>0</v>
      </c>
      <c r="BJ148" s="17" t="s">
        <v>83</v>
      </c>
      <c r="BK148" s="238">
        <f>ROUND(I148*H148,2)</f>
        <v>0</v>
      </c>
      <c r="BL148" s="17" t="s">
        <v>171</v>
      </c>
      <c r="BM148" s="237" t="s">
        <v>340</v>
      </c>
    </row>
    <row r="149" s="2" customFormat="1" ht="16.5" customHeight="1">
      <c r="A149" s="38"/>
      <c r="B149" s="39"/>
      <c r="C149" s="226" t="s">
        <v>262</v>
      </c>
      <c r="D149" s="226" t="s">
        <v>166</v>
      </c>
      <c r="E149" s="227" t="s">
        <v>1323</v>
      </c>
      <c r="F149" s="228" t="s">
        <v>1324</v>
      </c>
      <c r="G149" s="229" t="s">
        <v>1325</v>
      </c>
      <c r="H149" s="230">
        <v>1</v>
      </c>
      <c r="I149" s="231"/>
      <c r="J149" s="232">
        <f>ROUND(I149*H149,2)</f>
        <v>0</v>
      </c>
      <c r="K149" s="228" t="s">
        <v>1</v>
      </c>
      <c r="L149" s="44"/>
      <c r="M149" s="233" t="s">
        <v>1</v>
      </c>
      <c r="N149" s="234" t="s">
        <v>40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171</v>
      </c>
      <c r="AT149" s="237" t="s">
        <v>166</v>
      </c>
      <c r="AU149" s="237" t="s">
        <v>85</v>
      </c>
      <c r="AY149" s="17" t="s">
        <v>164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83</v>
      </c>
      <c r="BK149" s="238">
        <f>ROUND(I149*H149,2)</f>
        <v>0</v>
      </c>
      <c r="BL149" s="17" t="s">
        <v>171</v>
      </c>
      <c r="BM149" s="237" t="s">
        <v>351</v>
      </c>
    </row>
    <row r="150" s="2" customFormat="1" ht="21.75" customHeight="1">
      <c r="A150" s="38"/>
      <c r="B150" s="39"/>
      <c r="C150" s="226" t="s">
        <v>266</v>
      </c>
      <c r="D150" s="226" t="s">
        <v>166</v>
      </c>
      <c r="E150" s="227" t="s">
        <v>1098</v>
      </c>
      <c r="F150" s="228" t="s">
        <v>1099</v>
      </c>
      <c r="G150" s="229" t="s">
        <v>1100</v>
      </c>
      <c r="H150" s="292"/>
      <c r="I150" s="231"/>
      <c r="J150" s="232">
        <f>ROUND(I150*H150,2)</f>
        <v>0</v>
      </c>
      <c r="K150" s="228" t="s">
        <v>1</v>
      </c>
      <c r="L150" s="44"/>
      <c r="M150" s="233" t="s">
        <v>1</v>
      </c>
      <c r="N150" s="234" t="s">
        <v>40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171</v>
      </c>
      <c r="AT150" s="237" t="s">
        <v>166</v>
      </c>
      <c r="AU150" s="237" t="s">
        <v>85</v>
      </c>
      <c r="AY150" s="17" t="s">
        <v>164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83</v>
      </c>
      <c r="BK150" s="238">
        <f>ROUND(I150*H150,2)</f>
        <v>0</v>
      </c>
      <c r="BL150" s="17" t="s">
        <v>171</v>
      </c>
      <c r="BM150" s="237" t="s">
        <v>361</v>
      </c>
    </row>
    <row r="151" s="12" customFormat="1" ht="22.8" customHeight="1">
      <c r="A151" s="12"/>
      <c r="B151" s="210"/>
      <c r="C151" s="211"/>
      <c r="D151" s="212" t="s">
        <v>74</v>
      </c>
      <c r="E151" s="224" t="s">
        <v>1088</v>
      </c>
      <c r="F151" s="224" t="s">
        <v>1326</v>
      </c>
      <c r="G151" s="211"/>
      <c r="H151" s="211"/>
      <c r="I151" s="214"/>
      <c r="J151" s="225">
        <f>BK151</f>
        <v>0</v>
      </c>
      <c r="K151" s="211"/>
      <c r="L151" s="216"/>
      <c r="M151" s="217"/>
      <c r="N151" s="218"/>
      <c r="O151" s="218"/>
      <c r="P151" s="219">
        <f>SUM(P152:P158)</f>
        <v>0</v>
      </c>
      <c r="Q151" s="218"/>
      <c r="R151" s="219">
        <f>SUM(R152:R158)</f>
        <v>0</v>
      </c>
      <c r="S151" s="218"/>
      <c r="T151" s="220">
        <f>SUM(T152:T158)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1" t="s">
        <v>83</v>
      </c>
      <c r="AT151" s="222" t="s">
        <v>74</v>
      </c>
      <c r="AU151" s="222" t="s">
        <v>83</v>
      </c>
      <c r="AY151" s="221" t="s">
        <v>164</v>
      </c>
      <c r="BK151" s="223">
        <f>SUM(BK152:BK158)</f>
        <v>0</v>
      </c>
    </row>
    <row r="152" s="2" customFormat="1" ht="16.5" customHeight="1">
      <c r="A152" s="38"/>
      <c r="B152" s="39"/>
      <c r="C152" s="226" t="s">
        <v>273</v>
      </c>
      <c r="D152" s="226" t="s">
        <v>166</v>
      </c>
      <c r="E152" s="227" t="s">
        <v>1327</v>
      </c>
      <c r="F152" s="228" t="s">
        <v>1328</v>
      </c>
      <c r="G152" s="229" t="s">
        <v>259</v>
      </c>
      <c r="H152" s="230">
        <v>1</v>
      </c>
      <c r="I152" s="231"/>
      <c r="J152" s="232">
        <f>ROUND(I152*H152,2)</f>
        <v>0</v>
      </c>
      <c r="K152" s="228" t="s">
        <v>1</v>
      </c>
      <c r="L152" s="44"/>
      <c r="M152" s="233" t="s">
        <v>1</v>
      </c>
      <c r="N152" s="234" t="s">
        <v>40</v>
      </c>
      <c r="O152" s="91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171</v>
      </c>
      <c r="AT152" s="237" t="s">
        <v>166</v>
      </c>
      <c r="AU152" s="237" t="s">
        <v>85</v>
      </c>
      <c r="AY152" s="17" t="s">
        <v>164</v>
      </c>
      <c r="BE152" s="238">
        <f>IF(N152="základní",J152,0)</f>
        <v>0</v>
      </c>
      <c r="BF152" s="238">
        <f>IF(N152="snížená",J152,0)</f>
        <v>0</v>
      </c>
      <c r="BG152" s="238">
        <f>IF(N152="zákl. přenesená",J152,0)</f>
        <v>0</v>
      </c>
      <c r="BH152" s="238">
        <f>IF(N152="sníž. přenesená",J152,0)</f>
        <v>0</v>
      </c>
      <c r="BI152" s="238">
        <f>IF(N152="nulová",J152,0)</f>
        <v>0</v>
      </c>
      <c r="BJ152" s="17" t="s">
        <v>83</v>
      </c>
      <c r="BK152" s="238">
        <f>ROUND(I152*H152,2)</f>
        <v>0</v>
      </c>
      <c r="BL152" s="17" t="s">
        <v>171</v>
      </c>
      <c r="BM152" s="237" t="s">
        <v>373</v>
      </c>
    </row>
    <row r="153" s="2" customFormat="1" ht="16.5" customHeight="1">
      <c r="A153" s="38"/>
      <c r="B153" s="39"/>
      <c r="C153" s="226" t="s">
        <v>280</v>
      </c>
      <c r="D153" s="226" t="s">
        <v>166</v>
      </c>
      <c r="E153" s="227" t="s">
        <v>1329</v>
      </c>
      <c r="F153" s="228" t="s">
        <v>1330</v>
      </c>
      <c r="G153" s="229" t="s">
        <v>259</v>
      </c>
      <c r="H153" s="230">
        <v>1</v>
      </c>
      <c r="I153" s="231"/>
      <c r="J153" s="232">
        <f>ROUND(I153*H153,2)</f>
        <v>0</v>
      </c>
      <c r="K153" s="228" t="s">
        <v>1</v>
      </c>
      <c r="L153" s="44"/>
      <c r="M153" s="233" t="s">
        <v>1</v>
      </c>
      <c r="N153" s="234" t="s">
        <v>40</v>
      </c>
      <c r="O153" s="91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7" t="s">
        <v>171</v>
      </c>
      <c r="AT153" s="237" t="s">
        <v>166</v>
      </c>
      <c r="AU153" s="237" t="s">
        <v>85</v>
      </c>
      <c r="AY153" s="17" t="s">
        <v>164</v>
      </c>
      <c r="BE153" s="238">
        <f>IF(N153="základní",J153,0)</f>
        <v>0</v>
      </c>
      <c r="BF153" s="238">
        <f>IF(N153="snížená",J153,0)</f>
        <v>0</v>
      </c>
      <c r="BG153" s="238">
        <f>IF(N153="zákl. přenesená",J153,0)</f>
        <v>0</v>
      </c>
      <c r="BH153" s="238">
        <f>IF(N153="sníž. přenesená",J153,0)</f>
        <v>0</v>
      </c>
      <c r="BI153" s="238">
        <f>IF(N153="nulová",J153,0)</f>
        <v>0</v>
      </c>
      <c r="BJ153" s="17" t="s">
        <v>83</v>
      </c>
      <c r="BK153" s="238">
        <f>ROUND(I153*H153,2)</f>
        <v>0</v>
      </c>
      <c r="BL153" s="17" t="s">
        <v>171</v>
      </c>
      <c r="BM153" s="237" t="s">
        <v>383</v>
      </c>
    </row>
    <row r="154" s="2" customFormat="1" ht="21.75" customHeight="1">
      <c r="A154" s="38"/>
      <c r="B154" s="39"/>
      <c r="C154" s="226" t="s">
        <v>286</v>
      </c>
      <c r="D154" s="226" t="s">
        <v>166</v>
      </c>
      <c r="E154" s="227" t="s">
        <v>1331</v>
      </c>
      <c r="F154" s="228" t="s">
        <v>1332</v>
      </c>
      <c r="G154" s="229" t="s">
        <v>259</v>
      </c>
      <c r="H154" s="230">
        <v>1</v>
      </c>
      <c r="I154" s="231"/>
      <c r="J154" s="232">
        <f>ROUND(I154*H154,2)</f>
        <v>0</v>
      </c>
      <c r="K154" s="228" t="s">
        <v>1</v>
      </c>
      <c r="L154" s="44"/>
      <c r="M154" s="233" t="s">
        <v>1</v>
      </c>
      <c r="N154" s="234" t="s">
        <v>40</v>
      </c>
      <c r="O154" s="91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7" t="s">
        <v>171</v>
      </c>
      <c r="AT154" s="237" t="s">
        <v>166</v>
      </c>
      <c r="AU154" s="237" t="s">
        <v>85</v>
      </c>
      <c r="AY154" s="17" t="s">
        <v>164</v>
      </c>
      <c r="BE154" s="238">
        <f>IF(N154="základní",J154,0)</f>
        <v>0</v>
      </c>
      <c r="BF154" s="238">
        <f>IF(N154="snížená",J154,0)</f>
        <v>0</v>
      </c>
      <c r="BG154" s="238">
        <f>IF(N154="zákl. přenesená",J154,0)</f>
        <v>0</v>
      </c>
      <c r="BH154" s="238">
        <f>IF(N154="sníž. přenesená",J154,0)</f>
        <v>0</v>
      </c>
      <c r="BI154" s="238">
        <f>IF(N154="nulová",J154,0)</f>
        <v>0</v>
      </c>
      <c r="BJ154" s="17" t="s">
        <v>83</v>
      </c>
      <c r="BK154" s="238">
        <f>ROUND(I154*H154,2)</f>
        <v>0</v>
      </c>
      <c r="BL154" s="17" t="s">
        <v>171</v>
      </c>
      <c r="BM154" s="237" t="s">
        <v>396</v>
      </c>
    </row>
    <row r="155" s="2" customFormat="1" ht="16.5" customHeight="1">
      <c r="A155" s="38"/>
      <c r="B155" s="39"/>
      <c r="C155" s="226" t="s">
        <v>291</v>
      </c>
      <c r="D155" s="226" t="s">
        <v>166</v>
      </c>
      <c r="E155" s="227" t="s">
        <v>1333</v>
      </c>
      <c r="F155" s="228" t="s">
        <v>1334</v>
      </c>
      <c r="G155" s="229" t="s">
        <v>259</v>
      </c>
      <c r="H155" s="230">
        <v>1</v>
      </c>
      <c r="I155" s="231"/>
      <c r="J155" s="232">
        <f>ROUND(I155*H155,2)</f>
        <v>0</v>
      </c>
      <c r="K155" s="228" t="s">
        <v>1</v>
      </c>
      <c r="L155" s="44"/>
      <c r="M155" s="233" t="s">
        <v>1</v>
      </c>
      <c r="N155" s="234" t="s">
        <v>40</v>
      </c>
      <c r="O155" s="91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171</v>
      </c>
      <c r="AT155" s="237" t="s">
        <v>166</v>
      </c>
      <c r="AU155" s="237" t="s">
        <v>85</v>
      </c>
      <c r="AY155" s="17" t="s">
        <v>164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83</v>
      </c>
      <c r="BK155" s="238">
        <f>ROUND(I155*H155,2)</f>
        <v>0</v>
      </c>
      <c r="BL155" s="17" t="s">
        <v>171</v>
      </c>
      <c r="BM155" s="237" t="s">
        <v>408</v>
      </c>
    </row>
    <row r="156" s="2" customFormat="1" ht="24.15" customHeight="1">
      <c r="A156" s="38"/>
      <c r="B156" s="39"/>
      <c r="C156" s="226" t="s">
        <v>7</v>
      </c>
      <c r="D156" s="226" t="s">
        <v>166</v>
      </c>
      <c r="E156" s="227" t="s">
        <v>1335</v>
      </c>
      <c r="F156" s="228" t="s">
        <v>1336</v>
      </c>
      <c r="G156" s="229" t="s">
        <v>259</v>
      </c>
      <c r="H156" s="230">
        <v>1</v>
      </c>
      <c r="I156" s="231"/>
      <c r="J156" s="232">
        <f>ROUND(I156*H156,2)</f>
        <v>0</v>
      </c>
      <c r="K156" s="228" t="s">
        <v>1</v>
      </c>
      <c r="L156" s="44"/>
      <c r="M156" s="233" t="s">
        <v>1</v>
      </c>
      <c r="N156" s="234" t="s">
        <v>40</v>
      </c>
      <c r="O156" s="91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7" t="s">
        <v>171</v>
      </c>
      <c r="AT156" s="237" t="s">
        <v>166</v>
      </c>
      <c r="AU156" s="237" t="s">
        <v>85</v>
      </c>
      <c r="AY156" s="17" t="s">
        <v>164</v>
      </c>
      <c r="BE156" s="238">
        <f>IF(N156="základní",J156,0)</f>
        <v>0</v>
      </c>
      <c r="BF156" s="238">
        <f>IF(N156="snížená",J156,0)</f>
        <v>0</v>
      </c>
      <c r="BG156" s="238">
        <f>IF(N156="zákl. přenesená",J156,0)</f>
        <v>0</v>
      </c>
      <c r="BH156" s="238">
        <f>IF(N156="sníž. přenesená",J156,0)</f>
        <v>0</v>
      </c>
      <c r="BI156" s="238">
        <f>IF(N156="nulová",J156,0)</f>
        <v>0</v>
      </c>
      <c r="BJ156" s="17" t="s">
        <v>83</v>
      </c>
      <c r="BK156" s="238">
        <f>ROUND(I156*H156,2)</f>
        <v>0</v>
      </c>
      <c r="BL156" s="17" t="s">
        <v>171</v>
      </c>
      <c r="BM156" s="237" t="s">
        <v>418</v>
      </c>
    </row>
    <row r="157" s="2" customFormat="1" ht="16.5" customHeight="1">
      <c r="A157" s="38"/>
      <c r="B157" s="39"/>
      <c r="C157" s="226" t="s">
        <v>303</v>
      </c>
      <c r="D157" s="226" t="s">
        <v>166</v>
      </c>
      <c r="E157" s="227" t="s">
        <v>1337</v>
      </c>
      <c r="F157" s="228" t="s">
        <v>1338</v>
      </c>
      <c r="G157" s="229" t="s">
        <v>259</v>
      </c>
      <c r="H157" s="230">
        <v>1</v>
      </c>
      <c r="I157" s="231"/>
      <c r="J157" s="232">
        <f>ROUND(I157*H157,2)</f>
        <v>0</v>
      </c>
      <c r="K157" s="228" t="s">
        <v>1</v>
      </c>
      <c r="L157" s="44"/>
      <c r="M157" s="233" t="s">
        <v>1</v>
      </c>
      <c r="N157" s="234" t="s">
        <v>40</v>
      </c>
      <c r="O157" s="91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171</v>
      </c>
      <c r="AT157" s="237" t="s">
        <v>166</v>
      </c>
      <c r="AU157" s="237" t="s">
        <v>85</v>
      </c>
      <c r="AY157" s="17" t="s">
        <v>164</v>
      </c>
      <c r="BE157" s="238">
        <f>IF(N157="základní",J157,0)</f>
        <v>0</v>
      </c>
      <c r="BF157" s="238">
        <f>IF(N157="snížená",J157,0)</f>
        <v>0</v>
      </c>
      <c r="BG157" s="238">
        <f>IF(N157="zákl. přenesená",J157,0)</f>
        <v>0</v>
      </c>
      <c r="BH157" s="238">
        <f>IF(N157="sníž. přenesená",J157,0)</f>
        <v>0</v>
      </c>
      <c r="BI157" s="238">
        <f>IF(N157="nulová",J157,0)</f>
        <v>0</v>
      </c>
      <c r="BJ157" s="17" t="s">
        <v>83</v>
      </c>
      <c r="BK157" s="238">
        <f>ROUND(I157*H157,2)</f>
        <v>0</v>
      </c>
      <c r="BL157" s="17" t="s">
        <v>171</v>
      </c>
      <c r="BM157" s="237" t="s">
        <v>431</v>
      </c>
    </row>
    <row r="158" s="2" customFormat="1" ht="24.15" customHeight="1">
      <c r="A158" s="38"/>
      <c r="B158" s="39"/>
      <c r="C158" s="226" t="s">
        <v>309</v>
      </c>
      <c r="D158" s="226" t="s">
        <v>166</v>
      </c>
      <c r="E158" s="227" t="s">
        <v>1339</v>
      </c>
      <c r="F158" s="228" t="s">
        <v>1340</v>
      </c>
      <c r="G158" s="229" t="s">
        <v>1100</v>
      </c>
      <c r="H158" s="292"/>
      <c r="I158" s="231"/>
      <c r="J158" s="232">
        <f>ROUND(I158*H158,2)</f>
        <v>0</v>
      </c>
      <c r="K158" s="228" t="s">
        <v>1</v>
      </c>
      <c r="L158" s="44"/>
      <c r="M158" s="233" t="s">
        <v>1</v>
      </c>
      <c r="N158" s="234" t="s">
        <v>40</v>
      </c>
      <c r="O158" s="91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7" t="s">
        <v>171</v>
      </c>
      <c r="AT158" s="237" t="s">
        <v>166</v>
      </c>
      <c r="AU158" s="237" t="s">
        <v>85</v>
      </c>
      <c r="AY158" s="17" t="s">
        <v>164</v>
      </c>
      <c r="BE158" s="238">
        <f>IF(N158="základní",J158,0)</f>
        <v>0</v>
      </c>
      <c r="BF158" s="238">
        <f>IF(N158="snížená",J158,0)</f>
        <v>0</v>
      </c>
      <c r="BG158" s="238">
        <f>IF(N158="zákl. přenesená",J158,0)</f>
        <v>0</v>
      </c>
      <c r="BH158" s="238">
        <f>IF(N158="sníž. přenesená",J158,0)</f>
        <v>0</v>
      </c>
      <c r="BI158" s="238">
        <f>IF(N158="nulová",J158,0)</f>
        <v>0</v>
      </c>
      <c r="BJ158" s="17" t="s">
        <v>83</v>
      </c>
      <c r="BK158" s="238">
        <f>ROUND(I158*H158,2)</f>
        <v>0</v>
      </c>
      <c r="BL158" s="17" t="s">
        <v>171</v>
      </c>
      <c r="BM158" s="237" t="s">
        <v>443</v>
      </c>
    </row>
    <row r="159" s="12" customFormat="1" ht="22.8" customHeight="1">
      <c r="A159" s="12"/>
      <c r="B159" s="210"/>
      <c r="C159" s="211"/>
      <c r="D159" s="212" t="s">
        <v>74</v>
      </c>
      <c r="E159" s="224" t="s">
        <v>1101</v>
      </c>
      <c r="F159" s="224" t="s">
        <v>1341</v>
      </c>
      <c r="G159" s="211"/>
      <c r="H159" s="211"/>
      <c r="I159" s="214"/>
      <c r="J159" s="225">
        <f>BK159</f>
        <v>0</v>
      </c>
      <c r="K159" s="211"/>
      <c r="L159" s="216"/>
      <c r="M159" s="217"/>
      <c r="N159" s="218"/>
      <c r="O159" s="218"/>
      <c r="P159" s="219">
        <f>SUM(P160:P172)</f>
        <v>0</v>
      </c>
      <c r="Q159" s="218"/>
      <c r="R159" s="219">
        <f>SUM(R160:R172)</f>
        <v>0</v>
      </c>
      <c r="S159" s="218"/>
      <c r="T159" s="220">
        <f>SUM(T160:T172)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1" t="s">
        <v>83</v>
      </c>
      <c r="AT159" s="222" t="s">
        <v>74</v>
      </c>
      <c r="AU159" s="222" t="s">
        <v>83</v>
      </c>
      <c r="AY159" s="221" t="s">
        <v>164</v>
      </c>
      <c r="BK159" s="223">
        <f>SUM(BK160:BK172)</f>
        <v>0</v>
      </c>
    </row>
    <row r="160" s="2" customFormat="1" ht="16.5" customHeight="1">
      <c r="A160" s="38"/>
      <c r="B160" s="39"/>
      <c r="C160" s="226" t="s">
        <v>317</v>
      </c>
      <c r="D160" s="226" t="s">
        <v>166</v>
      </c>
      <c r="E160" s="227" t="s">
        <v>1342</v>
      </c>
      <c r="F160" s="228" t="s">
        <v>1343</v>
      </c>
      <c r="G160" s="229" t="s">
        <v>259</v>
      </c>
      <c r="H160" s="230">
        <v>178</v>
      </c>
      <c r="I160" s="231"/>
      <c r="J160" s="232">
        <f>ROUND(I160*H160,2)</f>
        <v>0</v>
      </c>
      <c r="K160" s="228" t="s">
        <v>1</v>
      </c>
      <c r="L160" s="44"/>
      <c r="M160" s="233" t="s">
        <v>1</v>
      </c>
      <c r="N160" s="234" t="s">
        <v>40</v>
      </c>
      <c r="O160" s="91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7" t="s">
        <v>171</v>
      </c>
      <c r="AT160" s="237" t="s">
        <v>166</v>
      </c>
      <c r="AU160" s="237" t="s">
        <v>85</v>
      </c>
      <c r="AY160" s="17" t="s">
        <v>164</v>
      </c>
      <c r="BE160" s="238">
        <f>IF(N160="základní",J160,0)</f>
        <v>0</v>
      </c>
      <c r="BF160" s="238">
        <f>IF(N160="snížená",J160,0)</f>
        <v>0</v>
      </c>
      <c r="BG160" s="238">
        <f>IF(N160="zákl. přenesená",J160,0)</f>
        <v>0</v>
      </c>
      <c r="BH160" s="238">
        <f>IF(N160="sníž. přenesená",J160,0)</f>
        <v>0</v>
      </c>
      <c r="BI160" s="238">
        <f>IF(N160="nulová",J160,0)</f>
        <v>0</v>
      </c>
      <c r="BJ160" s="17" t="s">
        <v>83</v>
      </c>
      <c r="BK160" s="238">
        <f>ROUND(I160*H160,2)</f>
        <v>0</v>
      </c>
      <c r="BL160" s="17" t="s">
        <v>171</v>
      </c>
      <c r="BM160" s="237" t="s">
        <v>454</v>
      </c>
    </row>
    <row r="161" s="2" customFormat="1" ht="16.5" customHeight="1">
      <c r="A161" s="38"/>
      <c r="B161" s="39"/>
      <c r="C161" s="226" t="s">
        <v>324</v>
      </c>
      <c r="D161" s="226" t="s">
        <v>166</v>
      </c>
      <c r="E161" s="227" t="s">
        <v>1344</v>
      </c>
      <c r="F161" s="228" t="s">
        <v>1345</v>
      </c>
      <c r="G161" s="229" t="s">
        <v>259</v>
      </c>
      <c r="H161" s="230">
        <v>2</v>
      </c>
      <c r="I161" s="231"/>
      <c r="J161" s="232">
        <f>ROUND(I161*H161,2)</f>
        <v>0</v>
      </c>
      <c r="K161" s="228" t="s">
        <v>1</v>
      </c>
      <c r="L161" s="44"/>
      <c r="M161" s="233" t="s">
        <v>1</v>
      </c>
      <c r="N161" s="234" t="s">
        <v>40</v>
      </c>
      <c r="O161" s="91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7" t="s">
        <v>171</v>
      </c>
      <c r="AT161" s="237" t="s">
        <v>166</v>
      </c>
      <c r="AU161" s="237" t="s">
        <v>85</v>
      </c>
      <c r="AY161" s="17" t="s">
        <v>164</v>
      </c>
      <c r="BE161" s="238">
        <f>IF(N161="základní",J161,0)</f>
        <v>0</v>
      </c>
      <c r="BF161" s="238">
        <f>IF(N161="snížená",J161,0)</f>
        <v>0</v>
      </c>
      <c r="BG161" s="238">
        <f>IF(N161="zákl. přenesená",J161,0)</f>
        <v>0</v>
      </c>
      <c r="BH161" s="238">
        <f>IF(N161="sníž. přenesená",J161,0)</f>
        <v>0</v>
      </c>
      <c r="BI161" s="238">
        <f>IF(N161="nulová",J161,0)</f>
        <v>0</v>
      </c>
      <c r="BJ161" s="17" t="s">
        <v>83</v>
      </c>
      <c r="BK161" s="238">
        <f>ROUND(I161*H161,2)</f>
        <v>0</v>
      </c>
      <c r="BL161" s="17" t="s">
        <v>171</v>
      </c>
      <c r="BM161" s="237" t="s">
        <v>466</v>
      </c>
    </row>
    <row r="162" s="2" customFormat="1" ht="16.5" customHeight="1">
      <c r="A162" s="38"/>
      <c r="B162" s="39"/>
      <c r="C162" s="226" t="s">
        <v>329</v>
      </c>
      <c r="D162" s="226" t="s">
        <v>166</v>
      </c>
      <c r="E162" s="227" t="s">
        <v>1346</v>
      </c>
      <c r="F162" s="228" t="s">
        <v>1347</v>
      </c>
      <c r="G162" s="229" t="s">
        <v>259</v>
      </c>
      <c r="H162" s="230">
        <v>4</v>
      </c>
      <c r="I162" s="231"/>
      <c r="J162" s="232">
        <f>ROUND(I162*H162,2)</f>
        <v>0</v>
      </c>
      <c r="K162" s="228" t="s">
        <v>1</v>
      </c>
      <c r="L162" s="44"/>
      <c r="M162" s="233" t="s">
        <v>1</v>
      </c>
      <c r="N162" s="234" t="s">
        <v>40</v>
      </c>
      <c r="O162" s="91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171</v>
      </c>
      <c r="AT162" s="237" t="s">
        <v>166</v>
      </c>
      <c r="AU162" s="237" t="s">
        <v>85</v>
      </c>
      <c r="AY162" s="17" t="s">
        <v>164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83</v>
      </c>
      <c r="BK162" s="238">
        <f>ROUND(I162*H162,2)</f>
        <v>0</v>
      </c>
      <c r="BL162" s="17" t="s">
        <v>171</v>
      </c>
      <c r="BM162" s="237" t="s">
        <v>477</v>
      </c>
    </row>
    <row r="163" s="2" customFormat="1" ht="16.5" customHeight="1">
      <c r="A163" s="38"/>
      <c r="B163" s="39"/>
      <c r="C163" s="226" t="s">
        <v>335</v>
      </c>
      <c r="D163" s="226" t="s">
        <v>166</v>
      </c>
      <c r="E163" s="227" t="s">
        <v>1348</v>
      </c>
      <c r="F163" s="228" t="s">
        <v>1349</v>
      </c>
      <c r="G163" s="229" t="s">
        <v>259</v>
      </c>
      <c r="H163" s="230">
        <v>2</v>
      </c>
      <c r="I163" s="231"/>
      <c r="J163" s="232">
        <f>ROUND(I163*H163,2)</f>
        <v>0</v>
      </c>
      <c r="K163" s="228" t="s">
        <v>1</v>
      </c>
      <c r="L163" s="44"/>
      <c r="M163" s="233" t="s">
        <v>1</v>
      </c>
      <c r="N163" s="234" t="s">
        <v>40</v>
      </c>
      <c r="O163" s="91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7" t="s">
        <v>171</v>
      </c>
      <c r="AT163" s="237" t="s">
        <v>166</v>
      </c>
      <c r="AU163" s="237" t="s">
        <v>85</v>
      </c>
      <c r="AY163" s="17" t="s">
        <v>164</v>
      </c>
      <c r="BE163" s="238">
        <f>IF(N163="základní",J163,0)</f>
        <v>0</v>
      </c>
      <c r="BF163" s="238">
        <f>IF(N163="snížená",J163,0)</f>
        <v>0</v>
      </c>
      <c r="BG163" s="238">
        <f>IF(N163="zákl. přenesená",J163,0)</f>
        <v>0</v>
      </c>
      <c r="BH163" s="238">
        <f>IF(N163="sníž. přenesená",J163,0)</f>
        <v>0</v>
      </c>
      <c r="BI163" s="238">
        <f>IF(N163="nulová",J163,0)</f>
        <v>0</v>
      </c>
      <c r="BJ163" s="17" t="s">
        <v>83</v>
      </c>
      <c r="BK163" s="238">
        <f>ROUND(I163*H163,2)</f>
        <v>0</v>
      </c>
      <c r="BL163" s="17" t="s">
        <v>171</v>
      </c>
      <c r="BM163" s="237" t="s">
        <v>490</v>
      </c>
    </row>
    <row r="164" s="2" customFormat="1" ht="16.5" customHeight="1">
      <c r="A164" s="38"/>
      <c r="B164" s="39"/>
      <c r="C164" s="226" t="s">
        <v>340</v>
      </c>
      <c r="D164" s="226" t="s">
        <v>166</v>
      </c>
      <c r="E164" s="227" t="s">
        <v>1166</v>
      </c>
      <c r="F164" s="228" t="s">
        <v>1167</v>
      </c>
      <c r="G164" s="229" t="s">
        <v>259</v>
      </c>
      <c r="H164" s="230">
        <v>3</v>
      </c>
      <c r="I164" s="231"/>
      <c r="J164" s="232">
        <f>ROUND(I164*H164,2)</f>
        <v>0</v>
      </c>
      <c r="K164" s="228" t="s">
        <v>1</v>
      </c>
      <c r="L164" s="44"/>
      <c r="M164" s="233" t="s">
        <v>1</v>
      </c>
      <c r="N164" s="234" t="s">
        <v>40</v>
      </c>
      <c r="O164" s="91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7" t="s">
        <v>171</v>
      </c>
      <c r="AT164" s="237" t="s">
        <v>166</v>
      </c>
      <c r="AU164" s="237" t="s">
        <v>85</v>
      </c>
      <c r="AY164" s="17" t="s">
        <v>164</v>
      </c>
      <c r="BE164" s="238">
        <f>IF(N164="základní",J164,0)</f>
        <v>0</v>
      </c>
      <c r="BF164" s="238">
        <f>IF(N164="snížená",J164,0)</f>
        <v>0</v>
      </c>
      <c r="BG164" s="238">
        <f>IF(N164="zákl. přenesená",J164,0)</f>
        <v>0</v>
      </c>
      <c r="BH164" s="238">
        <f>IF(N164="sníž. přenesená",J164,0)</f>
        <v>0</v>
      </c>
      <c r="BI164" s="238">
        <f>IF(N164="nulová",J164,0)</f>
        <v>0</v>
      </c>
      <c r="BJ164" s="17" t="s">
        <v>83</v>
      </c>
      <c r="BK164" s="238">
        <f>ROUND(I164*H164,2)</f>
        <v>0</v>
      </c>
      <c r="BL164" s="17" t="s">
        <v>171</v>
      </c>
      <c r="BM164" s="237" t="s">
        <v>501</v>
      </c>
    </row>
    <row r="165" s="2" customFormat="1" ht="16.5" customHeight="1">
      <c r="A165" s="38"/>
      <c r="B165" s="39"/>
      <c r="C165" s="226" t="s">
        <v>346</v>
      </c>
      <c r="D165" s="226" t="s">
        <v>166</v>
      </c>
      <c r="E165" s="227" t="s">
        <v>1350</v>
      </c>
      <c r="F165" s="228" t="s">
        <v>1175</v>
      </c>
      <c r="G165" s="229" t="s">
        <v>259</v>
      </c>
      <c r="H165" s="230">
        <v>1</v>
      </c>
      <c r="I165" s="231"/>
      <c r="J165" s="232">
        <f>ROUND(I165*H165,2)</f>
        <v>0</v>
      </c>
      <c r="K165" s="228" t="s">
        <v>1</v>
      </c>
      <c r="L165" s="44"/>
      <c r="M165" s="233" t="s">
        <v>1</v>
      </c>
      <c r="N165" s="234" t="s">
        <v>40</v>
      </c>
      <c r="O165" s="91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7" t="s">
        <v>171</v>
      </c>
      <c r="AT165" s="237" t="s">
        <v>166</v>
      </c>
      <c r="AU165" s="237" t="s">
        <v>85</v>
      </c>
      <c r="AY165" s="17" t="s">
        <v>164</v>
      </c>
      <c r="BE165" s="238">
        <f>IF(N165="základní",J165,0)</f>
        <v>0</v>
      </c>
      <c r="BF165" s="238">
        <f>IF(N165="snížená",J165,0)</f>
        <v>0</v>
      </c>
      <c r="BG165" s="238">
        <f>IF(N165="zákl. přenesená",J165,0)</f>
        <v>0</v>
      </c>
      <c r="BH165" s="238">
        <f>IF(N165="sníž. přenesená",J165,0)</f>
        <v>0</v>
      </c>
      <c r="BI165" s="238">
        <f>IF(N165="nulová",J165,0)</f>
        <v>0</v>
      </c>
      <c r="BJ165" s="17" t="s">
        <v>83</v>
      </c>
      <c r="BK165" s="238">
        <f>ROUND(I165*H165,2)</f>
        <v>0</v>
      </c>
      <c r="BL165" s="17" t="s">
        <v>171</v>
      </c>
      <c r="BM165" s="237" t="s">
        <v>518</v>
      </c>
    </row>
    <row r="166" s="2" customFormat="1" ht="16.5" customHeight="1">
      <c r="A166" s="38"/>
      <c r="B166" s="39"/>
      <c r="C166" s="226" t="s">
        <v>351</v>
      </c>
      <c r="D166" s="226" t="s">
        <v>166</v>
      </c>
      <c r="E166" s="227" t="s">
        <v>1351</v>
      </c>
      <c r="F166" s="228" t="s">
        <v>1171</v>
      </c>
      <c r="G166" s="229" t="s">
        <v>259</v>
      </c>
      <c r="H166" s="230">
        <v>1</v>
      </c>
      <c r="I166" s="231"/>
      <c r="J166" s="232">
        <f>ROUND(I166*H166,2)</f>
        <v>0</v>
      </c>
      <c r="K166" s="228" t="s">
        <v>1</v>
      </c>
      <c r="L166" s="44"/>
      <c r="M166" s="233" t="s">
        <v>1</v>
      </c>
      <c r="N166" s="234" t="s">
        <v>40</v>
      </c>
      <c r="O166" s="91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171</v>
      </c>
      <c r="AT166" s="237" t="s">
        <v>166</v>
      </c>
      <c r="AU166" s="237" t="s">
        <v>85</v>
      </c>
      <c r="AY166" s="17" t="s">
        <v>164</v>
      </c>
      <c r="BE166" s="238">
        <f>IF(N166="základní",J166,0)</f>
        <v>0</v>
      </c>
      <c r="BF166" s="238">
        <f>IF(N166="snížená",J166,0)</f>
        <v>0</v>
      </c>
      <c r="BG166" s="238">
        <f>IF(N166="zákl. přenesená",J166,0)</f>
        <v>0</v>
      </c>
      <c r="BH166" s="238">
        <f>IF(N166="sníž. přenesená",J166,0)</f>
        <v>0</v>
      </c>
      <c r="BI166" s="238">
        <f>IF(N166="nulová",J166,0)</f>
        <v>0</v>
      </c>
      <c r="BJ166" s="17" t="s">
        <v>83</v>
      </c>
      <c r="BK166" s="238">
        <f>ROUND(I166*H166,2)</f>
        <v>0</v>
      </c>
      <c r="BL166" s="17" t="s">
        <v>171</v>
      </c>
      <c r="BM166" s="237" t="s">
        <v>529</v>
      </c>
    </row>
    <row r="167" s="2" customFormat="1" ht="16.5" customHeight="1">
      <c r="A167" s="38"/>
      <c r="B167" s="39"/>
      <c r="C167" s="226" t="s">
        <v>356</v>
      </c>
      <c r="D167" s="226" t="s">
        <v>166</v>
      </c>
      <c r="E167" s="227" t="s">
        <v>1352</v>
      </c>
      <c r="F167" s="228" t="s">
        <v>1353</v>
      </c>
      <c r="G167" s="229" t="s">
        <v>259</v>
      </c>
      <c r="H167" s="230">
        <v>2</v>
      </c>
      <c r="I167" s="231"/>
      <c r="J167" s="232">
        <f>ROUND(I167*H167,2)</f>
        <v>0</v>
      </c>
      <c r="K167" s="228" t="s">
        <v>1</v>
      </c>
      <c r="L167" s="44"/>
      <c r="M167" s="233" t="s">
        <v>1</v>
      </c>
      <c r="N167" s="234" t="s">
        <v>40</v>
      </c>
      <c r="O167" s="91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7" t="s">
        <v>171</v>
      </c>
      <c r="AT167" s="237" t="s">
        <v>166</v>
      </c>
      <c r="AU167" s="237" t="s">
        <v>85</v>
      </c>
      <c r="AY167" s="17" t="s">
        <v>164</v>
      </c>
      <c r="BE167" s="238">
        <f>IF(N167="základní",J167,0)</f>
        <v>0</v>
      </c>
      <c r="BF167" s="238">
        <f>IF(N167="snížená",J167,0)</f>
        <v>0</v>
      </c>
      <c r="BG167" s="238">
        <f>IF(N167="zákl. přenesená",J167,0)</f>
        <v>0</v>
      </c>
      <c r="BH167" s="238">
        <f>IF(N167="sníž. přenesená",J167,0)</f>
        <v>0</v>
      </c>
      <c r="BI167" s="238">
        <f>IF(N167="nulová",J167,0)</f>
        <v>0</v>
      </c>
      <c r="BJ167" s="17" t="s">
        <v>83</v>
      </c>
      <c r="BK167" s="238">
        <f>ROUND(I167*H167,2)</f>
        <v>0</v>
      </c>
      <c r="BL167" s="17" t="s">
        <v>171</v>
      </c>
      <c r="BM167" s="237" t="s">
        <v>540</v>
      </c>
    </row>
    <row r="168" s="2" customFormat="1" ht="16.5" customHeight="1">
      <c r="A168" s="38"/>
      <c r="B168" s="39"/>
      <c r="C168" s="226" t="s">
        <v>361</v>
      </c>
      <c r="D168" s="226" t="s">
        <v>166</v>
      </c>
      <c r="E168" s="227" t="s">
        <v>1354</v>
      </c>
      <c r="F168" s="228" t="s">
        <v>1355</v>
      </c>
      <c r="G168" s="229" t="s">
        <v>259</v>
      </c>
      <c r="H168" s="230">
        <v>2</v>
      </c>
      <c r="I168" s="231"/>
      <c r="J168" s="232">
        <f>ROUND(I168*H168,2)</f>
        <v>0</v>
      </c>
      <c r="K168" s="228" t="s">
        <v>1</v>
      </c>
      <c r="L168" s="44"/>
      <c r="M168" s="233" t="s">
        <v>1</v>
      </c>
      <c r="N168" s="234" t="s">
        <v>40</v>
      </c>
      <c r="O168" s="91"/>
      <c r="P168" s="235">
        <f>O168*H168</f>
        <v>0</v>
      </c>
      <c r="Q168" s="235">
        <v>0</v>
      </c>
      <c r="R168" s="235">
        <f>Q168*H168</f>
        <v>0</v>
      </c>
      <c r="S168" s="235">
        <v>0</v>
      </c>
      <c r="T168" s="236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7" t="s">
        <v>171</v>
      </c>
      <c r="AT168" s="237" t="s">
        <v>166</v>
      </c>
      <c r="AU168" s="237" t="s">
        <v>85</v>
      </c>
      <c r="AY168" s="17" t="s">
        <v>164</v>
      </c>
      <c r="BE168" s="238">
        <f>IF(N168="základní",J168,0)</f>
        <v>0</v>
      </c>
      <c r="BF168" s="238">
        <f>IF(N168="snížená",J168,0)</f>
        <v>0</v>
      </c>
      <c r="BG168" s="238">
        <f>IF(N168="zákl. přenesená",J168,0)</f>
        <v>0</v>
      </c>
      <c r="BH168" s="238">
        <f>IF(N168="sníž. přenesená",J168,0)</f>
        <v>0</v>
      </c>
      <c r="BI168" s="238">
        <f>IF(N168="nulová",J168,0)</f>
        <v>0</v>
      </c>
      <c r="BJ168" s="17" t="s">
        <v>83</v>
      </c>
      <c r="BK168" s="238">
        <f>ROUND(I168*H168,2)</f>
        <v>0</v>
      </c>
      <c r="BL168" s="17" t="s">
        <v>171</v>
      </c>
      <c r="BM168" s="237" t="s">
        <v>552</v>
      </c>
    </row>
    <row r="169" s="2" customFormat="1" ht="16.5" customHeight="1">
      <c r="A169" s="38"/>
      <c r="B169" s="39"/>
      <c r="C169" s="226" t="s">
        <v>366</v>
      </c>
      <c r="D169" s="226" t="s">
        <v>166</v>
      </c>
      <c r="E169" s="227" t="s">
        <v>1180</v>
      </c>
      <c r="F169" s="228" t="s">
        <v>1181</v>
      </c>
      <c r="G169" s="229" t="s">
        <v>259</v>
      </c>
      <c r="H169" s="230">
        <v>2</v>
      </c>
      <c r="I169" s="231"/>
      <c r="J169" s="232">
        <f>ROUND(I169*H169,2)</f>
        <v>0</v>
      </c>
      <c r="K169" s="228" t="s">
        <v>1</v>
      </c>
      <c r="L169" s="44"/>
      <c r="M169" s="233" t="s">
        <v>1</v>
      </c>
      <c r="N169" s="234" t="s">
        <v>40</v>
      </c>
      <c r="O169" s="91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7" t="s">
        <v>171</v>
      </c>
      <c r="AT169" s="237" t="s">
        <v>166</v>
      </c>
      <c r="AU169" s="237" t="s">
        <v>85</v>
      </c>
      <c r="AY169" s="17" t="s">
        <v>164</v>
      </c>
      <c r="BE169" s="238">
        <f>IF(N169="základní",J169,0)</f>
        <v>0</v>
      </c>
      <c r="BF169" s="238">
        <f>IF(N169="snížená",J169,0)</f>
        <v>0</v>
      </c>
      <c r="BG169" s="238">
        <f>IF(N169="zákl. přenesená",J169,0)</f>
        <v>0</v>
      </c>
      <c r="BH169" s="238">
        <f>IF(N169="sníž. přenesená",J169,0)</f>
        <v>0</v>
      </c>
      <c r="BI169" s="238">
        <f>IF(N169="nulová",J169,0)</f>
        <v>0</v>
      </c>
      <c r="BJ169" s="17" t="s">
        <v>83</v>
      </c>
      <c r="BK169" s="238">
        <f>ROUND(I169*H169,2)</f>
        <v>0</v>
      </c>
      <c r="BL169" s="17" t="s">
        <v>171</v>
      </c>
      <c r="BM169" s="237" t="s">
        <v>562</v>
      </c>
    </row>
    <row r="170" s="2" customFormat="1" ht="16.5" customHeight="1">
      <c r="A170" s="38"/>
      <c r="B170" s="39"/>
      <c r="C170" s="226" t="s">
        <v>373</v>
      </c>
      <c r="D170" s="226" t="s">
        <v>166</v>
      </c>
      <c r="E170" s="227" t="s">
        <v>1356</v>
      </c>
      <c r="F170" s="228" t="s">
        <v>1357</v>
      </c>
      <c r="G170" s="229" t="s">
        <v>259</v>
      </c>
      <c r="H170" s="230">
        <v>2</v>
      </c>
      <c r="I170" s="231"/>
      <c r="J170" s="232">
        <f>ROUND(I170*H170,2)</f>
        <v>0</v>
      </c>
      <c r="K170" s="228" t="s">
        <v>1</v>
      </c>
      <c r="L170" s="44"/>
      <c r="M170" s="233" t="s">
        <v>1</v>
      </c>
      <c r="N170" s="234" t="s">
        <v>40</v>
      </c>
      <c r="O170" s="91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7" t="s">
        <v>171</v>
      </c>
      <c r="AT170" s="237" t="s">
        <v>166</v>
      </c>
      <c r="AU170" s="237" t="s">
        <v>85</v>
      </c>
      <c r="AY170" s="17" t="s">
        <v>164</v>
      </c>
      <c r="BE170" s="238">
        <f>IF(N170="základní",J170,0)</f>
        <v>0</v>
      </c>
      <c r="BF170" s="238">
        <f>IF(N170="snížená",J170,0)</f>
        <v>0</v>
      </c>
      <c r="BG170" s="238">
        <f>IF(N170="zákl. přenesená",J170,0)</f>
        <v>0</v>
      </c>
      <c r="BH170" s="238">
        <f>IF(N170="sníž. přenesená",J170,0)</f>
        <v>0</v>
      </c>
      <c r="BI170" s="238">
        <f>IF(N170="nulová",J170,0)</f>
        <v>0</v>
      </c>
      <c r="BJ170" s="17" t="s">
        <v>83</v>
      </c>
      <c r="BK170" s="238">
        <f>ROUND(I170*H170,2)</f>
        <v>0</v>
      </c>
      <c r="BL170" s="17" t="s">
        <v>171</v>
      </c>
      <c r="BM170" s="237" t="s">
        <v>567</v>
      </c>
    </row>
    <row r="171" s="2" customFormat="1" ht="16.5" customHeight="1">
      <c r="A171" s="38"/>
      <c r="B171" s="39"/>
      <c r="C171" s="226" t="s">
        <v>378</v>
      </c>
      <c r="D171" s="226" t="s">
        <v>166</v>
      </c>
      <c r="E171" s="227" t="s">
        <v>1184</v>
      </c>
      <c r="F171" s="228" t="s">
        <v>1185</v>
      </c>
      <c r="G171" s="229" t="s">
        <v>259</v>
      </c>
      <c r="H171" s="230">
        <v>2</v>
      </c>
      <c r="I171" s="231"/>
      <c r="J171" s="232">
        <f>ROUND(I171*H171,2)</f>
        <v>0</v>
      </c>
      <c r="K171" s="228" t="s">
        <v>1</v>
      </c>
      <c r="L171" s="44"/>
      <c r="M171" s="233" t="s">
        <v>1</v>
      </c>
      <c r="N171" s="234" t="s">
        <v>40</v>
      </c>
      <c r="O171" s="91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7" t="s">
        <v>171</v>
      </c>
      <c r="AT171" s="237" t="s">
        <v>166</v>
      </c>
      <c r="AU171" s="237" t="s">
        <v>85</v>
      </c>
      <c r="AY171" s="17" t="s">
        <v>164</v>
      </c>
      <c r="BE171" s="238">
        <f>IF(N171="základní",J171,0)</f>
        <v>0</v>
      </c>
      <c r="BF171" s="238">
        <f>IF(N171="snížená",J171,0)</f>
        <v>0</v>
      </c>
      <c r="BG171" s="238">
        <f>IF(N171="zákl. přenesená",J171,0)</f>
        <v>0</v>
      </c>
      <c r="BH171" s="238">
        <f>IF(N171="sníž. přenesená",J171,0)</f>
        <v>0</v>
      </c>
      <c r="BI171" s="238">
        <f>IF(N171="nulová",J171,0)</f>
        <v>0</v>
      </c>
      <c r="BJ171" s="17" t="s">
        <v>83</v>
      </c>
      <c r="BK171" s="238">
        <f>ROUND(I171*H171,2)</f>
        <v>0</v>
      </c>
      <c r="BL171" s="17" t="s">
        <v>171</v>
      </c>
      <c r="BM171" s="237" t="s">
        <v>579</v>
      </c>
    </row>
    <row r="172" s="2" customFormat="1" ht="21.75" customHeight="1">
      <c r="A172" s="38"/>
      <c r="B172" s="39"/>
      <c r="C172" s="226" t="s">
        <v>383</v>
      </c>
      <c r="D172" s="226" t="s">
        <v>166</v>
      </c>
      <c r="E172" s="227" t="s">
        <v>1358</v>
      </c>
      <c r="F172" s="228" t="s">
        <v>1194</v>
      </c>
      <c r="G172" s="229" t="s">
        <v>1100</v>
      </c>
      <c r="H172" s="292"/>
      <c r="I172" s="231"/>
      <c r="J172" s="232">
        <f>ROUND(I172*H172,2)</f>
        <v>0</v>
      </c>
      <c r="K172" s="228" t="s">
        <v>1</v>
      </c>
      <c r="L172" s="44"/>
      <c r="M172" s="233" t="s">
        <v>1</v>
      </c>
      <c r="N172" s="234" t="s">
        <v>40</v>
      </c>
      <c r="O172" s="91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7" t="s">
        <v>171</v>
      </c>
      <c r="AT172" s="237" t="s">
        <v>166</v>
      </c>
      <c r="AU172" s="237" t="s">
        <v>85</v>
      </c>
      <c r="AY172" s="17" t="s">
        <v>164</v>
      </c>
      <c r="BE172" s="238">
        <f>IF(N172="základní",J172,0)</f>
        <v>0</v>
      </c>
      <c r="BF172" s="238">
        <f>IF(N172="snížená",J172,0)</f>
        <v>0</v>
      </c>
      <c r="BG172" s="238">
        <f>IF(N172="zákl. přenesená",J172,0)</f>
        <v>0</v>
      </c>
      <c r="BH172" s="238">
        <f>IF(N172="sníž. přenesená",J172,0)</f>
        <v>0</v>
      </c>
      <c r="BI172" s="238">
        <f>IF(N172="nulová",J172,0)</f>
        <v>0</v>
      </c>
      <c r="BJ172" s="17" t="s">
        <v>83</v>
      </c>
      <c r="BK172" s="238">
        <f>ROUND(I172*H172,2)</f>
        <v>0</v>
      </c>
      <c r="BL172" s="17" t="s">
        <v>171</v>
      </c>
      <c r="BM172" s="237" t="s">
        <v>592</v>
      </c>
    </row>
    <row r="173" s="12" customFormat="1" ht="22.8" customHeight="1">
      <c r="A173" s="12"/>
      <c r="B173" s="210"/>
      <c r="C173" s="211"/>
      <c r="D173" s="212" t="s">
        <v>74</v>
      </c>
      <c r="E173" s="224" t="s">
        <v>1113</v>
      </c>
      <c r="F173" s="224" t="s">
        <v>1359</v>
      </c>
      <c r="G173" s="211"/>
      <c r="H173" s="211"/>
      <c r="I173" s="214"/>
      <c r="J173" s="225">
        <f>BK173</f>
        <v>0</v>
      </c>
      <c r="K173" s="211"/>
      <c r="L173" s="216"/>
      <c r="M173" s="217"/>
      <c r="N173" s="218"/>
      <c r="O173" s="218"/>
      <c r="P173" s="219">
        <f>SUM(P174:P177)</f>
        <v>0</v>
      </c>
      <c r="Q173" s="218"/>
      <c r="R173" s="219">
        <f>SUM(R174:R177)</f>
        <v>0</v>
      </c>
      <c r="S173" s="218"/>
      <c r="T173" s="220">
        <f>SUM(T174:T177)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1" t="s">
        <v>83</v>
      </c>
      <c r="AT173" s="222" t="s">
        <v>74</v>
      </c>
      <c r="AU173" s="222" t="s">
        <v>83</v>
      </c>
      <c r="AY173" s="221" t="s">
        <v>164</v>
      </c>
      <c r="BK173" s="223">
        <f>SUM(BK174:BK177)</f>
        <v>0</v>
      </c>
    </row>
    <row r="174" s="2" customFormat="1" ht="16.5" customHeight="1">
      <c r="A174" s="38"/>
      <c r="B174" s="39"/>
      <c r="C174" s="226" t="s">
        <v>390</v>
      </c>
      <c r="D174" s="226" t="s">
        <v>166</v>
      </c>
      <c r="E174" s="227" t="s">
        <v>1360</v>
      </c>
      <c r="F174" s="228" t="s">
        <v>1361</v>
      </c>
      <c r="G174" s="229" t="s">
        <v>259</v>
      </c>
      <c r="H174" s="230">
        <v>2</v>
      </c>
      <c r="I174" s="231"/>
      <c r="J174" s="232">
        <f>ROUND(I174*H174,2)</f>
        <v>0</v>
      </c>
      <c r="K174" s="228" t="s">
        <v>1</v>
      </c>
      <c r="L174" s="44"/>
      <c r="M174" s="233" t="s">
        <v>1</v>
      </c>
      <c r="N174" s="234" t="s">
        <v>40</v>
      </c>
      <c r="O174" s="91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171</v>
      </c>
      <c r="AT174" s="237" t="s">
        <v>166</v>
      </c>
      <c r="AU174" s="237" t="s">
        <v>85</v>
      </c>
      <c r="AY174" s="17" t="s">
        <v>164</v>
      </c>
      <c r="BE174" s="238">
        <f>IF(N174="základní",J174,0)</f>
        <v>0</v>
      </c>
      <c r="BF174" s="238">
        <f>IF(N174="snížená",J174,0)</f>
        <v>0</v>
      </c>
      <c r="BG174" s="238">
        <f>IF(N174="zákl. přenesená",J174,0)</f>
        <v>0</v>
      </c>
      <c r="BH174" s="238">
        <f>IF(N174="sníž. přenesená",J174,0)</f>
        <v>0</v>
      </c>
      <c r="BI174" s="238">
        <f>IF(N174="nulová",J174,0)</f>
        <v>0</v>
      </c>
      <c r="BJ174" s="17" t="s">
        <v>83</v>
      </c>
      <c r="BK174" s="238">
        <f>ROUND(I174*H174,2)</f>
        <v>0</v>
      </c>
      <c r="BL174" s="17" t="s">
        <v>171</v>
      </c>
      <c r="BM174" s="237" t="s">
        <v>604</v>
      </c>
    </row>
    <row r="175" s="2" customFormat="1" ht="16.5" customHeight="1">
      <c r="A175" s="38"/>
      <c r="B175" s="39"/>
      <c r="C175" s="226" t="s">
        <v>396</v>
      </c>
      <c r="D175" s="226" t="s">
        <v>166</v>
      </c>
      <c r="E175" s="227" t="s">
        <v>1362</v>
      </c>
      <c r="F175" s="228" t="s">
        <v>1363</v>
      </c>
      <c r="G175" s="229" t="s">
        <v>259</v>
      </c>
      <c r="H175" s="230">
        <v>1</v>
      </c>
      <c r="I175" s="231"/>
      <c r="J175" s="232">
        <f>ROUND(I175*H175,2)</f>
        <v>0</v>
      </c>
      <c r="K175" s="228" t="s">
        <v>1</v>
      </c>
      <c r="L175" s="44"/>
      <c r="M175" s="233" t="s">
        <v>1</v>
      </c>
      <c r="N175" s="234" t="s">
        <v>40</v>
      </c>
      <c r="O175" s="91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6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7" t="s">
        <v>171</v>
      </c>
      <c r="AT175" s="237" t="s">
        <v>166</v>
      </c>
      <c r="AU175" s="237" t="s">
        <v>85</v>
      </c>
      <c r="AY175" s="17" t="s">
        <v>164</v>
      </c>
      <c r="BE175" s="238">
        <f>IF(N175="základní",J175,0)</f>
        <v>0</v>
      </c>
      <c r="BF175" s="238">
        <f>IF(N175="snížená",J175,0)</f>
        <v>0</v>
      </c>
      <c r="BG175" s="238">
        <f>IF(N175="zákl. přenesená",J175,0)</f>
        <v>0</v>
      </c>
      <c r="BH175" s="238">
        <f>IF(N175="sníž. přenesená",J175,0)</f>
        <v>0</v>
      </c>
      <c r="BI175" s="238">
        <f>IF(N175="nulová",J175,0)</f>
        <v>0</v>
      </c>
      <c r="BJ175" s="17" t="s">
        <v>83</v>
      </c>
      <c r="BK175" s="238">
        <f>ROUND(I175*H175,2)</f>
        <v>0</v>
      </c>
      <c r="BL175" s="17" t="s">
        <v>171</v>
      </c>
      <c r="BM175" s="237" t="s">
        <v>616</v>
      </c>
    </row>
    <row r="176" s="2" customFormat="1" ht="16.5" customHeight="1">
      <c r="A176" s="38"/>
      <c r="B176" s="39"/>
      <c r="C176" s="226" t="s">
        <v>403</v>
      </c>
      <c r="D176" s="226" t="s">
        <v>166</v>
      </c>
      <c r="E176" s="227" t="s">
        <v>1364</v>
      </c>
      <c r="F176" s="228" t="s">
        <v>1365</v>
      </c>
      <c r="G176" s="229" t="s">
        <v>259</v>
      </c>
      <c r="H176" s="230">
        <v>1</v>
      </c>
      <c r="I176" s="231"/>
      <c r="J176" s="232">
        <f>ROUND(I176*H176,2)</f>
        <v>0</v>
      </c>
      <c r="K176" s="228" t="s">
        <v>1</v>
      </c>
      <c r="L176" s="44"/>
      <c r="M176" s="233" t="s">
        <v>1</v>
      </c>
      <c r="N176" s="234" t="s">
        <v>40</v>
      </c>
      <c r="O176" s="91"/>
      <c r="P176" s="235">
        <f>O176*H176</f>
        <v>0</v>
      </c>
      <c r="Q176" s="235">
        <v>0</v>
      </c>
      <c r="R176" s="235">
        <f>Q176*H176</f>
        <v>0</v>
      </c>
      <c r="S176" s="235">
        <v>0</v>
      </c>
      <c r="T176" s="23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7" t="s">
        <v>171</v>
      </c>
      <c r="AT176" s="237" t="s">
        <v>166</v>
      </c>
      <c r="AU176" s="237" t="s">
        <v>85</v>
      </c>
      <c r="AY176" s="17" t="s">
        <v>164</v>
      </c>
      <c r="BE176" s="238">
        <f>IF(N176="základní",J176,0)</f>
        <v>0</v>
      </c>
      <c r="BF176" s="238">
        <f>IF(N176="snížená",J176,0)</f>
        <v>0</v>
      </c>
      <c r="BG176" s="238">
        <f>IF(N176="zákl. přenesená",J176,0)</f>
        <v>0</v>
      </c>
      <c r="BH176" s="238">
        <f>IF(N176="sníž. přenesená",J176,0)</f>
        <v>0</v>
      </c>
      <c r="BI176" s="238">
        <f>IF(N176="nulová",J176,0)</f>
        <v>0</v>
      </c>
      <c r="BJ176" s="17" t="s">
        <v>83</v>
      </c>
      <c r="BK176" s="238">
        <f>ROUND(I176*H176,2)</f>
        <v>0</v>
      </c>
      <c r="BL176" s="17" t="s">
        <v>171</v>
      </c>
      <c r="BM176" s="237" t="s">
        <v>630</v>
      </c>
    </row>
    <row r="177" s="2" customFormat="1" ht="21.75" customHeight="1">
      <c r="A177" s="38"/>
      <c r="B177" s="39"/>
      <c r="C177" s="226" t="s">
        <v>408</v>
      </c>
      <c r="D177" s="226" t="s">
        <v>166</v>
      </c>
      <c r="E177" s="227" t="s">
        <v>1366</v>
      </c>
      <c r="F177" s="228" t="s">
        <v>1367</v>
      </c>
      <c r="G177" s="229" t="s">
        <v>1100</v>
      </c>
      <c r="H177" s="292"/>
      <c r="I177" s="231"/>
      <c r="J177" s="232">
        <f>ROUND(I177*H177,2)</f>
        <v>0</v>
      </c>
      <c r="K177" s="228" t="s">
        <v>1</v>
      </c>
      <c r="L177" s="44"/>
      <c r="M177" s="233" t="s">
        <v>1</v>
      </c>
      <c r="N177" s="234" t="s">
        <v>40</v>
      </c>
      <c r="O177" s="91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6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7" t="s">
        <v>171</v>
      </c>
      <c r="AT177" s="237" t="s">
        <v>166</v>
      </c>
      <c r="AU177" s="237" t="s">
        <v>85</v>
      </c>
      <c r="AY177" s="17" t="s">
        <v>164</v>
      </c>
      <c r="BE177" s="238">
        <f>IF(N177="základní",J177,0)</f>
        <v>0</v>
      </c>
      <c r="BF177" s="238">
        <f>IF(N177="snížená",J177,0)</f>
        <v>0</v>
      </c>
      <c r="BG177" s="238">
        <f>IF(N177="zákl. přenesená",J177,0)</f>
        <v>0</v>
      </c>
      <c r="BH177" s="238">
        <f>IF(N177="sníž. přenesená",J177,0)</f>
        <v>0</v>
      </c>
      <c r="BI177" s="238">
        <f>IF(N177="nulová",J177,0)</f>
        <v>0</v>
      </c>
      <c r="BJ177" s="17" t="s">
        <v>83</v>
      </c>
      <c r="BK177" s="238">
        <f>ROUND(I177*H177,2)</f>
        <v>0</v>
      </c>
      <c r="BL177" s="17" t="s">
        <v>171</v>
      </c>
      <c r="BM177" s="237" t="s">
        <v>639</v>
      </c>
    </row>
    <row r="178" s="12" customFormat="1" ht="22.8" customHeight="1">
      <c r="A178" s="12"/>
      <c r="B178" s="210"/>
      <c r="C178" s="211"/>
      <c r="D178" s="212" t="s">
        <v>74</v>
      </c>
      <c r="E178" s="224" t="s">
        <v>1129</v>
      </c>
      <c r="F178" s="224" t="s">
        <v>1368</v>
      </c>
      <c r="G178" s="211"/>
      <c r="H178" s="211"/>
      <c r="I178" s="214"/>
      <c r="J178" s="225">
        <f>BK178</f>
        <v>0</v>
      </c>
      <c r="K178" s="211"/>
      <c r="L178" s="216"/>
      <c r="M178" s="217"/>
      <c r="N178" s="218"/>
      <c r="O178" s="218"/>
      <c r="P178" s="219">
        <f>P179</f>
        <v>0</v>
      </c>
      <c r="Q178" s="218"/>
      <c r="R178" s="219">
        <f>R179</f>
        <v>0</v>
      </c>
      <c r="S178" s="218"/>
      <c r="T178" s="220">
        <f>T179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21" t="s">
        <v>83</v>
      </c>
      <c r="AT178" s="222" t="s">
        <v>74</v>
      </c>
      <c r="AU178" s="222" t="s">
        <v>83</v>
      </c>
      <c r="AY178" s="221" t="s">
        <v>164</v>
      </c>
      <c r="BK178" s="223">
        <f>BK179</f>
        <v>0</v>
      </c>
    </row>
    <row r="179" s="2" customFormat="1" ht="24.15" customHeight="1">
      <c r="A179" s="38"/>
      <c r="B179" s="39"/>
      <c r="C179" s="226" t="s">
        <v>413</v>
      </c>
      <c r="D179" s="226" t="s">
        <v>166</v>
      </c>
      <c r="E179" s="227" t="s">
        <v>1369</v>
      </c>
      <c r="F179" s="228" t="s">
        <v>1370</v>
      </c>
      <c r="G179" s="229" t="s">
        <v>259</v>
      </c>
      <c r="H179" s="230">
        <v>1</v>
      </c>
      <c r="I179" s="231"/>
      <c r="J179" s="232">
        <f>ROUND(I179*H179,2)</f>
        <v>0</v>
      </c>
      <c r="K179" s="228" t="s">
        <v>1</v>
      </c>
      <c r="L179" s="44"/>
      <c r="M179" s="233" t="s">
        <v>1</v>
      </c>
      <c r="N179" s="234" t="s">
        <v>40</v>
      </c>
      <c r="O179" s="91"/>
      <c r="P179" s="235">
        <f>O179*H179</f>
        <v>0</v>
      </c>
      <c r="Q179" s="235">
        <v>0</v>
      </c>
      <c r="R179" s="235">
        <f>Q179*H179</f>
        <v>0</v>
      </c>
      <c r="S179" s="235">
        <v>0</v>
      </c>
      <c r="T179" s="236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7" t="s">
        <v>171</v>
      </c>
      <c r="AT179" s="237" t="s">
        <v>166</v>
      </c>
      <c r="AU179" s="237" t="s">
        <v>85</v>
      </c>
      <c r="AY179" s="17" t="s">
        <v>164</v>
      </c>
      <c r="BE179" s="238">
        <f>IF(N179="základní",J179,0)</f>
        <v>0</v>
      </c>
      <c r="BF179" s="238">
        <f>IF(N179="snížená",J179,0)</f>
        <v>0</v>
      </c>
      <c r="BG179" s="238">
        <f>IF(N179="zákl. přenesená",J179,0)</f>
        <v>0</v>
      </c>
      <c r="BH179" s="238">
        <f>IF(N179="sníž. přenesená",J179,0)</f>
        <v>0</v>
      </c>
      <c r="BI179" s="238">
        <f>IF(N179="nulová",J179,0)</f>
        <v>0</v>
      </c>
      <c r="BJ179" s="17" t="s">
        <v>83</v>
      </c>
      <c r="BK179" s="238">
        <f>ROUND(I179*H179,2)</f>
        <v>0</v>
      </c>
      <c r="BL179" s="17" t="s">
        <v>171</v>
      </c>
      <c r="BM179" s="237" t="s">
        <v>652</v>
      </c>
    </row>
    <row r="180" s="12" customFormat="1" ht="22.8" customHeight="1">
      <c r="A180" s="12"/>
      <c r="B180" s="210"/>
      <c r="C180" s="211"/>
      <c r="D180" s="212" t="s">
        <v>74</v>
      </c>
      <c r="E180" s="224" t="s">
        <v>1143</v>
      </c>
      <c r="F180" s="224" t="s">
        <v>1196</v>
      </c>
      <c r="G180" s="211"/>
      <c r="H180" s="211"/>
      <c r="I180" s="214"/>
      <c r="J180" s="225">
        <f>BK180</f>
        <v>0</v>
      </c>
      <c r="K180" s="211"/>
      <c r="L180" s="216"/>
      <c r="M180" s="217"/>
      <c r="N180" s="218"/>
      <c r="O180" s="218"/>
      <c r="P180" s="219">
        <f>SUM(P181:P183)</f>
        <v>0</v>
      </c>
      <c r="Q180" s="218"/>
      <c r="R180" s="219">
        <f>SUM(R181:R183)</f>
        <v>0</v>
      </c>
      <c r="S180" s="218"/>
      <c r="T180" s="220">
        <f>SUM(T181:T183)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1" t="s">
        <v>83</v>
      </c>
      <c r="AT180" s="222" t="s">
        <v>74</v>
      </c>
      <c r="AU180" s="222" t="s">
        <v>83</v>
      </c>
      <c r="AY180" s="221" t="s">
        <v>164</v>
      </c>
      <c r="BK180" s="223">
        <f>SUM(BK181:BK183)</f>
        <v>0</v>
      </c>
    </row>
    <row r="181" s="2" customFormat="1" ht="16.5" customHeight="1">
      <c r="A181" s="38"/>
      <c r="B181" s="39"/>
      <c r="C181" s="226" t="s">
        <v>418</v>
      </c>
      <c r="D181" s="226" t="s">
        <v>166</v>
      </c>
      <c r="E181" s="227" t="s">
        <v>1250</v>
      </c>
      <c r="F181" s="228" t="s">
        <v>1198</v>
      </c>
      <c r="G181" s="229" t="s">
        <v>259</v>
      </c>
      <c r="H181" s="230">
        <v>1</v>
      </c>
      <c r="I181" s="231"/>
      <c r="J181" s="232">
        <f>ROUND(I181*H181,2)</f>
        <v>0</v>
      </c>
      <c r="K181" s="228" t="s">
        <v>1</v>
      </c>
      <c r="L181" s="44"/>
      <c r="M181" s="233" t="s">
        <v>1</v>
      </c>
      <c r="N181" s="234" t="s">
        <v>40</v>
      </c>
      <c r="O181" s="91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7" t="s">
        <v>171</v>
      </c>
      <c r="AT181" s="237" t="s">
        <v>166</v>
      </c>
      <c r="AU181" s="237" t="s">
        <v>85</v>
      </c>
      <c r="AY181" s="17" t="s">
        <v>164</v>
      </c>
      <c r="BE181" s="238">
        <f>IF(N181="základní",J181,0)</f>
        <v>0</v>
      </c>
      <c r="BF181" s="238">
        <f>IF(N181="snížená",J181,0)</f>
        <v>0</v>
      </c>
      <c r="BG181" s="238">
        <f>IF(N181="zákl. přenesená",J181,0)</f>
        <v>0</v>
      </c>
      <c r="BH181" s="238">
        <f>IF(N181="sníž. přenesená",J181,0)</f>
        <v>0</v>
      </c>
      <c r="BI181" s="238">
        <f>IF(N181="nulová",J181,0)</f>
        <v>0</v>
      </c>
      <c r="BJ181" s="17" t="s">
        <v>83</v>
      </c>
      <c r="BK181" s="238">
        <f>ROUND(I181*H181,2)</f>
        <v>0</v>
      </c>
      <c r="BL181" s="17" t="s">
        <v>171</v>
      </c>
      <c r="BM181" s="237" t="s">
        <v>663</v>
      </c>
    </row>
    <row r="182" s="2" customFormat="1" ht="16.5" customHeight="1">
      <c r="A182" s="38"/>
      <c r="B182" s="39"/>
      <c r="C182" s="226" t="s">
        <v>424</v>
      </c>
      <c r="D182" s="226" t="s">
        <v>166</v>
      </c>
      <c r="E182" s="227" t="s">
        <v>1371</v>
      </c>
      <c r="F182" s="228" t="s">
        <v>1200</v>
      </c>
      <c r="G182" s="229" t="s">
        <v>259</v>
      </c>
      <c r="H182" s="230">
        <v>1</v>
      </c>
      <c r="I182" s="231"/>
      <c r="J182" s="232">
        <f>ROUND(I182*H182,2)</f>
        <v>0</v>
      </c>
      <c r="K182" s="228" t="s">
        <v>1</v>
      </c>
      <c r="L182" s="44"/>
      <c r="M182" s="233" t="s">
        <v>1</v>
      </c>
      <c r="N182" s="234" t="s">
        <v>40</v>
      </c>
      <c r="O182" s="91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7" t="s">
        <v>171</v>
      </c>
      <c r="AT182" s="237" t="s">
        <v>166</v>
      </c>
      <c r="AU182" s="237" t="s">
        <v>85</v>
      </c>
      <c r="AY182" s="17" t="s">
        <v>164</v>
      </c>
      <c r="BE182" s="238">
        <f>IF(N182="základní",J182,0)</f>
        <v>0</v>
      </c>
      <c r="BF182" s="238">
        <f>IF(N182="snížená",J182,0)</f>
        <v>0</v>
      </c>
      <c r="BG182" s="238">
        <f>IF(N182="zákl. přenesená",J182,0)</f>
        <v>0</v>
      </c>
      <c r="BH182" s="238">
        <f>IF(N182="sníž. přenesená",J182,0)</f>
        <v>0</v>
      </c>
      <c r="BI182" s="238">
        <f>IF(N182="nulová",J182,0)</f>
        <v>0</v>
      </c>
      <c r="BJ182" s="17" t="s">
        <v>83</v>
      </c>
      <c r="BK182" s="238">
        <f>ROUND(I182*H182,2)</f>
        <v>0</v>
      </c>
      <c r="BL182" s="17" t="s">
        <v>171</v>
      </c>
      <c r="BM182" s="237" t="s">
        <v>673</v>
      </c>
    </row>
    <row r="183" s="2" customFormat="1" ht="16.5" customHeight="1">
      <c r="A183" s="38"/>
      <c r="B183" s="39"/>
      <c r="C183" s="226" t="s">
        <v>431</v>
      </c>
      <c r="D183" s="226" t="s">
        <v>166</v>
      </c>
      <c r="E183" s="227" t="s">
        <v>1372</v>
      </c>
      <c r="F183" s="228" t="s">
        <v>1202</v>
      </c>
      <c r="G183" s="229" t="s">
        <v>259</v>
      </c>
      <c r="H183" s="230">
        <v>1</v>
      </c>
      <c r="I183" s="231"/>
      <c r="J183" s="232">
        <f>ROUND(I183*H183,2)</f>
        <v>0</v>
      </c>
      <c r="K183" s="228" t="s">
        <v>1</v>
      </c>
      <c r="L183" s="44"/>
      <c r="M183" s="293" t="s">
        <v>1</v>
      </c>
      <c r="N183" s="294" t="s">
        <v>40</v>
      </c>
      <c r="O183" s="290"/>
      <c r="P183" s="295">
        <f>O183*H183</f>
        <v>0</v>
      </c>
      <c r="Q183" s="295">
        <v>0</v>
      </c>
      <c r="R183" s="295">
        <f>Q183*H183</f>
        <v>0</v>
      </c>
      <c r="S183" s="295">
        <v>0</v>
      </c>
      <c r="T183" s="296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7" t="s">
        <v>171</v>
      </c>
      <c r="AT183" s="237" t="s">
        <v>166</v>
      </c>
      <c r="AU183" s="237" t="s">
        <v>85</v>
      </c>
      <c r="AY183" s="17" t="s">
        <v>164</v>
      </c>
      <c r="BE183" s="238">
        <f>IF(N183="základní",J183,0)</f>
        <v>0</v>
      </c>
      <c r="BF183" s="238">
        <f>IF(N183="snížená",J183,0)</f>
        <v>0</v>
      </c>
      <c r="BG183" s="238">
        <f>IF(N183="zákl. přenesená",J183,0)</f>
        <v>0</v>
      </c>
      <c r="BH183" s="238">
        <f>IF(N183="sníž. přenesená",J183,0)</f>
        <v>0</v>
      </c>
      <c r="BI183" s="238">
        <f>IF(N183="nulová",J183,0)</f>
        <v>0</v>
      </c>
      <c r="BJ183" s="17" t="s">
        <v>83</v>
      </c>
      <c r="BK183" s="238">
        <f>ROUND(I183*H183,2)</f>
        <v>0</v>
      </c>
      <c r="BL183" s="17" t="s">
        <v>171</v>
      </c>
      <c r="BM183" s="237" t="s">
        <v>1373</v>
      </c>
    </row>
    <row r="184" s="2" customFormat="1" ht="6.96" customHeight="1">
      <c r="A184" s="38"/>
      <c r="B184" s="66"/>
      <c r="C184" s="67"/>
      <c r="D184" s="67"/>
      <c r="E184" s="67"/>
      <c r="F184" s="67"/>
      <c r="G184" s="67"/>
      <c r="H184" s="67"/>
      <c r="I184" s="67"/>
      <c r="J184" s="67"/>
      <c r="K184" s="67"/>
      <c r="L184" s="44"/>
      <c r="M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</row>
  </sheetData>
  <sheetProtection sheet="1" autoFilter="0" formatColumns="0" formatRows="0" objects="1" scenarios="1" spinCount="100000" saltValue="aGqtz3xknTofSAoPJHiu4RUaalquLsVbGzVeGSCTqT9rr/Xg/R0Fi2X8gI2NIfbpZkgXzplTeU6PTcT3pS1GGw==" hashValue="KEbNwgy9lq9DirFY/K3XhhArl0ieL0AcIJKO+8Ko7Ab2R0NyMzezxLZSf5qxY5+yUH6cqpYtWoyWvYwlVRA1ZQ==" algorithmName="SHA-512" password="CC35"/>
  <autoFilter ref="C128:K18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107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Přístavba a úprava Infocentra u Muzea války 1866</v>
      </c>
      <c r="F7" s="150"/>
      <c r="G7" s="150"/>
      <c r="H7" s="150"/>
      <c r="L7" s="20"/>
    </row>
    <row r="8" s="1" customFormat="1" ht="12" customHeight="1">
      <c r="B8" s="20"/>
      <c r="D8" s="150" t="s">
        <v>121</v>
      </c>
      <c r="L8" s="20"/>
    </row>
    <row r="9" s="2" customFormat="1" ht="16.5" customHeight="1">
      <c r="A9" s="38"/>
      <c r="B9" s="44"/>
      <c r="C9" s="38"/>
      <c r="D9" s="38"/>
      <c r="E9" s="151" t="s">
        <v>1282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1064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1374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14. 8. 2025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0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tr">
        <f>IF('Rekapitulace stavby'!AN16="","",'Rekapitulace stavby'!AN16)</f>
        <v/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tr">
        <f>IF('Rekapitulace stavby'!E17="","",'Rekapitulace stavby'!E17)</f>
        <v xml:space="preserve"> </v>
      </c>
      <c r="F23" s="38"/>
      <c r="G23" s="38"/>
      <c r="H23" s="38"/>
      <c r="I23" s="150" t="s">
        <v>27</v>
      </c>
      <c r="J23" s="141" t="str">
        <f>IF('Rekapitulace stavby'!AN17="","",'Rekapitulace stavby'!AN17)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32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27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33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35</v>
      </c>
      <c r="E32" s="38"/>
      <c r="F32" s="38"/>
      <c r="G32" s="38"/>
      <c r="H32" s="38"/>
      <c r="I32" s="38"/>
      <c r="J32" s="160">
        <f>ROUND(J123,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37</v>
      </c>
      <c r="G34" s="38"/>
      <c r="H34" s="38"/>
      <c r="I34" s="161" t="s">
        <v>36</v>
      </c>
      <c r="J34" s="161" t="s">
        <v>38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39</v>
      </c>
      <c r="E35" s="150" t="s">
        <v>40</v>
      </c>
      <c r="F35" s="163">
        <f>ROUND((SUM(BE123:BE136)),  2)</f>
        <v>0</v>
      </c>
      <c r="G35" s="38"/>
      <c r="H35" s="38"/>
      <c r="I35" s="164">
        <v>0.20999999999999999</v>
      </c>
      <c r="J35" s="163">
        <f>ROUND(((SUM(BE123:BE136))*I35),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41</v>
      </c>
      <c r="F36" s="163">
        <f>ROUND((SUM(BF123:BF136)),  2)</f>
        <v>0</v>
      </c>
      <c r="G36" s="38"/>
      <c r="H36" s="38"/>
      <c r="I36" s="164">
        <v>0.12</v>
      </c>
      <c r="J36" s="163">
        <f>ROUND(((SUM(BF123:BF136))*I36),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42</v>
      </c>
      <c r="F37" s="163">
        <f>ROUND((SUM(BG123:BG136)),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43</v>
      </c>
      <c r="F38" s="163">
        <f>ROUND((SUM(BH123:BH136)),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44</v>
      </c>
      <c r="F39" s="163">
        <f>ROUND((SUM(BI123:BI136)),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45</v>
      </c>
      <c r="E41" s="167"/>
      <c r="F41" s="167"/>
      <c r="G41" s="168" t="s">
        <v>46</v>
      </c>
      <c r="H41" s="169" t="s">
        <v>47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48</v>
      </c>
      <c r="E50" s="173"/>
      <c r="F50" s="173"/>
      <c r="G50" s="172" t="s">
        <v>49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50</v>
      </c>
      <c r="E61" s="175"/>
      <c r="F61" s="176" t="s">
        <v>51</v>
      </c>
      <c r="G61" s="174" t="s">
        <v>50</v>
      </c>
      <c r="H61" s="175"/>
      <c r="I61" s="175"/>
      <c r="J61" s="177" t="s">
        <v>51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52</v>
      </c>
      <c r="E65" s="178"/>
      <c r="F65" s="178"/>
      <c r="G65" s="172" t="s">
        <v>53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50</v>
      </c>
      <c r="E76" s="175"/>
      <c r="F76" s="176" t="s">
        <v>51</v>
      </c>
      <c r="G76" s="174" t="s">
        <v>50</v>
      </c>
      <c r="H76" s="175"/>
      <c r="I76" s="175"/>
      <c r="J76" s="177" t="s">
        <v>51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Přístavba a úprava Infocentra u Muzea války 1866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121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1282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1064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03.2 - PLYN VNITRNI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k.ú. Lípa u Hradce Králové</v>
      </c>
      <c r="G91" s="40"/>
      <c r="H91" s="40"/>
      <c r="I91" s="32" t="s">
        <v>22</v>
      </c>
      <c r="J91" s="79" t="str">
        <f>IF(J14="","",J14)</f>
        <v>14. 8. 2025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30</v>
      </c>
      <c r="J93" s="36" t="str">
        <f>E23</f>
        <v xml:space="preserve"> 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32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124</v>
      </c>
      <c r="D96" s="185"/>
      <c r="E96" s="185"/>
      <c r="F96" s="185"/>
      <c r="G96" s="185"/>
      <c r="H96" s="185"/>
      <c r="I96" s="185"/>
      <c r="J96" s="186" t="s">
        <v>125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126</v>
      </c>
      <c r="D98" s="40"/>
      <c r="E98" s="40"/>
      <c r="F98" s="40"/>
      <c r="G98" s="40"/>
      <c r="H98" s="40"/>
      <c r="I98" s="40"/>
      <c r="J98" s="110">
        <f>J123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127</v>
      </c>
    </row>
    <row r="99" s="9" customFormat="1" ht="24.96" customHeight="1">
      <c r="A99" s="9"/>
      <c r="B99" s="188"/>
      <c r="C99" s="189"/>
      <c r="D99" s="190" t="s">
        <v>1375</v>
      </c>
      <c r="E99" s="191"/>
      <c r="F99" s="191"/>
      <c r="G99" s="191"/>
      <c r="H99" s="191"/>
      <c r="I99" s="191"/>
      <c r="J99" s="192">
        <f>J124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1376</v>
      </c>
      <c r="E100" s="196"/>
      <c r="F100" s="196"/>
      <c r="G100" s="196"/>
      <c r="H100" s="196"/>
      <c r="I100" s="196"/>
      <c r="J100" s="197">
        <f>J125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1377</v>
      </c>
      <c r="E101" s="196"/>
      <c r="F101" s="196"/>
      <c r="G101" s="196"/>
      <c r="H101" s="196"/>
      <c r="I101" s="196"/>
      <c r="J101" s="197">
        <f>J134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149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83" t="str">
        <f>E7</f>
        <v>Přístavba a úprava Infocentra u Muzea války 1866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1" customFormat="1" ht="12" customHeight="1">
      <c r="B112" s="21"/>
      <c r="C112" s="32" t="s">
        <v>121</v>
      </c>
      <c r="D112" s="22"/>
      <c r="E112" s="22"/>
      <c r="F112" s="22"/>
      <c r="G112" s="22"/>
      <c r="H112" s="22"/>
      <c r="I112" s="22"/>
      <c r="J112" s="22"/>
      <c r="K112" s="22"/>
      <c r="L112" s="20"/>
    </row>
    <row r="113" s="2" customFormat="1" ht="16.5" customHeight="1">
      <c r="A113" s="38"/>
      <c r="B113" s="39"/>
      <c r="C113" s="40"/>
      <c r="D113" s="40"/>
      <c r="E113" s="183" t="s">
        <v>1282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1064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E11</f>
        <v>03.2 - PLYN VNITRNI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F14</f>
        <v>k.ú. Lípa u Hradce Králové</v>
      </c>
      <c r="G117" s="40"/>
      <c r="H117" s="40"/>
      <c r="I117" s="32" t="s">
        <v>22</v>
      </c>
      <c r="J117" s="79" t="str">
        <f>IF(J14="","",J14)</f>
        <v>14. 8. 2025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E17</f>
        <v xml:space="preserve"> </v>
      </c>
      <c r="G119" s="40"/>
      <c r="H119" s="40"/>
      <c r="I119" s="32" t="s">
        <v>30</v>
      </c>
      <c r="J119" s="36" t="str">
        <f>E23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40"/>
      <c r="E120" s="40"/>
      <c r="F120" s="27" t="str">
        <f>IF(E20="","",E20)</f>
        <v>Vyplň údaj</v>
      </c>
      <c r="G120" s="40"/>
      <c r="H120" s="40"/>
      <c r="I120" s="32" t="s">
        <v>32</v>
      </c>
      <c r="J120" s="36" t="str">
        <f>E26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9"/>
      <c r="B122" s="200"/>
      <c r="C122" s="201" t="s">
        <v>150</v>
      </c>
      <c r="D122" s="202" t="s">
        <v>60</v>
      </c>
      <c r="E122" s="202" t="s">
        <v>56</v>
      </c>
      <c r="F122" s="202" t="s">
        <v>57</v>
      </c>
      <c r="G122" s="202" t="s">
        <v>151</v>
      </c>
      <c r="H122" s="202" t="s">
        <v>152</v>
      </c>
      <c r="I122" s="202" t="s">
        <v>153</v>
      </c>
      <c r="J122" s="202" t="s">
        <v>125</v>
      </c>
      <c r="K122" s="203" t="s">
        <v>154</v>
      </c>
      <c r="L122" s="204"/>
      <c r="M122" s="100" t="s">
        <v>1</v>
      </c>
      <c r="N122" s="101" t="s">
        <v>39</v>
      </c>
      <c r="O122" s="101" t="s">
        <v>155</v>
      </c>
      <c r="P122" s="101" t="s">
        <v>156</v>
      </c>
      <c r="Q122" s="101" t="s">
        <v>157</v>
      </c>
      <c r="R122" s="101" t="s">
        <v>158</v>
      </c>
      <c r="S122" s="101" t="s">
        <v>159</v>
      </c>
      <c r="T122" s="102" t="s">
        <v>160</v>
      </c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</row>
    <row r="123" s="2" customFormat="1" ht="22.8" customHeight="1">
      <c r="A123" s="38"/>
      <c r="B123" s="39"/>
      <c r="C123" s="107" t="s">
        <v>161</v>
      </c>
      <c r="D123" s="40"/>
      <c r="E123" s="40"/>
      <c r="F123" s="40"/>
      <c r="G123" s="40"/>
      <c r="H123" s="40"/>
      <c r="I123" s="40"/>
      <c r="J123" s="205">
        <f>BK123</f>
        <v>0</v>
      </c>
      <c r="K123" s="40"/>
      <c r="L123" s="44"/>
      <c r="M123" s="103"/>
      <c r="N123" s="206"/>
      <c r="O123" s="104"/>
      <c r="P123" s="207">
        <f>P124</f>
        <v>0</v>
      </c>
      <c r="Q123" s="104"/>
      <c r="R123" s="207">
        <f>R124</f>
        <v>0</v>
      </c>
      <c r="S123" s="104"/>
      <c r="T123" s="208">
        <f>T124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74</v>
      </c>
      <c r="AU123" s="17" t="s">
        <v>127</v>
      </c>
      <c r="BK123" s="209">
        <f>BK124</f>
        <v>0</v>
      </c>
    </row>
    <row r="124" s="12" customFormat="1" ht="25.92" customHeight="1">
      <c r="A124" s="12"/>
      <c r="B124" s="210"/>
      <c r="C124" s="211"/>
      <c r="D124" s="212" t="s">
        <v>74</v>
      </c>
      <c r="E124" s="213" t="s">
        <v>1211</v>
      </c>
      <c r="F124" s="213" t="s">
        <v>515</v>
      </c>
      <c r="G124" s="211"/>
      <c r="H124" s="211"/>
      <c r="I124" s="214"/>
      <c r="J124" s="215">
        <f>BK124</f>
        <v>0</v>
      </c>
      <c r="K124" s="211"/>
      <c r="L124" s="216"/>
      <c r="M124" s="217"/>
      <c r="N124" s="218"/>
      <c r="O124" s="218"/>
      <c r="P124" s="219">
        <f>P125+P134</f>
        <v>0</v>
      </c>
      <c r="Q124" s="218"/>
      <c r="R124" s="219">
        <f>R125+R134</f>
        <v>0</v>
      </c>
      <c r="S124" s="218"/>
      <c r="T124" s="220">
        <f>T125+T134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83</v>
      </c>
      <c r="AT124" s="222" t="s">
        <v>74</v>
      </c>
      <c r="AU124" s="222" t="s">
        <v>75</v>
      </c>
      <c r="AY124" s="221" t="s">
        <v>164</v>
      </c>
      <c r="BK124" s="223">
        <f>BK125+BK134</f>
        <v>0</v>
      </c>
    </row>
    <row r="125" s="12" customFormat="1" ht="22.8" customHeight="1">
      <c r="A125" s="12"/>
      <c r="B125" s="210"/>
      <c r="C125" s="211"/>
      <c r="D125" s="212" t="s">
        <v>74</v>
      </c>
      <c r="E125" s="224" t="s">
        <v>1076</v>
      </c>
      <c r="F125" s="224" t="s">
        <v>1378</v>
      </c>
      <c r="G125" s="211"/>
      <c r="H125" s="211"/>
      <c r="I125" s="214"/>
      <c r="J125" s="225">
        <f>BK125</f>
        <v>0</v>
      </c>
      <c r="K125" s="211"/>
      <c r="L125" s="216"/>
      <c r="M125" s="217"/>
      <c r="N125" s="218"/>
      <c r="O125" s="218"/>
      <c r="P125" s="219">
        <f>SUM(P126:P133)</f>
        <v>0</v>
      </c>
      <c r="Q125" s="218"/>
      <c r="R125" s="219">
        <f>SUM(R126:R133)</f>
        <v>0</v>
      </c>
      <c r="S125" s="218"/>
      <c r="T125" s="220">
        <f>SUM(T126:T133)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83</v>
      </c>
      <c r="AT125" s="222" t="s">
        <v>74</v>
      </c>
      <c r="AU125" s="222" t="s">
        <v>83</v>
      </c>
      <c r="AY125" s="221" t="s">
        <v>164</v>
      </c>
      <c r="BK125" s="223">
        <f>SUM(BK126:BK133)</f>
        <v>0</v>
      </c>
    </row>
    <row r="126" s="2" customFormat="1" ht="16.5" customHeight="1">
      <c r="A126" s="38"/>
      <c r="B126" s="39"/>
      <c r="C126" s="226" t="s">
        <v>83</v>
      </c>
      <c r="D126" s="226" t="s">
        <v>166</v>
      </c>
      <c r="E126" s="227" t="s">
        <v>1379</v>
      </c>
      <c r="F126" s="228" t="s">
        <v>1380</v>
      </c>
      <c r="G126" s="229" t="s">
        <v>242</v>
      </c>
      <c r="H126" s="230">
        <v>1</v>
      </c>
      <c r="I126" s="231"/>
      <c r="J126" s="232">
        <f>ROUND(I126*H126,2)</f>
        <v>0</v>
      </c>
      <c r="K126" s="228" t="s">
        <v>1</v>
      </c>
      <c r="L126" s="44"/>
      <c r="M126" s="233" t="s">
        <v>1</v>
      </c>
      <c r="N126" s="234" t="s">
        <v>40</v>
      </c>
      <c r="O126" s="91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7" t="s">
        <v>171</v>
      </c>
      <c r="AT126" s="237" t="s">
        <v>166</v>
      </c>
      <c r="AU126" s="237" t="s">
        <v>85</v>
      </c>
      <c r="AY126" s="17" t="s">
        <v>164</v>
      </c>
      <c r="BE126" s="238">
        <f>IF(N126="základní",J126,0)</f>
        <v>0</v>
      </c>
      <c r="BF126" s="238">
        <f>IF(N126="snížená",J126,0)</f>
        <v>0</v>
      </c>
      <c r="BG126" s="238">
        <f>IF(N126="zákl. přenesená",J126,0)</f>
        <v>0</v>
      </c>
      <c r="BH126" s="238">
        <f>IF(N126="sníž. přenesená",J126,0)</f>
        <v>0</v>
      </c>
      <c r="BI126" s="238">
        <f>IF(N126="nulová",J126,0)</f>
        <v>0</v>
      </c>
      <c r="BJ126" s="17" t="s">
        <v>83</v>
      </c>
      <c r="BK126" s="238">
        <f>ROUND(I126*H126,2)</f>
        <v>0</v>
      </c>
      <c r="BL126" s="17" t="s">
        <v>171</v>
      </c>
      <c r="BM126" s="237" t="s">
        <v>85</v>
      </c>
    </row>
    <row r="127" s="2" customFormat="1" ht="21.75" customHeight="1">
      <c r="A127" s="38"/>
      <c r="B127" s="39"/>
      <c r="C127" s="226" t="s">
        <v>85</v>
      </c>
      <c r="D127" s="226" t="s">
        <v>166</v>
      </c>
      <c r="E127" s="227" t="s">
        <v>1381</v>
      </c>
      <c r="F127" s="228" t="s">
        <v>1382</v>
      </c>
      <c r="G127" s="229" t="s">
        <v>259</v>
      </c>
      <c r="H127" s="230">
        <v>1</v>
      </c>
      <c r="I127" s="231"/>
      <c r="J127" s="232">
        <f>ROUND(I127*H127,2)</f>
        <v>0</v>
      </c>
      <c r="K127" s="228" t="s">
        <v>1</v>
      </c>
      <c r="L127" s="44"/>
      <c r="M127" s="233" t="s">
        <v>1</v>
      </c>
      <c r="N127" s="234" t="s">
        <v>40</v>
      </c>
      <c r="O127" s="91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7" t="s">
        <v>171</v>
      </c>
      <c r="AT127" s="237" t="s">
        <v>166</v>
      </c>
      <c r="AU127" s="237" t="s">
        <v>85</v>
      </c>
      <c r="AY127" s="17" t="s">
        <v>164</v>
      </c>
      <c r="BE127" s="238">
        <f>IF(N127="základní",J127,0)</f>
        <v>0</v>
      </c>
      <c r="BF127" s="238">
        <f>IF(N127="snížená",J127,0)</f>
        <v>0</v>
      </c>
      <c r="BG127" s="238">
        <f>IF(N127="zákl. přenesená",J127,0)</f>
        <v>0</v>
      </c>
      <c r="BH127" s="238">
        <f>IF(N127="sníž. přenesená",J127,0)</f>
        <v>0</v>
      </c>
      <c r="BI127" s="238">
        <f>IF(N127="nulová",J127,0)</f>
        <v>0</v>
      </c>
      <c r="BJ127" s="17" t="s">
        <v>83</v>
      </c>
      <c r="BK127" s="238">
        <f>ROUND(I127*H127,2)</f>
        <v>0</v>
      </c>
      <c r="BL127" s="17" t="s">
        <v>171</v>
      </c>
      <c r="BM127" s="237" t="s">
        <v>171</v>
      </c>
    </row>
    <row r="128" s="2" customFormat="1" ht="16.5" customHeight="1">
      <c r="A128" s="38"/>
      <c r="B128" s="39"/>
      <c r="C128" s="226" t="s">
        <v>183</v>
      </c>
      <c r="D128" s="226" t="s">
        <v>166</v>
      </c>
      <c r="E128" s="227" t="s">
        <v>1383</v>
      </c>
      <c r="F128" s="228" t="s">
        <v>1384</v>
      </c>
      <c r="G128" s="229" t="s">
        <v>242</v>
      </c>
      <c r="H128" s="230">
        <v>1</v>
      </c>
      <c r="I128" s="231"/>
      <c r="J128" s="232">
        <f>ROUND(I128*H128,2)</f>
        <v>0</v>
      </c>
      <c r="K128" s="228" t="s">
        <v>1</v>
      </c>
      <c r="L128" s="44"/>
      <c r="M128" s="233" t="s">
        <v>1</v>
      </c>
      <c r="N128" s="234" t="s">
        <v>40</v>
      </c>
      <c r="O128" s="91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171</v>
      </c>
      <c r="AT128" s="237" t="s">
        <v>166</v>
      </c>
      <c r="AU128" s="237" t="s">
        <v>85</v>
      </c>
      <c r="AY128" s="17" t="s">
        <v>164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83</v>
      </c>
      <c r="BK128" s="238">
        <f>ROUND(I128*H128,2)</f>
        <v>0</v>
      </c>
      <c r="BL128" s="17" t="s">
        <v>171</v>
      </c>
      <c r="BM128" s="237" t="s">
        <v>205</v>
      </c>
    </row>
    <row r="129" s="2" customFormat="1" ht="21.75" customHeight="1">
      <c r="A129" s="38"/>
      <c r="B129" s="39"/>
      <c r="C129" s="226" t="s">
        <v>171</v>
      </c>
      <c r="D129" s="226" t="s">
        <v>166</v>
      </c>
      <c r="E129" s="227" t="s">
        <v>1385</v>
      </c>
      <c r="F129" s="228" t="s">
        <v>1386</v>
      </c>
      <c r="G129" s="229" t="s">
        <v>259</v>
      </c>
      <c r="H129" s="230">
        <v>1</v>
      </c>
      <c r="I129" s="231"/>
      <c r="J129" s="232">
        <f>ROUND(I129*H129,2)</f>
        <v>0</v>
      </c>
      <c r="K129" s="228" t="s">
        <v>1</v>
      </c>
      <c r="L129" s="44"/>
      <c r="M129" s="233" t="s">
        <v>1</v>
      </c>
      <c r="N129" s="234" t="s">
        <v>40</v>
      </c>
      <c r="O129" s="91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171</v>
      </c>
      <c r="AT129" s="237" t="s">
        <v>166</v>
      </c>
      <c r="AU129" s="237" t="s">
        <v>85</v>
      </c>
      <c r="AY129" s="17" t="s">
        <v>164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83</v>
      </c>
      <c r="BK129" s="238">
        <f>ROUND(I129*H129,2)</f>
        <v>0</v>
      </c>
      <c r="BL129" s="17" t="s">
        <v>171</v>
      </c>
      <c r="BM129" s="237" t="s">
        <v>220</v>
      </c>
    </row>
    <row r="130" s="2" customFormat="1" ht="16.5" customHeight="1">
      <c r="A130" s="38"/>
      <c r="B130" s="39"/>
      <c r="C130" s="226" t="s">
        <v>198</v>
      </c>
      <c r="D130" s="226" t="s">
        <v>166</v>
      </c>
      <c r="E130" s="227" t="s">
        <v>1387</v>
      </c>
      <c r="F130" s="228" t="s">
        <v>1388</v>
      </c>
      <c r="G130" s="229" t="s">
        <v>259</v>
      </c>
      <c r="H130" s="230">
        <v>1</v>
      </c>
      <c r="I130" s="231"/>
      <c r="J130" s="232">
        <f>ROUND(I130*H130,2)</f>
        <v>0</v>
      </c>
      <c r="K130" s="228" t="s">
        <v>1</v>
      </c>
      <c r="L130" s="44"/>
      <c r="M130" s="233" t="s">
        <v>1</v>
      </c>
      <c r="N130" s="234" t="s">
        <v>40</v>
      </c>
      <c r="O130" s="91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171</v>
      </c>
      <c r="AT130" s="237" t="s">
        <v>166</v>
      </c>
      <c r="AU130" s="237" t="s">
        <v>85</v>
      </c>
      <c r="AY130" s="17" t="s">
        <v>164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83</v>
      </c>
      <c r="BK130" s="238">
        <f>ROUND(I130*H130,2)</f>
        <v>0</v>
      </c>
      <c r="BL130" s="17" t="s">
        <v>171</v>
      </c>
      <c r="BM130" s="237" t="s">
        <v>232</v>
      </c>
    </row>
    <row r="131" s="2" customFormat="1" ht="16.5" customHeight="1">
      <c r="A131" s="38"/>
      <c r="B131" s="39"/>
      <c r="C131" s="226" t="s">
        <v>205</v>
      </c>
      <c r="D131" s="226" t="s">
        <v>166</v>
      </c>
      <c r="E131" s="227" t="s">
        <v>1389</v>
      </c>
      <c r="F131" s="228" t="s">
        <v>1390</v>
      </c>
      <c r="G131" s="229" t="s">
        <v>259</v>
      </c>
      <c r="H131" s="230">
        <v>1</v>
      </c>
      <c r="I131" s="231"/>
      <c r="J131" s="232">
        <f>ROUND(I131*H131,2)</f>
        <v>0</v>
      </c>
      <c r="K131" s="228" t="s">
        <v>1</v>
      </c>
      <c r="L131" s="44"/>
      <c r="M131" s="233" t="s">
        <v>1</v>
      </c>
      <c r="N131" s="234" t="s">
        <v>40</v>
      </c>
      <c r="O131" s="91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171</v>
      </c>
      <c r="AT131" s="237" t="s">
        <v>166</v>
      </c>
      <c r="AU131" s="237" t="s">
        <v>85</v>
      </c>
      <c r="AY131" s="17" t="s">
        <v>164</v>
      </c>
      <c r="BE131" s="238">
        <f>IF(N131="základní",J131,0)</f>
        <v>0</v>
      </c>
      <c r="BF131" s="238">
        <f>IF(N131="snížená",J131,0)</f>
        <v>0</v>
      </c>
      <c r="BG131" s="238">
        <f>IF(N131="zákl. přenesená",J131,0)</f>
        <v>0</v>
      </c>
      <c r="BH131" s="238">
        <f>IF(N131="sníž. přenesená",J131,0)</f>
        <v>0</v>
      </c>
      <c r="BI131" s="238">
        <f>IF(N131="nulová",J131,0)</f>
        <v>0</v>
      </c>
      <c r="BJ131" s="17" t="s">
        <v>83</v>
      </c>
      <c r="BK131" s="238">
        <f>ROUND(I131*H131,2)</f>
        <v>0</v>
      </c>
      <c r="BL131" s="17" t="s">
        <v>171</v>
      </c>
      <c r="BM131" s="237" t="s">
        <v>8</v>
      </c>
    </row>
    <row r="132" s="2" customFormat="1" ht="16.5" customHeight="1">
      <c r="A132" s="38"/>
      <c r="B132" s="39"/>
      <c r="C132" s="226" t="s">
        <v>213</v>
      </c>
      <c r="D132" s="226" t="s">
        <v>166</v>
      </c>
      <c r="E132" s="227" t="s">
        <v>1391</v>
      </c>
      <c r="F132" s="228" t="s">
        <v>1392</v>
      </c>
      <c r="G132" s="229" t="s">
        <v>259</v>
      </c>
      <c r="H132" s="230">
        <v>1</v>
      </c>
      <c r="I132" s="231"/>
      <c r="J132" s="232">
        <f>ROUND(I132*H132,2)</f>
        <v>0</v>
      </c>
      <c r="K132" s="228" t="s">
        <v>1</v>
      </c>
      <c r="L132" s="44"/>
      <c r="M132" s="233" t="s">
        <v>1</v>
      </c>
      <c r="N132" s="234" t="s">
        <v>40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171</v>
      </c>
      <c r="AT132" s="237" t="s">
        <v>166</v>
      </c>
      <c r="AU132" s="237" t="s">
        <v>85</v>
      </c>
      <c r="AY132" s="17" t="s">
        <v>164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171</v>
      </c>
      <c r="BM132" s="237" t="s">
        <v>256</v>
      </c>
    </row>
    <row r="133" s="2" customFormat="1" ht="21.75" customHeight="1">
      <c r="A133" s="38"/>
      <c r="B133" s="39"/>
      <c r="C133" s="226" t="s">
        <v>220</v>
      </c>
      <c r="D133" s="226" t="s">
        <v>166</v>
      </c>
      <c r="E133" s="227" t="s">
        <v>1098</v>
      </c>
      <c r="F133" s="228" t="s">
        <v>1099</v>
      </c>
      <c r="G133" s="229" t="s">
        <v>1100</v>
      </c>
      <c r="H133" s="292"/>
      <c r="I133" s="231"/>
      <c r="J133" s="232">
        <f>ROUND(I133*H133,2)</f>
        <v>0</v>
      </c>
      <c r="K133" s="228" t="s">
        <v>1</v>
      </c>
      <c r="L133" s="44"/>
      <c r="M133" s="233" t="s">
        <v>1</v>
      </c>
      <c r="N133" s="234" t="s">
        <v>40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171</v>
      </c>
      <c r="AT133" s="237" t="s">
        <v>166</v>
      </c>
      <c r="AU133" s="237" t="s">
        <v>85</v>
      </c>
      <c r="AY133" s="17" t="s">
        <v>164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83</v>
      </c>
      <c r="BK133" s="238">
        <f>ROUND(I133*H133,2)</f>
        <v>0</v>
      </c>
      <c r="BL133" s="17" t="s">
        <v>171</v>
      </c>
      <c r="BM133" s="237" t="s">
        <v>266</v>
      </c>
    </row>
    <row r="134" s="12" customFormat="1" ht="22.8" customHeight="1">
      <c r="A134" s="12"/>
      <c r="B134" s="210"/>
      <c r="C134" s="211"/>
      <c r="D134" s="212" t="s">
        <v>74</v>
      </c>
      <c r="E134" s="224" t="s">
        <v>1077</v>
      </c>
      <c r="F134" s="224" t="s">
        <v>1196</v>
      </c>
      <c r="G134" s="211"/>
      <c r="H134" s="211"/>
      <c r="I134" s="214"/>
      <c r="J134" s="225">
        <f>BK134</f>
        <v>0</v>
      </c>
      <c r="K134" s="211"/>
      <c r="L134" s="216"/>
      <c r="M134" s="217"/>
      <c r="N134" s="218"/>
      <c r="O134" s="218"/>
      <c r="P134" s="219">
        <f>SUM(P135:P136)</f>
        <v>0</v>
      </c>
      <c r="Q134" s="218"/>
      <c r="R134" s="219">
        <f>SUM(R135:R136)</f>
        <v>0</v>
      </c>
      <c r="S134" s="218"/>
      <c r="T134" s="220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1" t="s">
        <v>83</v>
      </c>
      <c r="AT134" s="222" t="s">
        <v>74</v>
      </c>
      <c r="AU134" s="222" t="s">
        <v>83</v>
      </c>
      <c r="AY134" s="221" t="s">
        <v>164</v>
      </c>
      <c r="BK134" s="223">
        <f>SUM(BK135:BK136)</f>
        <v>0</v>
      </c>
    </row>
    <row r="135" s="2" customFormat="1" ht="16.5" customHeight="1">
      <c r="A135" s="38"/>
      <c r="B135" s="39"/>
      <c r="C135" s="226" t="s">
        <v>227</v>
      </c>
      <c r="D135" s="226" t="s">
        <v>166</v>
      </c>
      <c r="E135" s="227" t="s">
        <v>1393</v>
      </c>
      <c r="F135" s="228" t="s">
        <v>1198</v>
      </c>
      <c r="G135" s="229" t="s">
        <v>1394</v>
      </c>
      <c r="H135" s="230">
        <v>1</v>
      </c>
      <c r="I135" s="231"/>
      <c r="J135" s="232">
        <f>ROUND(I135*H135,2)</f>
        <v>0</v>
      </c>
      <c r="K135" s="228" t="s">
        <v>1</v>
      </c>
      <c r="L135" s="44"/>
      <c r="M135" s="233" t="s">
        <v>1</v>
      </c>
      <c r="N135" s="234" t="s">
        <v>40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171</v>
      </c>
      <c r="AT135" s="237" t="s">
        <v>166</v>
      </c>
      <c r="AU135" s="237" t="s">
        <v>85</v>
      </c>
      <c r="AY135" s="17" t="s">
        <v>164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83</v>
      </c>
      <c r="BK135" s="238">
        <f>ROUND(I135*H135,2)</f>
        <v>0</v>
      </c>
      <c r="BL135" s="17" t="s">
        <v>171</v>
      </c>
      <c r="BM135" s="237" t="s">
        <v>280</v>
      </c>
    </row>
    <row r="136" s="2" customFormat="1" ht="16.5" customHeight="1">
      <c r="A136" s="38"/>
      <c r="B136" s="39"/>
      <c r="C136" s="226" t="s">
        <v>232</v>
      </c>
      <c r="D136" s="226" t="s">
        <v>166</v>
      </c>
      <c r="E136" s="227" t="s">
        <v>1395</v>
      </c>
      <c r="F136" s="228" t="s">
        <v>1200</v>
      </c>
      <c r="G136" s="229" t="s">
        <v>1394</v>
      </c>
      <c r="H136" s="230">
        <v>1</v>
      </c>
      <c r="I136" s="231"/>
      <c r="J136" s="232">
        <f>ROUND(I136*H136,2)</f>
        <v>0</v>
      </c>
      <c r="K136" s="228" t="s">
        <v>1</v>
      </c>
      <c r="L136" s="44"/>
      <c r="M136" s="293" t="s">
        <v>1</v>
      </c>
      <c r="N136" s="294" t="s">
        <v>40</v>
      </c>
      <c r="O136" s="290"/>
      <c r="P136" s="295">
        <f>O136*H136</f>
        <v>0</v>
      </c>
      <c r="Q136" s="295">
        <v>0</v>
      </c>
      <c r="R136" s="295">
        <f>Q136*H136</f>
        <v>0</v>
      </c>
      <c r="S136" s="295">
        <v>0</v>
      </c>
      <c r="T136" s="29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171</v>
      </c>
      <c r="AT136" s="237" t="s">
        <v>166</v>
      </c>
      <c r="AU136" s="237" t="s">
        <v>85</v>
      </c>
      <c r="AY136" s="17" t="s">
        <v>164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83</v>
      </c>
      <c r="BK136" s="238">
        <f>ROUND(I136*H136,2)</f>
        <v>0</v>
      </c>
      <c r="BL136" s="17" t="s">
        <v>171</v>
      </c>
      <c r="BM136" s="237" t="s">
        <v>291</v>
      </c>
    </row>
    <row r="137" s="2" customFormat="1" ht="6.96" customHeight="1">
      <c r="A137" s="38"/>
      <c r="B137" s="66"/>
      <c r="C137" s="67"/>
      <c r="D137" s="67"/>
      <c r="E137" s="67"/>
      <c r="F137" s="67"/>
      <c r="G137" s="67"/>
      <c r="H137" s="67"/>
      <c r="I137" s="67"/>
      <c r="J137" s="67"/>
      <c r="K137" s="67"/>
      <c r="L137" s="44"/>
      <c r="M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</sheetData>
  <sheetProtection sheet="1" autoFilter="0" formatColumns="0" formatRows="0" objects="1" scenarios="1" spinCount="100000" saltValue="ibYnbCrZrPz4rIj0z0c4ygHpWxufmXTcUU353WSL6Tbeknady+Nmda2r0JQIYOYFdGwnxEeUwTnureHZ5ok+Ig==" hashValue="fcqJtSzAbE6A1NER6yN6EnKaAaKRR/6X2RCDMIwT+ChySJzmqkk7HKj4S16YZKhCffzzxerKvPLVIYVeZok7pQ==" algorithmName="SHA-512" password="CC35"/>
  <autoFilter ref="C122:K13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110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Přístavba a úprava Infocentra u Muzea války 1866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121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1396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14. 8. 2025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0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28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30</v>
      </c>
      <c r="E20" s="38"/>
      <c r="F20" s="38"/>
      <c r="G20" s="38"/>
      <c r="H20" s="38"/>
      <c r="I20" s="150" t="s">
        <v>25</v>
      </c>
      <c r="J20" s="141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tr">
        <f>IF('Rekapitulace stavby'!E17="","",'Rekapitulace stavby'!E17)</f>
        <v xml:space="preserve"> </v>
      </c>
      <c r="F21" s="38"/>
      <c r="G21" s="38"/>
      <c r="H21" s="38"/>
      <c r="I21" s="150" t="s">
        <v>27</v>
      </c>
      <c r="J21" s="141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32</v>
      </c>
      <c r="E23" s="38"/>
      <c r="F23" s="38"/>
      <c r="G23" s="38"/>
      <c r="H23" s="38"/>
      <c r="I23" s="150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50" t="s">
        <v>27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35</v>
      </c>
      <c r="E30" s="38"/>
      <c r="F30" s="38"/>
      <c r="G30" s="38"/>
      <c r="H30" s="38"/>
      <c r="I30" s="38"/>
      <c r="J30" s="160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37</v>
      </c>
      <c r="G32" s="38"/>
      <c r="H32" s="38"/>
      <c r="I32" s="161" t="s">
        <v>36</v>
      </c>
      <c r="J32" s="161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39</v>
      </c>
      <c r="E33" s="150" t="s">
        <v>40</v>
      </c>
      <c r="F33" s="163">
        <f>ROUND((SUM(BE120:BE135)),  2)</f>
        <v>0</v>
      </c>
      <c r="G33" s="38"/>
      <c r="H33" s="38"/>
      <c r="I33" s="164">
        <v>0.20999999999999999</v>
      </c>
      <c r="J33" s="163">
        <f>ROUND(((SUM(BE120:BE135))*I33),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41</v>
      </c>
      <c r="F34" s="163">
        <f>ROUND((SUM(BF120:BF135)),  2)</f>
        <v>0</v>
      </c>
      <c r="G34" s="38"/>
      <c r="H34" s="38"/>
      <c r="I34" s="164">
        <v>0.12</v>
      </c>
      <c r="J34" s="163">
        <f>ROUND(((SUM(BF120:BF135))*I34),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42</v>
      </c>
      <c r="F35" s="163">
        <f>ROUND((SUM(BG120:BG135)),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43</v>
      </c>
      <c r="F36" s="163">
        <f>ROUND((SUM(BH120:BH135)),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44</v>
      </c>
      <c r="F37" s="163">
        <f>ROUND((SUM(BI120:BI135)),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45</v>
      </c>
      <c r="E39" s="167"/>
      <c r="F39" s="167"/>
      <c r="G39" s="168" t="s">
        <v>46</v>
      </c>
      <c r="H39" s="169" t="s">
        <v>47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48</v>
      </c>
      <c r="E50" s="173"/>
      <c r="F50" s="173"/>
      <c r="G50" s="172" t="s">
        <v>49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50</v>
      </c>
      <c r="E61" s="175"/>
      <c r="F61" s="176" t="s">
        <v>51</v>
      </c>
      <c r="G61" s="174" t="s">
        <v>50</v>
      </c>
      <c r="H61" s="175"/>
      <c r="I61" s="175"/>
      <c r="J61" s="177" t="s">
        <v>51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52</v>
      </c>
      <c r="E65" s="178"/>
      <c r="F65" s="178"/>
      <c r="G65" s="172" t="s">
        <v>53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50</v>
      </c>
      <c r="E76" s="175"/>
      <c r="F76" s="176" t="s">
        <v>51</v>
      </c>
      <c r="G76" s="174" t="s">
        <v>50</v>
      </c>
      <c r="H76" s="175"/>
      <c r="I76" s="175"/>
      <c r="J76" s="177" t="s">
        <v>51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Přístavba a úprava Infocentra u Muzea války 1866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121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04 - VZT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Lípa u Hradce Králové</v>
      </c>
      <c r="G89" s="40"/>
      <c r="H89" s="40"/>
      <c r="I89" s="32" t="s">
        <v>22</v>
      </c>
      <c r="J89" s="79" t="str">
        <f>IF(J12="","",J12)</f>
        <v>14. 8. 2025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124</v>
      </c>
      <c r="D94" s="185"/>
      <c r="E94" s="185"/>
      <c r="F94" s="185"/>
      <c r="G94" s="185"/>
      <c r="H94" s="185"/>
      <c r="I94" s="185"/>
      <c r="J94" s="186" t="s">
        <v>125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126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127</v>
      </c>
    </row>
    <row r="97" s="9" customFormat="1" ht="24.96" customHeight="1">
      <c r="A97" s="9"/>
      <c r="B97" s="188"/>
      <c r="C97" s="189"/>
      <c r="D97" s="190" t="s">
        <v>1284</v>
      </c>
      <c r="E97" s="191"/>
      <c r="F97" s="191"/>
      <c r="G97" s="191"/>
      <c r="H97" s="191"/>
      <c r="I97" s="191"/>
      <c r="J97" s="192">
        <f>J121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1285</v>
      </c>
      <c r="E98" s="196"/>
      <c r="F98" s="196"/>
      <c r="G98" s="196"/>
      <c r="H98" s="196"/>
      <c r="I98" s="196"/>
      <c r="J98" s="197">
        <f>J122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8"/>
      <c r="C99" s="189"/>
      <c r="D99" s="190" t="s">
        <v>1286</v>
      </c>
      <c r="E99" s="191"/>
      <c r="F99" s="191"/>
      <c r="G99" s="191"/>
      <c r="H99" s="191"/>
      <c r="I99" s="191"/>
      <c r="J99" s="192">
        <f>J124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1397</v>
      </c>
      <c r="E100" s="196"/>
      <c r="F100" s="196"/>
      <c r="G100" s="196"/>
      <c r="H100" s="196"/>
      <c r="I100" s="196"/>
      <c r="J100" s="197">
        <f>J125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149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83" t="str">
        <f>E7</f>
        <v>Přístavba a úprava Infocentra u Muzea války 1866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121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04 - VZT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>k.ú. Lípa u Hradce Králové</v>
      </c>
      <c r="G114" s="40"/>
      <c r="H114" s="40"/>
      <c r="I114" s="32" t="s">
        <v>22</v>
      </c>
      <c r="J114" s="79" t="str">
        <f>IF(J12="","",J12)</f>
        <v>14. 8. 2025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40"/>
      <c r="E116" s="40"/>
      <c r="F116" s="27" t="str">
        <f>E15</f>
        <v xml:space="preserve"> </v>
      </c>
      <c r="G116" s="40"/>
      <c r="H116" s="40"/>
      <c r="I116" s="32" t="s">
        <v>30</v>
      </c>
      <c r="J116" s="36" t="str">
        <f>E21</f>
        <v xml:space="preserve">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28</v>
      </c>
      <c r="D117" s="40"/>
      <c r="E117" s="40"/>
      <c r="F117" s="27" t="str">
        <f>IF(E18="","",E18)</f>
        <v>Vyplň údaj</v>
      </c>
      <c r="G117" s="40"/>
      <c r="H117" s="40"/>
      <c r="I117" s="32" t="s">
        <v>32</v>
      </c>
      <c r="J117" s="36" t="str">
        <f>E24</f>
        <v xml:space="preserve">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9"/>
      <c r="B119" s="200"/>
      <c r="C119" s="201" t="s">
        <v>150</v>
      </c>
      <c r="D119" s="202" t="s">
        <v>60</v>
      </c>
      <c r="E119" s="202" t="s">
        <v>56</v>
      </c>
      <c r="F119" s="202" t="s">
        <v>57</v>
      </c>
      <c r="G119" s="202" t="s">
        <v>151</v>
      </c>
      <c r="H119" s="202" t="s">
        <v>152</v>
      </c>
      <c r="I119" s="202" t="s">
        <v>153</v>
      </c>
      <c r="J119" s="202" t="s">
        <v>125</v>
      </c>
      <c r="K119" s="203" t="s">
        <v>154</v>
      </c>
      <c r="L119" s="204"/>
      <c r="M119" s="100" t="s">
        <v>1</v>
      </c>
      <c r="N119" s="101" t="s">
        <v>39</v>
      </c>
      <c r="O119" s="101" t="s">
        <v>155</v>
      </c>
      <c r="P119" s="101" t="s">
        <v>156</v>
      </c>
      <c r="Q119" s="101" t="s">
        <v>157</v>
      </c>
      <c r="R119" s="101" t="s">
        <v>158</v>
      </c>
      <c r="S119" s="101" t="s">
        <v>159</v>
      </c>
      <c r="T119" s="102" t="s">
        <v>160</v>
      </c>
      <c r="U119" s="199"/>
      <c r="V119" s="199"/>
      <c r="W119" s="199"/>
      <c r="X119" s="199"/>
      <c r="Y119" s="199"/>
      <c r="Z119" s="199"/>
      <c r="AA119" s="199"/>
      <c r="AB119" s="199"/>
      <c r="AC119" s="199"/>
      <c r="AD119" s="199"/>
      <c r="AE119" s="199"/>
    </row>
    <row r="120" s="2" customFormat="1" ht="22.8" customHeight="1">
      <c r="A120" s="38"/>
      <c r="B120" s="39"/>
      <c r="C120" s="107" t="s">
        <v>161</v>
      </c>
      <c r="D120" s="40"/>
      <c r="E120" s="40"/>
      <c r="F120" s="40"/>
      <c r="G120" s="40"/>
      <c r="H120" s="40"/>
      <c r="I120" s="40"/>
      <c r="J120" s="205">
        <f>BK120</f>
        <v>0</v>
      </c>
      <c r="K120" s="40"/>
      <c r="L120" s="44"/>
      <c r="M120" s="103"/>
      <c r="N120" s="206"/>
      <c r="O120" s="104"/>
      <c r="P120" s="207">
        <f>P121+P124</f>
        <v>0</v>
      </c>
      <c r="Q120" s="104"/>
      <c r="R120" s="207">
        <f>R121+R124</f>
        <v>0</v>
      </c>
      <c r="S120" s="104"/>
      <c r="T120" s="208">
        <f>T121+T124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74</v>
      </c>
      <c r="AU120" s="17" t="s">
        <v>127</v>
      </c>
      <c r="BK120" s="209">
        <f>BK121+BK124</f>
        <v>0</v>
      </c>
    </row>
    <row r="121" s="12" customFormat="1" ht="25.92" customHeight="1">
      <c r="A121" s="12"/>
      <c r="B121" s="210"/>
      <c r="C121" s="211"/>
      <c r="D121" s="212" t="s">
        <v>74</v>
      </c>
      <c r="E121" s="213" t="s">
        <v>1211</v>
      </c>
      <c r="F121" s="213" t="s">
        <v>163</v>
      </c>
      <c r="G121" s="211"/>
      <c r="H121" s="211"/>
      <c r="I121" s="214"/>
      <c r="J121" s="215">
        <f>BK121</f>
        <v>0</v>
      </c>
      <c r="K121" s="211"/>
      <c r="L121" s="216"/>
      <c r="M121" s="217"/>
      <c r="N121" s="218"/>
      <c r="O121" s="218"/>
      <c r="P121" s="219">
        <f>P122</f>
        <v>0</v>
      </c>
      <c r="Q121" s="218"/>
      <c r="R121" s="219">
        <f>R122</f>
        <v>0</v>
      </c>
      <c r="S121" s="218"/>
      <c r="T121" s="220">
        <f>T122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1" t="s">
        <v>83</v>
      </c>
      <c r="AT121" s="222" t="s">
        <v>74</v>
      </c>
      <c r="AU121" s="222" t="s">
        <v>75</v>
      </c>
      <c r="AY121" s="221" t="s">
        <v>164</v>
      </c>
      <c r="BK121" s="223">
        <f>BK122</f>
        <v>0</v>
      </c>
    </row>
    <row r="122" s="12" customFormat="1" ht="22.8" customHeight="1">
      <c r="A122" s="12"/>
      <c r="B122" s="210"/>
      <c r="C122" s="211"/>
      <c r="D122" s="212" t="s">
        <v>74</v>
      </c>
      <c r="E122" s="224" t="s">
        <v>1076</v>
      </c>
      <c r="F122" s="224" t="s">
        <v>1078</v>
      </c>
      <c r="G122" s="211"/>
      <c r="H122" s="211"/>
      <c r="I122" s="214"/>
      <c r="J122" s="225">
        <f>BK122</f>
        <v>0</v>
      </c>
      <c r="K122" s="211"/>
      <c r="L122" s="216"/>
      <c r="M122" s="217"/>
      <c r="N122" s="218"/>
      <c r="O122" s="218"/>
      <c r="P122" s="219">
        <f>P123</f>
        <v>0</v>
      </c>
      <c r="Q122" s="218"/>
      <c r="R122" s="219">
        <f>R123</f>
        <v>0</v>
      </c>
      <c r="S122" s="218"/>
      <c r="T122" s="220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1" t="s">
        <v>83</v>
      </c>
      <c r="AT122" s="222" t="s">
        <v>74</v>
      </c>
      <c r="AU122" s="222" t="s">
        <v>83</v>
      </c>
      <c r="AY122" s="221" t="s">
        <v>164</v>
      </c>
      <c r="BK122" s="223">
        <f>BK123</f>
        <v>0</v>
      </c>
    </row>
    <row r="123" s="2" customFormat="1" ht="37.8" customHeight="1">
      <c r="A123" s="38"/>
      <c r="B123" s="39"/>
      <c r="C123" s="226" t="s">
        <v>83</v>
      </c>
      <c r="D123" s="226" t="s">
        <v>166</v>
      </c>
      <c r="E123" s="227" t="s">
        <v>1398</v>
      </c>
      <c r="F123" s="228" t="s">
        <v>1080</v>
      </c>
      <c r="G123" s="229" t="s">
        <v>259</v>
      </c>
      <c r="H123" s="230">
        <v>1</v>
      </c>
      <c r="I123" s="231"/>
      <c r="J123" s="232">
        <f>ROUND(I123*H123,2)</f>
        <v>0</v>
      </c>
      <c r="K123" s="228" t="s">
        <v>1</v>
      </c>
      <c r="L123" s="44"/>
      <c r="M123" s="233" t="s">
        <v>1</v>
      </c>
      <c r="N123" s="234" t="s">
        <v>40</v>
      </c>
      <c r="O123" s="91"/>
      <c r="P123" s="235">
        <f>O123*H123</f>
        <v>0</v>
      </c>
      <c r="Q123" s="235">
        <v>0</v>
      </c>
      <c r="R123" s="235">
        <f>Q123*H123</f>
        <v>0</v>
      </c>
      <c r="S123" s="235">
        <v>0</v>
      </c>
      <c r="T123" s="236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7" t="s">
        <v>171</v>
      </c>
      <c r="AT123" s="237" t="s">
        <v>166</v>
      </c>
      <c r="AU123" s="237" t="s">
        <v>85</v>
      </c>
      <c r="AY123" s="17" t="s">
        <v>164</v>
      </c>
      <c r="BE123" s="238">
        <f>IF(N123="základní",J123,0)</f>
        <v>0</v>
      </c>
      <c r="BF123" s="238">
        <f>IF(N123="snížená",J123,0)</f>
        <v>0</v>
      </c>
      <c r="BG123" s="238">
        <f>IF(N123="zákl. přenesená",J123,0)</f>
        <v>0</v>
      </c>
      <c r="BH123" s="238">
        <f>IF(N123="sníž. přenesená",J123,0)</f>
        <v>0</v>
      </c>
      <c r="BI123" s="238">
        <f>IF(N123="nulová",J123,0)</f>
        <v>0</v>
      </c>
      <c r="BJ123" s="17" t="s">
        <v>83</v>
      </c>
      <c r="BK123" s="238">
        <f>ROUND(I123*H123,2)</f>
        <v>0</v>
      </c>
      <c r="BL123" s="17" t="s">
        <v>171</v>
      </c>
      <c r="BM123" s="237" t="s">
        <v>85</v>
      </c>
    </row>
    <row r="124" s="12" customFormat="1" ht="25.92" customHeight="1">
      <c r="A124" s="12"/>
      <c r="B124" s="210"/>
      <c r="C124" s="211"/>
      <c r="D124" s="212" t="s">
        <v>74</v>
      </c>
      <c r="E124" s="213" t="s">
        <v>1077</v>
      </c>
      <c r="F124" s="213" t="s">
        <v>515</v>
      </c>
      <c r="G124" s="211"/>
      <c r="H124" s="211"/>
      <c r="I124" s="214"/>
      <c r="J124" s="215">
        <f>BK124</f>
        <v>0</v>
      </c>
      <c r="K124" s="211"/>
      <c r="L124" s="216"/>
      <c r="M124" s="217"/>
      <c r="N124" s="218"/>
      <c r="O124" s="218"/>
      <c r="P124" s="219">
        <f>P125</f>
        <v>0</v>
      </c>
      <c r="Q124" s="218"/>
      <c r="R124" s="219">
        <f>R125</f>
        <v>0</v>
      </c>
      <c r="S124" s="218"/>
      <c r="T124" s="220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83</v>
      </c>
      <c r="AT124" s="222" t="s">
        <v>74</v>
      </c>
      <c r="AU124" s="222" t="s">
        <v>75</v>
      </c>
      <c r="AY124" s="221" t="s">
        <v>164</v>
      </c>
      <c r="BK124" s="223">
        <f>BK125</f>
        <v>0</v>
      </c>
    </row>
    <row r="125" s="12" customFormat="1" ht="22.8" customHeight="1">
      <c r="A125" s="12"/>
      <c r="B125" s="210"/>
      <c r="C125" s="211"/>
      <c r="D125" s="212" t="s">
        <v>74</v>
      </c>
      <c r="E125" s="224" t="s">
        <v>1087</v>
      </c>
      <c r="F125" s="224" t="s">
        <v>1399</v>
      </c>
      <c r="G125" s="211"/>
      <c r="H125" s="211"/>
      <c r="I125" s="214"/>
      <c r="J125" s="225">
        <f>BK125</f>
        <v>0</v>
      </c>
      <c r="K125" s="211"/>
      <c r="L125" s="216"/>
      <c r="M125" s="217"/>
      <c r="N125" s="218"/>
      <c r="O125" s="218"/>
      <c r="P125" s="219">
        <f>SUM(P126:P135)</f>
        <v>0</v>
      </c>
      <c r="Q125" s="218"/>
      <c r="R125" s="219">
        <f>SUM(R126:R135)</f>
        <v>0</v>
      </c>
      <c r="S125" s="218"/>
      <c r="T125" s="220">
        <f>SUM(T126:T135)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83</v>
      </c>
      <c r="AT125" s="222" t="s">
        <v>74</v>
      </c>
      <c r="AU125" s="222" t="s">
        <v>83</v>
      </c>
      <c r="AY125" s="221" t="s">
        <v>164</v>
      </c>
      <c r="BK125" s="223">
        <f>SUM(BK126:BK135)</f>
        <v>0</v>
      </c>
    </row>
    <row r="126" s="2" customFormat="1" ht="16.5" customHeight="1">
      <c r="A126" s="38"/>
      <c r="B126" s="39"/>
      <c r="C126" s="226" t="s">
        <v>85</v>
      </c>
      <c r="D126" s="226" t="s">
        <v>166</v>
      </c>
      <c r="E126" s="227" t="s">
        <v>1400</v>
      </c>
      <c r="F126" s="228" t="s">
        <v>1401</v>
      </c>
      <c r="G126" s="229" t="s">
        <v>1402</v>
      </c>
      <c r="H126" s="230">
        <v>1</v>
      </c>
      <c r="I126" s="231"/>
      <c r="J126" s="232">
        <f>ROUND(I126*H126,2)</f>
        <v>0</v>
      </c>
      <c r="K126" s="228" t="s">
        <v>1</v>
      </c>
      <c r="L126" s="44"/>
      <c r="M126" s="233" t="s">
        <v>1</v>
      </c>
      <c r="N126" s="234" t="s">
        <v>40</v>
      </c>
      <c r="O126" s="91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7" t="s">
        <v>171</v>
      </c>
      <c r="AT126" s="237" t="s">
        <v>166</v>
      </c>
      <c r="AU126" s="237" t="s">
        <v>85</v>
      </c>
      <c r="AY126" s="17" t="s">
        <v>164</v>
      </c>
      <c r="BE126" s="238">
        <f>IF(N126="základní",J126,0)</f>
        <v>0</v>
      </c>
      <c r="BF126" s="238">
        <f>IF(N126="snížená",J126,0)</f>
        <v>0</v>
      </c>
      <c r="BG126" s="238">
        <f>IF(N126="zákl. přenesená",J126,0)</f>
        <v>0</v>
      </c>
      <c r="BH126" s="238">
        <f>IF(N126="sníž. přenesená",J126,0)</f>
        <v>0</v>
      </c>
      <c r="BI126" s="238">
        <f>IF(N126="nulová",J126,0)</f>
        <v>0</v>
      </c>
      <c r="BJ126" s="17" t="s">
        <v>83</v>
      </c>
      <c r="BK126" s="238">
        <f>ROUND(I126*H126,2)</f>
        <v>0</v>
      </c>
      <c r="BL126" s="17" t="s">
        <v>171</v>
      </c>
      <c r="BM126" s="237" t="s">
        <v>171</v>
      </c>
    </row>
    <row r="127" s="2" customFormat="1" ht="24.15" customHeight="1">
      <c r="A127" s="38"/>
      <c r="B127" s="39"/>
      <c r="C127" s="226" t="s">
        <v>183</v>
      </c>
      <c r="D127" s="226" t="s">
        <v>166</v>
      </c>
      <c r="E127" s="227" t="s">
        <v>1403</v>
      </c>
      <c r="F127" s="228" t="s">
        <v>1404</v>
      </c>
      <c r="G127" s="229" t="s">
        <v>259</v>
      </c>
      <c r="H127" s="230">
        <v>1</v>
      </c>
      <c r="I127" s="231"/>
      <c r="J127" s="232">
        <f>ROUND(I127*H127,2)</f>
        <v>0</v>
      </c>
      <c r="K127" s="228" t="s">
        <v>1</v>
      </c>
      <c r="L127" s="44"/>
      <c r="M127" s="233" t="s">
        <v>1</v>
      </c>
      <c r="N127" s="234" t="s">
        <v>40</v>
      </c>
      <c r="O127" s="91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7" t="s">
        <v>171</v>
      </c>
      <c r="AT127" s="237" t="s">
        <v>166</v>
      </c>
      <c r="AU127" s="237" t="s">
        <v>85</v>
      </c>
      <c r="AY127" s="17" t="s">
        <v>164</v>
      </c>
      <c r="BE127" s="238">
        <f>IF(N127="základní",J127,0)</f>
        <v>0</v>
      </c>
      <c r="BF127" s="238">
        <f>IF(N127="snížená",J127,0)</f>
        <v>0</v>
      </c>
      <c r="BG127" s="238">
        <f>IF(N127="zákl. přenesená",J127,0)</f>
        <v>0</v>
      </c>
      <c r="BH127" s="238">
        <f>IF(N127="sníž. přenesená",J127,0)</f>
        <v>0</v>
      </c>
      <c r="BI127" s="238">
        <f>IF(N127="nulová",J127,0)</f>
        <v>0</v>
      </c>
      <c r="BJ127" s="17" t="s">
        <v>83</v>
      </c>
      <c r="BK127" s="238">
        <f>ROUND(I127*H127,2)</f>
        <v>0</v>
      </c>
      <c r="BL127" s="17" t="s">
        <v>171</v>
      </c>
      <c r="BM127" s="237" t="s">
        <v>205</v>
      </c>
    </row>
    <row r="128" s="2" customFormat="1" ht="24.15" customHeight="1">
      <c r="A128" s="38"/>
      <c r="B128" s="39"/>
      <c r="C128" s="226" t="s">
        <v>171</v>
      </c>
      <c r="D128" s="226" t="s">
        <v>166</v>
      </c>
      <c r="E128" s="227" t="s">
        <v>1405</v>
      </c>
      <c r="F128" s="228" t="s">
        <v>1406</v>
      </c>
      <c r="G128" s="229" t="s">
        <v>259</v>
      </c>
      <c r="H128" s="230">
        <v>1</v>
      </c>
      <c r="I128" s="231"/>
      <c r="J128" s="232">
        <f>ROUND(I128*H128,2)</f>
        <v>0</v>
      </c>
      <c r="K128" s="228" t="s">
        <v>1</v>
      </c>
      <c r="L128" s="44"/>
      <c r="M128" s="233" t="s">
        <v>1</v>
      </c>
      <c r="N128" s="234" t="s">
        <v>40</v>
      </c>
      <c r="O128" s="91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171</v>
      </c>
      <c r="AT128" s="237" t="s">
        <v>166</v>
      </c>
      <c r="AU128" s="237" t="s">
        <v>85</v>
      </c>
      <c r="AY128" s="17" t="s">
        <v>164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83</v>
      </c>
      <c r="BK128" s="238">
        <f>ROUND(I128*H128,2)</f>
        <v>0</v>
      </c>
      <c r="BL128" s="17" t="s">
        <v>171</v>
      </c>
      <c r="BM128" s="237" t="s">
        <v>220</v>
      </c>
    </row>
    <row r="129" s="2" customFormat="1" ht="16.5" customHeight="1">
      <c r="A129" s="38"/>
      <c r="B129" s="39"/>
      <c r="C129" s="226" t="s">
        <v>198</v>
      </c>
      <c r="D129" s="226" t="s">
        <v>166</v>
      </c>
      <c r="E129" s="227" t="s">
        <v>1407</v>
      </c>
      <c r="F129" s="228" t="s">
        <v>1408</v>
      </c>
      <c r="G129" s="229" t="s">
        <v>1325</v>
      </c>
      <c r="H129" s="230">
        <v>1</v>
      </c>
      <c r="I129" s="231"/>
      <c r="J129" s="232">
        <f>ROUND(I129*H129,2)</f>
        <v>0</v>
      </c>
      <c r="K129" s="228" t="s">
        <v>1</v>
      </c>
      <c r="L129" s="44"/>
      <c r="M129" s="233" t="s">
        <v>1</v>
      </c>
      <c r="N129" s="234" t="s">
        <v>40</v>
      </c>
      <c r="O129" s="91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171</v>
      </c>
      <c r="AT129" s="237" t="s">
        <v>166</v>
      </c>
      <c r="AU129" s="237" t="s">
        <v>85</v>
      </c>
      <c r="AY129" s="17" t="s">
        <v>164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83</v>
      </c>
      <c r="BK129" s="238">
        <f>ROUND(I129*H129,2)</f>
        <v>0</v>
      </c>
      <c r="BL129" s="17" t="s">
        <v>171</v>
      </c>
      <c r="BM129" s="237" t="s">
        <v>232</v>
      </c>
    </row>
    <row r="130" s="2" customFormat="1" ht="16.5" customHeight="1">
      <c r="A130" s="38"/>
      <c r="B130" s="39"/>
      <c r="C130" s="226" t="s">
        <v>205</v>
      </c>
      <c r="D130" s="226" t="s">
        <v>166</v>
      </c>
      <c r="E130" s="227" t="s">
        <v>1409</v>
      </c>
      <c r="F130" s="228" t="s">
        <v>1410</v>
      </c>
      <c r="G130" s="229" t="s">
        <v>914</v>
      </c>
      <c r="H130" s="230">
        <v>2</v>
      </c>
      <c r="I130" s="231"/>
      <c r="J130" s="232">
        <f>ROUND(I130*H130,2)</f>
        <v>0</v>
      </c>
      <c r="K130" s="228" t="s">
        <v>1</v>
      </c>
      <c r="L130" s="44"/>
      <c r="M130" s="233" t="s">
        <v>1</v>
      </c>
      <c r="N130" s="234" t="s">
        <v>40</v>
      </c>
      <c r="O130" s="91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171</v>
      </c>
      <c r="AT130" s="237" t="s">
        <v>166</v>
      </c>
      <c r="AU130" s="237" t="s">
        <v>85</v>
      </c>
      <c r="AY130" s="17" t="s">
        <v>164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83</v>
      </c>
      <c r="BK130" s="238">
        <f>ROUND(I130*H130,2)</f>
        <v>0</v>
      </c>
      <c r="BL130" s="17" t="s">
        <v>171</v>
      </c>
      <c r="BM130" s="237" t="s">
        <v>8</v>
      </c>
    </row>
    <row r="131" s="2" customFormat="1" ht="16.5" customHeight="1">
      <c r="A131" s="38"/>
      <c r="B131" s="39"/>
      <c r="C131" s="226" t="s">
        <v>213</v>
      </c>
      <c r="D131" s="226" t="s">
        <v>166</v>
      </c>
      <c r="E131" s="227" t="s">
        <v>1411</v>
      </c>
      <c r="F131" s="228" t="s">
        <v>1412</v>
      </c>
      <c r="G131" s="229" t="s">
        <v>1325</v>
      </c>
      <c r="H131" s="230">
        <v>1</v>
      </c>
      <c r="I131" s="231"/>
      <c r="J131" s="232">
        <f>ROUND(I131*H131,2)</f>
        <v>0</v>
      </c>
      <c r="K131" s="228" t="s">
        <v>1</v>
      </c>
      <c r="L131" s="44"/>
      <c r="M131" s="233" t="s">
        <v>1</v>
      </c>
      <c r="N131" s="234" t="s">
        <v>40</v>
      </c>
      <c r="O131" s="91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171</v>
      </c>
      <c r="AT131" s="237" t="s">
        <v>166</v>
      </c>
      <c r="AU131" s="237" t="s">
        <v>85</v>
      </c>
      <c r="AY131" s="17" t="s">
        <v>164</v>
      </c>
      <c r="BE131" s="238">
        <f>IF(N131="základní",J131,0)</f>
        <v>0</v>
      </c>
      <c r="BF131" s="238">
        <f>IF(N131="snížená",J131,0)</f>
        <v>0</v>
      </c>
      <c r="BG131" s="238">
        <f>IF(N131="zákl. přenesená",J131,0)</f>
        <v>0</v>
      </c>
      <c r="BH131" s="238">
        <f>IF(N131="sníž. přenesená",J131,0)</f>
        <v>0</v>
      </c>
      <c r="BI131" s="238">
        <f>IF(N131="nulová",J131,0)</f>
        <v>0</v>
      </c>
      <c r="BJ131" s="17" t="s">
        <v>83</v>
      </c>
      <c r="BK131" s="238">
        <f>ROUND(I131*H131,2)</f>
        <v>0</v>
      </c>
      <c r="BL131" s="17" t="s">
        <v>171</v>
      </c>
      <c r="BM131" s="237" t="s">
        <v>256</v>
      </c>
    </row>
    <row r="132" s="2" customFormat="1" ht="16.5" customHeight="1">
      <c r="A132" s="38"/>
      <c r="B132" s="39"/>
      <c r="C132" s="226" t="s">
        <v>220</v>
      </c>
      <c r="D132" s="226" t="s">
        <v>166</v>
      </c>
      <c r="E132" s="227" t="s">
        <v>1413</v>
      </c>
      <c r="F132" s="228" t="s">
        <v>1414</v>
      </c>
      <c r="G132" s="229" t="s">
        <v>1325</v>
      </c>
      <c r="H132" s="230">
        <v>1</v>
      </c>
      <c r="I132" s="231"/>
      <c r="J132" s="232">
        <f>ROUND(I132*H132,2)</f>
        <v>0</v>
      </c>
      <c r="K132" s="228" t="s">
        <v>1</v>
      </c>
      <c r="L132" s="44"/>
      <c r="M132" s="233" t="s">
        <v>1</v>
      </c>
      <c r="N132" s="234" t="s">
        <v>40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171</v>
      </c>
      <c r="AT132" s="237" t="s">
        <v>166</v>
      </c>
      <c r="AU132" s="237" t="s">
        <v>85</v>
      </c>
      <c r="AY132" s="17" t="s">
        <v>164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171</v>
      </c>
      <c r="BM132" s="237" t="s">
        <v>266</v>
      </c>
    </row>
    <row r="133" s="2" customFormat="1" ht="16.5" customHeight="1">
      <c r="A133" s="38"/>
      <c r="B133" s="39"/>
      <c r="C133" s="226" t="s">
        <v>227</v>
      </c>
      <c r="D133" s="226" t="s">
        <v>166</v>
      </c>
      <c r="E133" s="227" t="s">
        <v>1415</v>
      </c>
      <c r="F133" s="228" t="s">
        <v>1416</v>
      </c>
      <c r="G133" s="229" t="s">
        <v>259</v>
      </c>
      <c r="H133" s="230">
        <v>1</v>
      </c>
      <c r="I133" s="231"/>
      <c r="J133" s="232">
        <f>ROUND(I133*H133,2)</f>
        <v>0</v>
      </c>
      <c r="K133" s="228" t="s">
        <v>1</v>
      </c>
      <c r="L133" s="44"/>
      <c r="M133" s="233" t="s">
        <v>1</v>
      </c>
      <c r="N133" s="234" t="s">
        <v>40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171</v>
      </c>
      <c r="AT133" s="237" t="s">
        <v>166</v>
      </c>
      <c r="AU133" s="237" t="s">
        <v>85</v>
      </c>
      <c r="AY133" s="17" t="s">
        <v>164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83</v>
      </c>
      <c r="BK133" s="238">
        <f>ROUND(I133*H133,2)</f>
        <v>0</v>
      </c>
      <c r="BL133" s="17" t="s">
        <v>171</v>
      </c>
      <c r="BM133" s="237" t="s">
        <v>280</v>
      </c>
    </row>
    <row r="134" s="2" customFormat="1" ht="21.75" customHeight="1">
      <c r="A134" s="38"/>
      <c r="B134" s="39"/>
      <c r="C134" s="226" t="s">
        <v>232</v>
      </c>
      <c r="D134" s="226" t="s">
        <v>166</v>
      </c>
      <c r="E134" s="227" t="s">
        <v>1417</v>
      </c>
      <c r="F134" s="228" t="s">
        <v>1099</v>
      </c>
      <c r="G134" s="229" t="s">
        <v>1100</v>
      </c>
      <c r="H134" s="292"/>
      <c r="I134" s="231"/>
      <c r="J134" s="232">
        <f>ROUND(I134*H134,2)</f>
        <v>0</v>
      </c>
      <c r="K134" s="228" t="s">
        <v>1</v>
      </c>
      <c r="L134" s="44"/>
      <c r="M134" s="233" t="s">
        <v>1</v>
      </c>
      <c r="N134" s="234" t="s">
        <v>40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171</v>
      </c>
      <c r="AT134" s="237" t="s">
        <v>166</v>
      </c>
      <c r="AU134" s="237" t="s">
        <v>85</v>
      </c>
      <c r="AY134" s="17" t="s">
        <v>164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83</v>
      </c>
      <c r="BK134" s="238">
        <f>ROUND(I134*H134,2)</f>
        <v>0</v>
      </c>
      <c r="BL134" s="17" t="s">
        <v>171</v>
      </c>
      <c r="BM134" s="237" t="s">
        <v>291</v>
      </c>
    </row>
    <row r="135" s="2" customFormat="1" ht="16.5" customHeight="1">
      <c r="A135" s="38"/>
      <c r="B135" s="39"/>
      <c r="C135" s="226" t="s">
        <v>239</v>
      </c>
      <c r="D135" s="226" t="s">
        <v>166</v>
      </c>
      <c r="E135" s="227" t="s">
        <v>1418</v>
      </c>
      <c r="F135" s="228" t="s">
        <v>1202</v>
      </c>
      <c r="G135" s="229" t="s">
        <v>259</v>
      </c>
      <c r="H135" s="230">
        <v>1</v>
      </c>
      <c r="I135" s="231"/>
      <c r="J135" s="232">
        <f>ROUND(I135*H135,2)</f>
        <v>0</v>
      </c>
      <c r="K135" s="228" t="s">
        <v>1</v>
      </c>
      <c r="L135" s="44"/>
      <c r="M135" s="293" t="s">
        <v>1</v>
      </c>
      <c r="N135" s="294" t="s">
        <v>40</v>
      </c>
      <c r="O135" s="290"/>
      <c r="P135" s="295">
        <f>O135*H135</f>
        <v>0</v>
      </c>
      <c r="Q135" s="295">
        <v>0</v>
      </c>
      <c r="R135" s="295">
        <f>Q135*H135</f>
        <v>0</v>
      </c>
      <c r="S135" s="295">
        <v>0</v>
      </c>
      <c r="T135" s="29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171</v>
      </c>
      <c r="AT135" s="237" t="s">
        <v>166</v>
      </c>
      <c r="AU135" s="237" t="s">
        <v>85</v>
      </c>
      <c r="AY135" s="17" t="s">
        <v>164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83</v>
      </c>
      <c r="BK135" s="238">
        <f>ROUND(I135*H135,2)</f>
        <v>0</v>
      </c>
      <c r="BL135" s="17" t="s">
        <v>171</v>
      </c>
      <c r="BM135" s="237" t="s">
        <v>1419</v>
      </c>
    </row>
    <row r="136" s="2" customFormat="1" ht="6.96" customHeight="1">
      <c r="A136" s="38"/>
      <c r="B136" s="66"/>
      <c r="C136" s="67"/>
      <c r="D136" s="67"/>
      <c r="E136" s="67"/>
      <c r="F136" s="67"/>
      <c r="G136" s="67"/>
      <c r="H136" s="67"/>
      <c r="I136" s="67"/>
      <c r="J136" s="67"/>
      <c r="K136" s="67"/>
      <c r="L136" s="44"/>
      <c r="M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</sheetData>
  <sheetProtection sheet="1" autoFilter="0" formatColumns="0" formatRows="0" objects="1" scenarios="1" spinCount="100000" saltValue="RKprD6HdlXVBCnA8UpiCJKtJfaQH9ilj9p4Kbv/F2SS0kBuAzH0k9m/OQ1rznCdLAodf/kpuzZGU/MKsjJZtUw==" hashValue="DK/1Ty2O6zEFkj1evO7md7zGdYW/kXvxBYqyCb+iClMlmqJ9/L8HrnZzifheG5fsMx/4dB82FNNwwJdB4qzl7Q==" algorithmName="SHA-512" password="CC35"/>
  <autoFilter ref="C119:K135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113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120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Přístavba a úprava Infocentra u Muzea války 1866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121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1420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14. 8. 2025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0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28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30</v>
      </c>
      <c r="E20" s="38"/>
      <c r="F20" s="38"/>
      <c r="G20" s="38"/>
      <c r="H20" s="38"/>
      <c r="I20" s="150" t="s">
        <v>25</v>
      </c>
      <c r="J20" s="141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tr">
        <f>IF('Rekapitulace stavby'!E17="","",'Rekapitulace stavby'!E17)</f>
        <v xml:space="preserve"> </v>
      </c>
      <c r="F21" s="38"/>
      <c r="G21" s="38"/>
      <c r="H21" s="38"/>
      <c r="I21" s="150" t="s">
        <v>27</v>
      </c>
      <c r="J21" s="141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32</v>
      </c>
      <c r="E23" s="38"/>
      <c r="F23" s="38"/>
      <c r="G23" s="38"/>
      <c r="H23" s="38"/>
      <c r="I23" s="150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50" t="s">
        <v>27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35</v>
      </c>
      <c r="E30" s="38"/>
      <c r="F30" s="38"/>
      <c r="G30" s="38"/>
      <c r="H30" s="38"/>
      <c r="I30" s="38"/>
      <c r="J30" s="160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37</v>
      </c>
      <c r="G32" s="38"/>
      <c r="H32" s="38"/>
      <c r="I32" s="161" t="s">
        <v>36</v>
      </c>
      <c r="J32" s="161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39</v>
      </c>
      <c r="E33" s="150" t="s">
        <v>40</v>
      </c>
      <c r="F33" s="163">
        <f>ROUND((SUM(BE123:BE251)),  2)</f>
        <v>0</v>
      </c>
      <c r="G33" s="38"/>
      <c r="H33" s="38"/>
      <c r="I33" s="164">
        <v>0.20999999999999999</v>
      </c>
      <c r="J33" s="163">
        <f>ROUND(((SUM(BE123:BE251))*I33),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41</v>
      </c>
      <c r="F34" s="163">
        <f>ROUND((SUM(BF123:BF251)),  2)</f>
        <v>0</v>
      </c>
      <c r="G34" s="38"/>
      <c r="H34" s="38"/>
      <c r="I34" s="164">
        <v>0.12</v>
      </c>
      <c r="J34" s="163">
        <f>ROUND(((SUM(BF123:BF251))*I34),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42</v>
      </c>
      <c r="F35" s="163">
        <f>ROUND((SUM(BG123:BG251)),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43</v>
      </c>
      <c r="F36" s="163">
        <f>ROUND((SUM(BH123:BH251)),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44</v>
      </c>
      <c r="F37" s="163">
        <f>ROUND((SUM(BI123:BI251)),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45</v>
      </c>
      <c r="E39" s="167"/>
      <c r="F39" s="167"/>
      <c r="G39" s="168" t="s">
        <v>46</v>
      </c>
      <c r="H39" s="169" t="s">
        <v>47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48</v>
      </c>
      <c r="E50" s="173"/>
      <c r="F50" s="173"/>
      <c r="G50" s="172" t="s">
        <v>49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50</v>
      </c>
      <c r="E61" s="175"/>
      <c r="F61" s="176" t="s">
        <v>51</v>
      </c>
      <c r="G61" s="174" t="s">
        <v>50</v>
      </c>
      <c r="H61" s="175"/>
      <c r="I61" s="175"/>
      <c r="J61" s="177" t="s">
        <v>51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52</v>
      </c>
      <c r="E65" s="178"/>
      <c r="F65" s="178"/>
      <c r="G65" s="172" t="s">
        <v>53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50</v>
      </c>
      <c r="E76" s="175"/>
      <c r="F76" s="176" t="s">
        <v>51</v>
      </c>
      <c r="G76" s="174" t="s">
        <v>50</v>
      </c>
      <c r="H76" s="175"/>
      <c r="I76" s="175"/>
      <c r="J76" s="177" t="s">
        <v>51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123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Přístavba a úprava Infocentra u Muzea války 1866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121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05 - Elektroinstalace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Lípa u Hradce Králové</v>
      </c>
      <c r="G89" s="40"/>
      <c r="H89" s="40"/>
      <c r="I89" s="32" t="s">
        <v>22</v>
      </c>
      <c r="J89" s="79" t="str">
        <f>IF(J12="","",J12)</f>
        <v>14. 8. 2025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124</v>
      </c>
      <c r="D94" s="185"/>
      <c r="E94" s="185"/>
      <c r="F94" s="185"/>
      <c r="G94" s="185"/>
      <c r="H94" s="185"/>
      <c r="I94" s="185"/>
      <c r="J94" s="186" t="s">
        <v>125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126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127</v>
      </c>
    </row>
    <row r="97" s="9" customFormat="1" ht="24.96" customHeight="1">
      <c r="A97" s="9"/>
      <c r="B97" s="188"/>
      <c r="C97" s="189"/>
      <c r="D97" s="190" t="s">
        <v>136</v>
      </c>
      <c r="E97" s="191"/>
      <c r="F97" s="191"/>
      <c r="G97" s="191"/>
      <c r="H97" s="191"/>
      <c r="I97" s="191"/>
      <c r="J97" s="192">
        <f>J124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1421</v>
      </c>
      <c r="E98" s="196"/>
      <c r="F98" s="196"/>
      <c r="G98" s="196"/>
      <c r="H98" s="196"/>
      <c r="I98" s="196"/>
      <c r="J98" s="197">
        <f>J125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8"/>
      <c r="C99" s="189"/>
      <c r="D99" s="190" t="s">
        <v>1422</v>
      </c>
      <c r="E99" s="191"/>
      <c r="F99" s="191"/>
      <c r="G99" s="191"/>
      <c r="H99" s="191"/>
      <c r="I99" s="191"/>
      <c r="J99" s="192">
        <f>J231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1423</v>
      </c>
      <c r="E100" s="196"/>
      <c r="F100" s="196"/>
      <c r="G100" s="196"/>
      <c r="H100" s="196"/>
      <c r="I100" s="196"/>
      <c r="J100" s="197">
        <f>J232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8"/>
      <c r="C101" s="189"/>
      <c r="D101" s="190" t="s">
        <v>1424</v>
      </c>
      <c r="E101" s="191"/>
      <c r="F101" s="191"/>
      <c r="G101" s="191"/>
      <c r="H101" s="191"/>
      <c r="I101" s="191"/>
      <c r="J101" s="192">
        <f>J234</f>
        <v>0</v>
      </c>
      <c r="K101" s="189"/>
      <c r="L101" s="19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8"/>
      <c r="C102" s="189"/>
      <c r="D102" s="190" t="s">
        <v>1425</v>
      </c>
      <c r="E102" s="191"/>
      <c r="F102" s="191"/>
      <c r="G102" s="191"/>
      <c r="H102" s="191"/>
      <c r="I102" s="191"/>
      <c r="J102" s="192">
        <f>J249</f>
        <v>0</v>
      </c>
      <c r="K102" s="189"/>
      <c r="L102" s="19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4"/>
      <c r="C103" s="133"/>
      <c r="D103" s="195" t="s">
        <v>1426</v>
      </c>
      <c r="E103" s="196"/>
      <c r="F103" s="196"/>
      <c r="G103" s="196"/>
      <c r="H103" s="196"/>
      <c r="I103" s="196"/>
      <c r="J103" s="197">
        <f>J250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149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83" t="str">
        <f>E7</f>
        <v>Přístavba a úprava Infocentra u Muzea války 1866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121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05 - Elektroinstalace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>k.ú. Lípa u Hradce Králové</v>
      </c>
      <c r="G117" s="40"/>
      <c r="H117" s="40"/>
      <c r="I117" s="32" t="s">
        <v>22</v>
      </c>
      <c r="J117" s="79" t="str">
        <f>IF(J12="","",J12)</f>
        <v>14. 8. 2025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 xml:space="preserve"> </v>
      </c>
      <c r="G119" s="40"/>
      <c r="H119" s="40"/>
      <c r="I119" s="32" t="s">
        <v>30</v>
      </c>
      <c r="J119" s="36" t="str">
        <f>E21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40"/>
      <c r="E120" s="40"/>
      <c r="F120" s="27" t="str">
        <f>IF(E18="","",E18)</f>
        <v>Vyplň údaj</v>
      </c>
      <c r="G120" s="40"/>
      <c r="H120" s="40"/>
      <c r="I120" s="32" t="s">
        <v>32</v>
      </c>
      <c r="J120" s="36" t="str">
        <f>E24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9"/>
      <c r="B122" s="200"/>
      <c r="C122" s="201" t="s">
        <v>150</v>
      </c>
      <c r="D122" s="202" t="s">
        <v>60</v>
      </c>
      <c r="E122" s="202" t="s">
        <v>56</v>
      </c>
      <c r="F122" s="202" t="s">
        <v>57</v>
      </c>
      <c r="G122" s="202" t="s">
        <v>151</v>
      </c>
      <c r="H122" s="202" t="s">
        <v>152</v>
      </c>
      <c r="I122" s="202" t="s">
        <v>153</v>
      </c>
      <c r="J122" s="202" t="s">
        <v>125</v>
      </c>
      <c r="K122" s="203" t="s">
        <v>154</v>
      </c>
      <c r="L122" s="204"/>
      <c r="M122" s="100" t="s">
        <v>1</v>
      </c>
      <c r="N122" s="101" t="s">
        <v>39</v>
      </c>
      <c r="O122" s="101" t="s">
        <v>155</v>
      </c>
      <c r="P122" s="101" t="s">
        <v>156</v>
      </c>
      <c r="Q122" s="101" t="s">
        <v>157</v>
      </c>
      <c r="R122" s="101" t="s">
        <v>158</v>
      </c>
      <c r="S122" s="101" t="s">
        <v>159</v>
      </c>
      <c r="T122" s="102" t="s">
        <v>160</v>
      </c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</row>
    <row r="123" s="2" customFormat="1" ht="22.8" customHeight="1">
      <c r="A123" s="38"/>
      <c r="B123" s="39"/>
      <c r="C123" s="107" t="s">
        <v>161</v>
      </c>
      <c r="D123" s="40"/>
      <c r="E123" s="40"/>
      <c r="F123" s="40"/>
      <c r="G123" s="40"/>
      <c r="H123" s="40"/>
      <c r="I123" s="40"/>
      <c r="J123" s="205">
        <f>BK123</f>
        <v>0</v>
      </c>
      <c r="K123" s="40"/>
      <c r="L123" s="44"/>
      <c r="M123" s="103"/>
      <c r="N123" s="206"/>
      <c r="O123" s="104"/>
      <c r="P123" s="207">
        <f>P124+P231+P234+P249</f>
        <v>0</v>
      </c>
      <c r="Q123" s="104"/>
      <c r="R123" s="207">
        <f>R124+R231+R234+R249</f>
        <v>0.085034999999999986</v>
      </c>
      <c r="S123" s="104"/>
      <c r="T123" s="208">
        <f>T124+T231+T234+T249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74</v>
      </c>
      <c r="AU123" s="17" t="s">
        <v>127</v>
      </c>
      <c r="BK123" s="209">
        <f>BK124+BK231+BK234+BK249</f>
        <v>0</v>
      </c>
    </row>
    <row r="124" s="12" customFormat="1" ht="25.92" customHeight="1">
      <c r="A124" s="12"/>
      <c r="B124" s="210"/>
      <c r="C124" s="211"/>
      <c r="D124" s="212" t="s">
        <v>74</v>
      </c>
      <c r="E124" s="213" t="s">
        <v>514</v>
      </c>
      <c r="F124" s="213" t="s">
        <v>515</v>
      </c>
      <c r="G124" s="211"/>
      <c r="H124" s="211"/>
      <c r="I124" s="214"/>
      <c r="J124" s="215">
        <f>BK124</f>
        <v>0</v>
      </c>
      <c r="K124" s="211"/>
      <c r="L124" s="216"/>
      <c r="M124" s="217"/>
      <c r="N124" s="218"/>
      <c r="O124" s="218"/>
      <c r="P124" s="219">
        <f>P125</f>
        <v>0</v>
      </c>
      <c r="Q124" s="218"/>
      <c r="R124" s="219">
        <f>R125</f>
        <v>0.085034999999999986</v>
      </c>
      <c r="S124" s="218"/>
      <c r="T124" s="220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85</v>
      </c>
      <c r="AT124" s="222" t="s">
        <v>74</v>
      </c>
      <c r="AU124" s="222" t="s">
        <v>75</v>
      </c>
      <c r="AY124" s="221" t="s">
        <v>164</v>
      </c>
      <c r="BK124" s="223">
        <f>BK125</f>
        <v>0</v>
      </c>
    </row>
    <row r="125" s="12" customFormat="1" ht="22.8" customHeight="1">
      <c r="A125" s="12"/>
      <c r="B125" s="210"/>
      <c r="C125" s="211"/>
      <c r="D125" s="212" t="s">
        <v>74</v>
      </c>
      <c r="E125" s="224" t="s">
        <v>1427</v>
      </c>
      <c r="F125" s="224" t="s">
        <v>1428</v>
      </c>
      <c r="G125" s="211"/>
      <c r="H125" s="211"/>
      <c r="I125" s="214"/>
      <c r="J125" s="225">
        <f>BK125</f>
        <v>0</v>
      </c>
      <c r="K125" s="211"/>
      <c r="L125" s="216"/>
      <c r="M125" s="217"/>
      <c r="N125" s="218"/>
      <c r="O125" s="218"/>
      <c r="P125" s="219">
        <f>SUM(P126:P230)</f>
        <v>0</v>
      </c>
      <c r="Q125" s="218"/>
      <c r="R125" s="219">
        <f>SUM(R126:R230)</f>
        <v>0.085034999999999986</v>
      </c>
      <c r="S125" s="218"/>
      <c r="T125" s="220">
        <f>SUM(T126:T230)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85</v>
      </c>
      <c r="AT125" s="222" t="s">
        <v>74</v>
      </c>
      <c r="AU125" s="222" t="s">
        <v>83</v>
      </c>
      <c r="AY125" s="221" t="s">
        <v>164</v>
      </c>
      <c r="BK125" s="223">
        <f>SUM(BK126:BK230)</f>
        <v>0</v>
      </c>
    </row>
    <row r="126" s="2" customFormat="1" ht="24.15" customHeight="1">
      <c r="A126" s="38"/>
      <c r="B126" s="39"/>
      <c r="C126" s="226" t="s">
        <v>83</v>
      </c>
      <c r="D126" s="226" t="s">
        <v>166</v>
      </c>
      <c r="E126" s="227" t="s">
        <v>1429</v>
      </c>
      <c r="F126" s="228" t="s">
        <v>1430</v>
      </c>
      <c r="G126" s="229" t="s">
        <v>242</v>
      </c>
      <c r="H126" s="230">
        <v>15</v>
      </c>
      <c r="I126" s="231"/>
      <c r="J126" s="232">
        <f>ROUND(I126*H126,2)</f>
        <v>0</v>
      </c>
      <c r="K126" s="228" t="s">
        <v>170</v>
      </c>
      <c r="L126" s="44"/>
      <c r="M126" s="233" t="s">
        <v>1</v>
      </c>
      <c r="N126" s="234" t="s">
        <v>40</v>
      </c>
      <c r="O126" s="91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7" t="s">
        <v>266</v>
      </c>
      <c r="AT126" s="237" t="s">
        <v>166</v>
      </c>
      <c r="AU126" s="237" t="s">
        <v>85</v>
      </c>
      <c r="AY126" s="17" t="s">
        <v>164</v>
      </c>
      <c r="BE126" s="238">
        <f>IF(N126="základní",J126,0)</f>
        <v>0</v>
      </c>
      <c r="BF126" s="238">
        <f>IF(N126="snížená",J126,0)</f>
        <v>0</v>
      </c>
      <c r="BG126" s="238">
        <f>IF(N126="zákl. přenesená",J126,0)</f>
        <v>0</v>
      </c>
      <c r="BH126" s="238">
        <f>IF(N126="sníž. přenesená",J126,0)</f>
        <v>0</v>
      </c>
      <c r="BI126" s="238">
        <f>IF(N126="nulová",J126,0)</f>
        <v>0</v>
      </c>
      <c r="BJ126" s="17" t="s">
        <v>83</v>
      </c>
      <c r="BK126" s="238">
        <f>ROUND(I126*H126,2)</f>
        <v>0</v>
      </c>
      <c r="BL126" s="17" t="s">
        <v>266</v>
      </c>
      <c r="BM126" s="237" t="s">
        <v>1431</v>
      </c>
    </row>
    <row r="127" s="2" customFormat="1">
      <c r="A127" s="38"/>
      <c r="B127" s="39"/>
      <c r="C127" s="40"/>
      <c r="D127" s="239" t="s">
        <v>173</v>
      </c>
      <c r="E127" s="40"/>
      <c r="F127" s="240" t="s">
        <v>1432</v>
      </c>
      <c r="G127" s="40"/>
      <c r="H127" s="40"/>
      <c r="I127" s="241"/>
      <c r="J127" s="40"/>
      <c r="K127" s="40"/>
      <c r="L127" s="44"/>
      <c r="M127" s="242"/>
      <c r="N127" s="243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173</v>
      </c>
      <c r="AU127" s="17" t="s">
        <v>85</v>
      </c>
    </row>
    <row r="128" s="2" customFormat="1" ht="24.15" customHeight="1">
      <c r="A128" s="38"/>
      <c r="B128" s="39"/>
      <c r="C128" s="277" t="s">
        <v>85</v>
      </c>
      <c r="D128" s="277" t="s">
        <v>251</v>
      </c>
      <c r="E128" s="278" t="s">
        <v>1433</v>
      </c>
      <c r="F128" s="279" t="s">
        <v>1434</v>
      </c>
      <c r="G128" s="280" t="s">
        <v>242</v>
      </c>
      <c r="H128" s="281">
        <v>15.75</v>
      </c>
      <c r="I128" s="282"/>
      <c r="J128" s="283">
        <f>ROUND(I128*H128,2)</f>
        <v>0</v>
      </c>
      <c r="K128" s="279" t="s">
        <v>170</v>
      </c>
      <c r="L128" s="284"/>
      <c r="M128" s="285" t="s">
        <v>1</v>
      </c>
      <c r="N128" s="286" t="s">
        <v>40</v>
      </c>
      <c r="O128" s="91"/>
      <c r="P128" s="235">
        <f>O128*H128</f>
        <v>0</v>
      </c>
      <c r="Q128" s="235">
        <v>0.00012</v>
      </c>
      <c r="R128" s="235">
        <f>Q128*H128</f>
        <v>0.00189</v>
      </c>
      <c r="S128" s="235">
        <v>0</v>
      </c>
      <c r="T128" s="23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361</v>
      </c>
      <c r="AT128" s="237" t="s">
        <v>251</v>
      </c>
      <c r="AU128" s="237" t="s">
        <v>85</v>
      </c>
      <c r="AY128" s="17" t="s">
        <v>164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83</v>
      </c>
      <c r="BK128" s="238">
        <f>ROUND(I128*H128,2)</f>
        <v>0</v>
      </c>
      <c r="BL128" s="17" t="s">
        <v>266</v>
      </c>
      <c r="BM128" s="237" t="s">
        <v>1435</v>
      </c>
    </row>
    <row r="129" s="14" customFormat="1">
      <c r="A129" s="14"/>
      <c r="B129" s="255"/>
      <c r="C129" s="256"/>
      <c r="D129" s="246" t="s">
        <v>175</v>
      </c>
      <c r="E129" s="256"/>
      <c r="F129" s="258" t="s">
        <v>1436</v>
      </c>
      <c r="G129" s="256"/>
      <c r="H129" s="259">
        <v>15.75</v>
      </c>
      <c r="I129" s="260"/>
      <c r="J129" s="256"/>
      <c r="K129" s="256"/>
      <c r="L129" s="261"/>
      <c r="M129" s="262"/>
      <c r="N129" s="263"/>
      <c r="O129" s="263"/>
      <c r="P129" s="263"/>
      <c r="Q129" s="263"/>
      <c r="R129" s="263"/>
      <c r="S129" s="263"/>
      <c r="T129" s="26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5" t="s">
        <v>175</v>
      </c>
      <c r="AU129" s="265" t="s">
        <v>85</v>
      </c>
      <c r="AV129" s="14" t="s">
        <v>85</v>
      </c>
      <c r="AW129" s="14" t="s">
        <v>4</v>
      </c>
      <c r="AX129" s="14" t="s">
        <v>83</v>
      </c>
      <c r="AY129" s="265" t="s">
        <v>164</v>
      </c>
    </row>
    <row r="130" s="2" customFormat="1" ht="21.75" customHeight="1">
      <c r="A130" s="38"/>
      <c r="B130" s="39"/>
      <c r="C130" s="226" t="s">
        <v>183</v>
      </c>
      <c r="D130" s="226" t="s">
        <v>166</v>
      </c>
      <c r="E130" s="227" t="s">
        <v>1437</v>
      </c>
      <c r="F130" s="228" t="s">
        <v>1438</v>
      </c>
      <c r="G130" s="229" t="s">
        <v>259</v>
      </c>
      <c r="H130" s="230">
        <v>23</v>
      </c>
      <c r="I130" s="231"/>
      <c r="J130" s="232">
        <f>ROUND(I130*H130,2)</f>
        <v>0</v>
      </c>
      <c r="K130" s="228" t="s">
        <v>170</v>
      </c>
      <c r="L130" s="44"/>
      <c r="M130" s="233" t="s">
        <v>1</v>
      </c>
      <c r="N130" s="234" t="s">
        <v>40</v>
      </c>
      <c r="O130" s="91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266</v>
      </c>
      <c r="AT130" s="237" t="s">
        <v>166</v>
      </c>
      <c r="AU130" s="237" t="s">
        <v>85</v>
      </c>
      <c r="AY130" s="17" t="s">
        <v>164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83</v>
      </c>
      <c r="BK130" s="238">
        <f>ROUND(I130*H130,2)</f>
        <v>0</v>
      </c>
      <c r="BL130" s="17" t="s">
        <v>266</v>
      </c>
      <c r="BM130" s="237" t="s">
        <v>1439</v>
      </c>
    </row>
    <row r="131" s="2" customFormat="1">
      <c r="A131" s="38"/>
      <c r="B131" s="39"/>
      <c r="C131" s="40"/>
      <c r="D131" s="239" t="s">
        <v>173</v>
      </c>
      <c r="E131" s="40"/>
      <c r="F131" s="240" t="s">
        <v>1440</v>
      </c>
      <c r="G131" s="40"/>
      <c r="H131" s="40"/>
      <c r="I131" s="241"/>
      <c r="J131" s="40"/>
      <c r="K131" s="40"/>
      <c r="L131" s="44"/>
      <c r="M131" s="242"/>
      <c r="N131" s="243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173</v>
      </c>
      <c r="AU131" s="17" t="s">
        <v>85</v>
      </c>
    </row>
    <row r="132" s="2" customFormat="1" ht="21.75" customHeight="1">
      <c r="A132" s="38"/>
      <c r="B132" s="39"/>
      <c r="C132" s="277" t="s">
        <v>171</v>
      </c>
      <c r="D132" s="277" t="s">
        <v>251</v>
      </c>
      <c r="E132" s="278" t="s">
        <v>1441</v>
      </c>
      <c r="F132" s="279" t="s">
        <v>1442</v>
      </c>
      <c r="G132" s="280" t="s">
        <v>259</v>
      </c>
      <c r="H132" s="281">
        <v>20</v>
      </c>
      <c r="I132" s="282"/>
      <c r="J132" s="283">
        <f>ROUND(I132*H132,2)</f>
        <v>0</v>
      </c>
      <c r="K132" s="279" t="s">
        <v>170</v>
      </c>
      <c r="L132" s="284"/>
      <c r="M132" s="285" t="s">
        <v>1</v>
      </c>
      <c r="N132" s="286" t="s">
        <v>40</v>
      </c>
      <c r="O132" s="91"/>
      <c r="P132" s="235">
        <f>O132*H132</f>
        <v>0</v>
      </c>
      <c r="Q132" s="235">
        <v>4.0000000000000003E-05</v>
      </c>
      <c r="R132" s="235">
        <f>Q132*H132</f>
        <v>0.00080000000000000004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361</v>
      </c>
      <c r="AT132" s="237" t="s">
        <v>251</v>
      </c>
      <c r="AU132" s="237" t="s">
        <v>85</v>
      </c>
      <c r="AY132" s="17" t="s">
        <v>164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266</v>
      </c>
      <c r="BM132" s="237" t="s">
        <v>1443</v>
      </c>
    </row>
    <row r="133" s="2" customFormat="1" ht="24.15" customHeight="1">
      <c r="A133" s="38"/>
      <c r="B133" s="39"/>
      <c r="C133" s="277" t="s">
        <v>198</v>
      </c>
      <c r="D133" s="277" t="s">
        <v>251</v>
      </c>
      <c r="E133" s="278" t="s">
        <v>1444</v>
      </c>
      <c r="F133" s="279" t="s">
        <v>1445</v>
      </c>
      <c r="G133" s="280" t="s">
        <v>259</v>
      </c>
      <c r="H133" s="281">
        <v>2</v>
      </c>
      <c r="I133" s="282"/>
      <c r="J133" s="283">
        <f>ROUND(I133*H133,2)</f>
        <v>0</v>
      </c>
      <c r="K133" s="279" t="s">
        <v>170</v>
      </c>
      <c r="L133" s="284"/>
      <c r="M133" s="285" t="s">
        <v>1</v>
      </c>
      <c r="N133" s="286" t="s">
        <v>40</v>
      </c>
      <c r="O133" s="91"/>
      <c r="P133" s="235">
        <f>O133*H133</f>
        <v>0</v>
      </c>
      <c r="Q133" s="235">
        <v>5.0000000000000002E-05</v>
      </c>
      <c r="R133" s="235">
        <f>Q133*H133</f>
        <v>0.00010000000000000001</v>
      </c>
      <c r="S133" s="235">
        <v>0</v>
      </c>
      <c r="T133" s="23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361</v>
      </c>
      <c r="AT133" s="237" t="s">
        <v>251</v>
      </c>
      <c r="AU133" s="237" t="s">
        <v>85</v>
      </c>
      <c r="AY133" s="17" t="s">
        <v>164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83</v>
      </c>
      <c r="BK133" s="238">
        <f>ROUND(I133*H133,2)</f>
        <v>0</v>
      </c>
      <c r="BL133" s="17" t="s">
        <v>266</v>
      </c>
      <c r="BM133" s="237" t="s">
        <v>1446</v>
      </c>
    </row>
    <row r="134" s="2" customFormat="1" ht="16.5" customHeight="1">
      <c r="A134" s="38"/>
      <c r="B134" s="39"/>
      <c r="C134" s="277" t="s">
        <v>205</v>
      </c>
      <c r="D134" s="277" t="s">
        <v>251</v>
      </c>
      <c r="E134" s="278" t="s">
        <v>1447</v>
      </c>
      <c r="F134" s="279" t="s">
        <v>1448</v>
      </c>
      <c r="G134" s="280" t="s">
        <v>259</v>
      </c>
      <c r="H134" s="281">
        <v>1</v>
      </c>
      <c r="I134" s="282"/>
      <c r="J134" s="283">
        <f>ROUND(I134*H134,2)</f>
        <v>0</v>
      </c>
      <c r="K134" s="279" t="s">
        <v>170</v>
      </c>
      <c r="L134" s="284"/>
      <c r="M134" s="285" t="s">
        <v>1</v>
      </c>
      <c r="N134" s="286" t="s">
        <v>40</v>
      </c>
      <c r="O134" s="91"/>
      <c r="P134" s="235">
        <f>O134*H134</f>
        <v>0</v>
      </c>
      <c r="Q134" s="235">
        <v>1.0000000000000001E-05</v>
      </c>
      <c r="R134" s="235">
        <f>Q134*H134</f>
        <v>1.0000000000000001E-05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361</v>
      </c>
      <c r="AT134" s="237" t="s">
        <v>251</v>
      </c>
      <c r="AU134" s="237" t="s">
        <v>85</v>
      </c>
      <c r="AY134" s="17" t="s">
        <v>164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83</v>
      </c>
      <c r="BK134" s="238">
        <f>ROUND(I134*H134,2)</f>
        <v>0</v>
      </c>
      <c r="BL134" s="17" t="s">
        <v>266</v>
      </c>
      <c r="BM134" s="237" t="s">
        <v>1449</v>
      </c>
    </row>
    <row r="135" s="2" customFormat="1" ht="16.5" customHeight="1">
      <c r="A135" s="38"/>
      <c r="B135" s="39"/>
      <c r="C135" s="226" t="s">
        <v>213</v>
      </c>
      <c r="D135" s="226" t="s">
        <v>166</v>
      </c>
      <c r="E135" s="227" t="s">
        <v>1450</v>
      </c>
      <c r="F135" s="228" t="s">
        <v>1451</v>
      </c>
      <c r="G135" s="229" t="s">
        <v>259</v>
      </c>
      <c r="H135" s="230">
        <v>5</v>
      </c>
      <c r="I135" s="231"/>
      <c r="J135" s="232">
        <f>ROUND(I135*H135,2)</f>
        <v>0</v>
      </c>
      <c r="K135" s="228" t="s">
        <v>170</v>
      </c>
      <c r="L135" s="44"/>
      <c r="M135" s="233" t="s">
        <v>1</v>
      </c>
      <c r="N135" s="234" t="s">
        <v>40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266</v>
      </c>
      <c r="AT135" s="237" t="s">
        <v>166</v>
      </c>
      <c r="AU135" s="237" t="s">
        <v>85</v>
      </c>
      <c r="AY135" s="17" t="s">
        <v>164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83</v>
      </c>
      <c r="BK135" s="238">
        <f>ROUND(I135*H135,2)</f>
        <v>0</v>
      </c>
      <c r="BL135" s="17" t="s">
        <v>266</v>
      </c>
      <c r="BM135" s="237" t="s">
        <v>1452</v>
      </c>
    </row>
    <row r="136" s="2" customFormat="1">
      <c r="A136" s="38"/>
      <c r="B136" s="39"/>
      <c r="C136" s="40"/>
      <c r="D136" s="239" t="s">
        <v>173</v>
      </c>
      <c r="E136" s="40"/>
      <c r="F136" s="240" t="s">
        <v>1453</v>
      </c>
      <c r="G136" s="40"/>
      <c r="H136" s="40"/>
      <c r="I136" s="241"/>
      <c r="J136" s="40"/>
      <c r="K136" s="40"/>
      <c r="L136" s="44"/>
      <c r="M136" s="242"/>
      <c r="N136" s="243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173</v>
      </c>
      <c r="AU136" s="17" t="s">
        <v>85</v>
      </c>
    </row>
    <row r="137" s="2" customFormat="1" ht="24.15" customHeight="1">
      <c r="A137" s="38"/>
      <c r="B137" s="39"/>
      <c r="C137" s="277" t="s">
        <v>220</v>
      </c>
      <c r="D137" s="277" t="s">
        <v>251</v>
      </c>
      <c r="E137" s="278" t="s">
        <v>1454</v>
      </c>
      <c r="F137" s="279" t="s">
        <v>1455</v>
      </c>
      <c r="G137" s="280" t="s">
        <v>259</v>
      </c>
      <c r="H137" s="281">
        <v>5</v>
      </c>
      <c r="I137" s="282"/>
      <c r="J137" s="283">
        <f>ROUND(I137*H137,2)</f>
        <v>0</v>
      </c>
      <c r="K137" s="279" t="s">
        <v>170</v>
      </c>
      <c r="L137" s="284"/>
      <c r="M137" s="285" t="s">
        <v>1</v>
      </c>
      <c r="N137" s="286" t="s">
        <v>40</v>
      </c>
      <c r="O137" s="91"/>
      <c r="P137" s="235">
        <f>O137*H137</f>
        <v>0</v>
      </c>
      <c r="Q137" s="235">
        <v>9.0000000000000006E-05</v>
      </c>
      <c r="R137" s="235">
        <f>Q137*H137</f>
        <v>0.00045000000000000004</v>
      </c>
      <c r="S137" s="235">
        <v>0</v>
      </c>
      <c r="T137" s="23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361</v>
      </c>
      <c r="AT137" s="237" t="s">
        <v>251</v>
      </c>
      <c r="AU137" s="237" t="s">
        <v>85</v>
      </c>
      <c r="AY137" s="17" t="s">
        <v>164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83</v>
      </c>
      <c r="BK137" s="238">
        <f>ROUND(I137*H137,2)</f>
        <v>0</v>
      </c>
      <c r="BL137" s="17" t="s">
        <v>266</v>
      </c>
      <c r="BM137" s="237" t="s">
        <v>1456</v>
      </c>
    </row>
    <row r="138" s="2" customFormat="1" ht="24.15" customHeight="1">
      <c r="A138" s="38"/>
      <c r="B138" s="39"/>
      <c r="C138" s="226" t="s">
        <v>227</v>
      </c>
      <c r="D138" s="226" t="s">
        <v>166</v>
      </c>
      <c r="E138" s="227" t="s">
        <v>1457</v>
      </c>
      <c r="F138" s="228" t="s">
        <v>1458</v>
      </c>
      <c r="G138" s="229" t="s">
        <v>242</v>
      </c>
      <c r="H138" s="230">
        <v>10</v>
      </c>
      <c r="I138" s="231"/>
      <c r="J138" s="232">
        <f>ROUND(I138*H138,2)</f>
        <v>0</v>
      </c>
      <c r="K138" s="228" t="s">
        <v>170</v>
      </c>
      <c r="L138" s="44"/>
      <c r="M138" s="233" t="s">
        <v>1</v>
      </c>
      <c r="N138" s="234" t="s">
        <v>40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266</v>
      </c>
      <c r="AT138" s="237" t="s">
        <v>166</v>
      </c>
      <c r="AU138" s="237" t="s">
        <v>85</v>
      </c>
      <c r="AY138" s="17" t="s">
        <v>164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83</v>
      </c>
      <c r="BK138" s="238">
        <f>ROUND(I138*H138,2)</f>
        <v>0</v>
      </c>
      <c r="BL138" s="17" t="s">
        <v>266</v>
      </c>
      <c r="BM138" s="237" t="s">
        <v>1459</v>
      </c>
    </row>
    <row r="139" s="2" customFormat="1">
      <c r="A139" s="38"/>
      <c r="B139" s="39"/>
      <c r="C139" s="40"/>
      <c r="D139" s="239" t="s">
        <v>173</v>
      </c>
      <c r="E139" s="40"/>
      <c r="F139" s="240" t="s">
        <v>1460</v>
      </c>
      <c r="G139" s="40"/>
      <c r="H139" s="40"/>
      <c r="I139" s="241"/>
      <c r="J139" s="40"/>
      <c r="K139" s="40"/>
      <c r="L139" s="44"/>
      <c r="M139" s="242"/>
      <c r="N139" s="243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173</v>
      </c>
      <c r="AU139" s="17" t="s">
        <v>85</v>
      </c>
    </row>
    <row r="140" s="2" customFormat="1" ht="24.15" customHeight="1">
      <c r="A140" s="38"/>
      <c r="B140" s="39"/>
      <c r="C140" s="277" t="s">
        <v>232</v>
      </c>
      <c r="D140" s="277" t="s">
        <v>251</v>
      </c>
      <c r="E140" s="278" t="s">
        <v>1461</v>
      </c>
      <c r="F140" s="279" t="s">
        <v>1462</v>
      </c>
      <c r="G140" s="280" t="s">
        <v>242</v>
      </c>
      <c r="H140" s="281">
        <v>11.5</v>
      </c>
      <c r="I140" s="282"/>
      <c r="J140" s="283">
        <f>ROUND(I140*H140,2)</f>
        <v>0</v>
      </c>
      <c r="K140" s="279" t="s">
        <v>170</v>
      </c>
      <c r="L140" s="284"/>
      <c r="M140" s="285" t="s">
        <v>1</v>
      </c>
      <c r="N140" s="286" t="s">
        <v>40</v>
      </c>
      <c r="O140" s="91"/>
      <c r="P140" s="235">
        <f>O140*H140</f>
        <v>0</v>
      </c>
      <c r="Q140" s="235">
        <v>6.9999999999999994E-05</v>
      </c>
      <c r="R140" s="235">
        <f>Q140*H140</f>
        <v>0.00080499999999999994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361</v>
      </c>
      <c r="AT140" s="237" t="s">
        <v>251</v>
      </c>
      <c r="AU140" s="237" t="s">
        <v>85</v>
      </c>
      <c r="AY140" s="17" t="s">
        <v>164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83</v>
      </c>
      <c r="BK140" s="238">
        <f>ROUND(I140*H140,2)</f>
        <v>0</v>
      </c>
      <c r="BL140" s="17" t="s">
        <v>266</v>
      </c>
      <c r="BM140" s="237" t="s">
        <v>1463</v>
      </c>
    </row>
    <row r="141" s="14" customFormat="1">
      <c r="A141" s="14"/>
      <c r="B141" s="255"/>
      <c r="C141" s="256"/>
      <c r="D141" s="246" t="s">
        <v>175</v>
      </c>
      <c r="E141" s="256"/>
      <c r="F141" s="258" t="s">
        <v>1464</v>
      </c>
      <c r="G141" s="256"/>
      <c r="H141" s="259">
        <v>11.5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5" t="s">
        <v>175</v>
      </c>
      <c r="AU141" s="265" t="s">
        <v>85</v>
      </c>
      <c r="AV141" s="14" t="s">
        <v>85</v>
      </c>
      <c r="AW141" s="14" t="s">
        <v>4</v>
      </c>
      <c r="AX141" s="14" t="s">
        <v>83</v>
      </c>
      <c r="AY141" s="265" t="s">
        <v>164</v>
      </c>
    </row>
    <row r="142" s="2" customFormat="1" ht="24.15" customHeight="1">
      <c r="A142" s="38"/>
      <c r="B142" s="39"/>
      <c r="C142" s="226" t="s">
        <v>239</v>
      </c>
      <c r="D142" s="226" t="s">
        <v>166</v>
      </c>
      <c r="E142" s="227" t="s">
        <v>1465</v>
      </c>
      <c r="F142" s="228" t="s">
        <v>1466</v>
      </c>
      <c r="G142" s="229" t="s">
        <v>242</v>
      </c>
      <c r="H142" s="230">
        <v>5</v>
      </c>
      <c r="I142" s="231"/>
      <c r="J142" s="232">
        <f>ROUND(I142*H142,2)</f>
        <v>0</v>
      </c>
      <c r="K142" s="228" t="s">
        <v>170</v>
      </c>
      <c r="L142" s="44"/>
      <c r="M142" s="233" t="s">
        <v>1</v>
      </c>
      <c r="N142" s="234" t="s">
        <v>40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266</v>
      </c>
      <c r="AT142" s="237" t="s">
        <v>166</v>
      </c>
      <c r="AU142" s="237" t="s">
        <v>85</v>
      </c>
      <c r="AY142" s="17" t="s">
        <v>164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83</v>
      </c>
      <c r="BK142" s="238">
        <f>ROUND(I142*H142,2)</f>
        <v>0</v>
      </c>
      <c r="BL142" s="17" t="s">
        <v>266</v>
      </c>
      <c r="BM142" s="237" t="s">
        <v>1467</v>
      </c>
    </row>
    <row r="143" s="2" customFormat="1">
      <c r="A143" s="38"/>
      <c r="B143" s="39"/>
      <c r="C143" s="40"/>
      <c r="D143" s="239" t="s">
        <v>173</v>
      </c>
      <c r="E143" s="40"/>
      <c r="F143" s="240" t="s">
        <v>1468</v>
      </c>
      <c r="G143" s="40"/>
      <c r="H143" s="40"/>
      <c r="I143" s="241"/>
      <c r="J143" s="40"/>
      <c r="K143" s="40"/>
      <c r="L143" s="44"/>
      <c r="M143" s="242"/>
      <c r="N143" s="243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173</v>
      </c>
      <c r="AU143" s="17" t="s">
        <v>85</v>
      </c>
    </row>
    <row r="144" s="2" customFormat="1" ht="24.15" customHeight="1">
      <c r="A144" s="38"/>
      <c r="B144" s="39"/>
      <c r="C144" s="277" t="s">
        <v>8</v>
      </c>
      <c r="D144" s="277" t="s">
        <v>251</v>
      </c>
      <c r="E144" s="278" t="s">
        <v>1469</v>
      </c>
      <c r="F144" s="279" t="s">
        <v>1470</v>
      </c>
      <c r="G144" s="280" t="s">
        <v>242</v>
      </c>
      <c r="H144" s="281">
        <v>5.75</v>
      </c>
      <c r="I144" s="282"/>
      <c r="J144" s="283">
        <f>ROUND(I144*H144,2)</f>
        <v>0</v>
      </c>
      <c r="K144" s="279" t="s">
        <v>170</v>
      </c>
      <c r="L144" s="284"/>
      <c r="M144" s="285" t="s">
        <v>1</v>
      </c>
      <c r="N144" s="286" t="s">
        <v>40</v>
      </c>
      <c r="O144" s="91"/>
      <c r="P144" s="235">
        <f>O144*H144</f>
        <v>0</v>
      </c>
      <c r="Q144" s="235">
        <v>0.00017000000000000001</v>
      </c>
      <c r="R144" s="235">
        <f>Q144*H144</f>
        <v>0.00097750000000000007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361</v>
      </c>
      <c r="AT144" s="237" t="s">
        <v>251</v>
      </c>
      <c r="AU144" s="237" t="s">
        <v>85</v>
      </c>
      <c r="AY144" s="17" t="s">
        <v>164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83</v>
      </c>
      <c r="BK144" s="238">
        <f>ROUND(I144*H144,2)</f>
        <v>0</v>
      </c>
      <c r="BL144" s="17" t="s">
        <v>266</v>
      </c>
      <c r="BM144" s="237" t="s">
        <v>1471</v>
      </c>
    </row>
    <row r="145" s="14" customFormat="1">
      <c r="A145" s="14"/>
      <c r="B145" s="255"/>
      <c r="C145" s="256"/>
      <c r="D145" s="246" t="s">
        <v>175</v>
      </c>
      <c r="E145" s="256"/>
      <c r="F145" s="258" t="s">
        <v>1472</v>
      </c>
      <c r="G145" s="256"/>
      <c r="H145" s="259">
        <v>5.75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5" t="s">
        <v>175</v>
      </c>
      <c r="AU145" s="265" t="s">
        <v>85</v>
      </c>
      <c r="AV145" s="14" t="s">
        <v>85</v>
      </c>
      <c r="AW145" s="14" t="s">
        <v>4</v>
      </c>
      <c r="AX145" s="14" t="s">
        <v>83</v>
      </c>
      <c r="AY145" s="265" t="s">
        <v>164</v>
      </c>
    </row>
    <row r="146" s="2" customFormat="1" ht="24.15" customHeight="1">
      <c r="A146" s="38"/>
      <c r="B146" s="39"/>
      <c r="C146" s="226" t="s">
        <v>250</v>
      </c>
      <c r="D146" s="226" t="s">
        <v>166</v>
      </c>
      <c r="E146" s="227" t="s">
        <v>1473</v>
      </c>
      <c r="F146" s="228" t="s">
        <v>1474</v>
      </c>
      <c r="G146" s="229" t="s">
        <v>242</v>
      </c>
      <c r="H146" s="230">
        <v>30</v>
      </c>
      <c r="I146" s="231"/>
      <c r="J146" s="232">
        <f>ROUND(I146*H146,2)</f>
        <v>0</v>
      </c>
      <c r="K146" s="228" t="s">
        <v>170</v>
      </c>
      <c r="L146" s="44"/>
      <c r="M146" s="233" t="s">
        <v>1</v>
      </c>
      <c r="N146" s="234" t="s">
        <v>40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266</v>
      </c>
      <c r="AT146" s="237" t="s">
        <v>166</v>
      </c>
      <c r="AU146" s="237" t="s">
        <v>85</v>
      </c>
      <c r="AY146" s="17" t="s">
        <v>164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83</v>
      </c>
      <c r="BK146" s="238">
        <f>ROUND(I146*H146,2)</f>
        <v>0</v>
      </c>
      <c r="BL146" s="17" t="s">
        <v>266</v>
      </c>
      <c r="BM146" s="237" t="s">
        <v>1475</v>
      </c>
    </row>
    <row r="147" s="2" customFormat="1">
      <c r="A147" s="38"/>
      <c r="B147" s="39"/>
      <c r="C147" s="40"/>
      <c r="D147" s="239" t="s">
        <v>173</v>
      </c>
      <c r="E147" s="40"/>
      <c r="F147" s="240" t="s">
        <v>1476</v>
      </c>
      <c r="G147" s="40"/>
      <c r="H147" s="40"/>
      <c r="I147" s="241"/>
      <c r="J147" s="40"/>
      <c r="K147" s="40"/>
      <c r="L147" s="44"/>
      <c r="M147" s="242"/>
      <c r="N147" s="243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173</v>
      </c>
      <c r="AU147" s="17" t="s">
        <v>85</v>
      </c>
    </row>
    <row r="148" s="2" customFormat="1" ht="24.15" customHeight="1">
      <c r="A148" s="38"/>
      <c r="B148" s="39"/>
      <c r="C148" s="277" t="s">
        <v>256</v>
      </c>
      <c r="D148" s="277" t="s">
        <v>251</v>
      </c>
      <c r="E148" s="278" t="s">
        <v>1477</v>
      </c>
      <c r="F148" s="279" t="s">
        <v>1478</v>
      </c>
      <c r="G148" s="280" t="s">
        <v>242</v>
      </c>
      <c r="H148" s="281">
        <v>34.5</v>
      </c>
      <c r="I148" s="282"/>
      <c r="J148" s="283">
        <f>ROUND(I148*H148,2)</f>
        <v>0</v>
      </c>
      <c r="K148" s="279" t="s">
        <v>170</v>
      </c>
      <c r="L148" s="284"/>
      <c r="M148" s="285" t="s">
        <v>1</v>
      </c>
      <c r="N148" s="286" t="s">
        <v>40</v>
      </c>
      <c r="O148" s="91"/>
      <c r="P148" s="235">
        <f>O148*H148</f>
        <v>0</v>
      </c>
      <c r="Q148" s="235">
        <v>0.00012</v>
      </c>
      <c r="R148" s="235">
        <f>Q148*H148</f>
        <v>0.0041400000000000005</v>
      </c>
      <c r="S148" s="235">
        <v>0</v>
      </c>
      <c r="T148" s="23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7" t="s">
        <v>361</v>
      </c>
      <c r="AT148" s="237" t="s">
        <v>251</v>
      </c>
      <c r="AU148" s="237" t="s">
        <v>85</v>
      </c>
      <c r="AY148" s="17" t="s">
        <v>164</v>
      </c>
      <c r="BE148" s="238">
        <f>IF(N148="základní",J148,0)</f>
        <v>0</v>
      </c>
      <c r="BF148" s="238">
        <f>IF(N148="snížená",J148,0)</f>
        <v>0</v>
      </c>
      <c r="BG148" s="238">
        <f>IF(N148="zákl. přenesená",J148,0)</f>
        <v>0</v>
      </c>
      <c r="BH148" s="238">
        <f>IF(N148="sníž. přenesená",J148,0)</f>
        <v>0</v>
      </c>
      <c r="BI148" s="238">
        <f>IF(N148="nulová",J148,0)</f>
        <v>0</v>
      </c>
      <c r="BJ148" s="17" t="s">
        <v>83</v>
      </c>
      <c r="BK148" s="238">
        <f>ROUND(I148*H148,2)</f>
        <v>0</v>
      </c>
      <c r="BL148" s="17" t="s">
        <v>266</v>
      </c>
      <c r="BM148" s="237" t="s">
        <v>1479</v>
      </c>
    </row>
    <row r="149" s="14" customFormat="1">
      <c r="A149" s="14"/>
      <c r="B149" s="255"/>
      <c r="C149" s="256"/>
      <c r="D149" s="246" t="s">
        <v>175</v>
      </c>
      <c r="E149" s="256"/>
      <c r="F149" s="258" t="s">
        <v>1480</v>
      </c>
      <c r="G149" s="256"/>
      <c r="H149" s="259">
        <v>34.5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5" t="s">
        <v>175</v>
      </c>
      <c r="AU149" s="265" t="s">
        <v>85</v>
      </c>
      <c r="AV149" s="14" t="s">
        <v>85</v>
      </c>
      <c r="AW149" s="14" t="s">
        <v>4</v>
      </c>
      <c r="AX149" s="14" t="s">
        <v>83</v>
      </c>
      <c r="AY149" s="265" t="s">
        <v>164</v>
      </c>
    </row>
    <row r="150" s="2" customFormat="1" ht="33" customHeight="1">
      <c r="A150" s="38"/>
      <c r="B150" s="39"/>
      <c r="C150" s="226" t="s">
        <v>262</v>
      </c>
      <c r="D150" s="226" t="s">
        <v>166</v>
      </c>
      <c r="E150" s="227" t="s">
        <v>1481</v>
      </c>
      <c r="F150" s="228" t="s">
        <v>1482</v>
      </c>
      <c r="G150" s="229" t="s">
        <v>242</v>
      </c>
      <c r="H150" s="230">
        <v>115</v>
      </c>
      <c r="I150" s="231"/>
      <c r="J150" s="232">
        <f>ROUND(I150*H150,2)</f>
        <v>0</v>
      </c>
      <c r="K150" s="228" t="s">
        <v>170</v>
      </c>
      <c r="L150" s="44"/>
      <c r="M150" s="233" t="s">
        <v>1</v>
      </c>
      <c r="N150" s="234" t="s">
        <v>40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266</v>
      </c>
      <c r="AT150" s="237" t="s">
        <v>166</v>
      </c>
      <c r="AU150" s="237" t="s">
        <v>85</v>
      </c>
      <c r="AY150" s="17" t="s">
        <v>164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83</v>
      </c>
      <c r="BK150" s="238">
        <f>ROUND(I150*H150,2)</f>
        <v>0</v>
      </c>
      <c r="BL150" s="17" t="s">
        <v>266</v>
      </c>
      <c r="BM150" s="237" t="s">
        <v>1483</v>
      </c>
    </row>
    <row r="151" s="2" customFormat="1">
      <c r="A151" s="38"/>
      <c r="B151" s="39"/>
      <c r="C151" s="40"/>
      <c r="D151" s="239" t="s">
        <v>173</v>
      </c>
      <c r="E151" s="40"/>
      <c r="F151" s="240" t="s">
        <v>1484</v>
      </c>
      <c r="G151" s="40"/>
      <c r="H151" s="40"/>
      <c r="I151" s="241"/>
      <c r="J151" s="40"/>
      <c r="K151" s="40"/>
      <c r="L151" s="44"/>
      <c r="M151" s="242"/>
      <c r="N151" s="243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173</v>
      </c>
      <c r="AU151" s="17" t="s">
        <v>85</v>
      </c>
    </row>
    <row r="152" s="2" customFormat="1" ht="24.15" customHeight="1">
      <c r="A152" s="38"/>
      <c r="B152" s="39"/>
      <c r="C152" s="277" t="s">
        <v>266</v>
      </c>
      <c r="D152" s="277" t="s">
        <v>251</v>
      </c>
      <c r="E152" s="278" t="s">
        <v>1485</v>
      </c>
      <c r="F152" s="279" t="s">
        <v>1486</v>
      </c>
      <c r="G152" s="280" t="s">
        <v>242</v>
      </c>
      <c r="H152" s="281">
        <v>132.25</v>
      </c>
      <c r="I152" s="282"/>
      <c r="J152" s="283">
        <f>ROUND(I152*H152,2)</f>
        <v>0</v>
      </c>
      <c r="K152" s="279" t="s">
        <v>170</v>
      </c>
      <c r="L152" s="284"/>
      <c r="M152" s="285" t="s">
        <v>1</v>
      </c>
      <c r="N152" s="286" t="s">
        <v>40</v>
      </c>
      <c r="O152" s="91"/>
      <c r="P152" s="235">
        <f>O152*H152</f>
        <v>0</v>
      </c>
      <c r="Q152" s="235">
        <v>0.00017000000000000001</v>
      </c>
      <c r="R152" s="235">
        <f>Q152*H152</f>
        <v>0.022482500000000002</v>
      </c>
      <c r="S152" s="235">
        <v>0</v>
      </c>
      <c r="T152" s="23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361</v>
      </c>
      <c r="AT152" s="237" t="s">
        <v>251</v>
      </c>
      <c r="AU152" s="237" t="s">
        <v>85</v>
      </c>
      <c r="AY152" s="17" t="s">
        <v>164</v>
      </c>
      <c r="BE152" s="238">
        <f>IF(N152="základní",J152,0)</f>
        <v>0</v>
      </c>
      <c r="BF152" s="238">
        <f>IF(N152="snížená",J152,0)</f>
        <v>0</v>
      </c>
      <c r="BG152" s="238">
        <f>IF(N152="zákl. přenesená",J152,0)</f>
        <v>0</v>
      </c>
      <c r="BH152" s="238">
        <f>IF(N152="sníž. přenesená",J152,0)</f>
        <v>0</v>
      </c>
      <c r="BI152" s="238">
        <f>IF(N152="nulová",J152,0)</f>
        <v>0</v>
      </c>
      <c r="BJ152" s="17" t="s">
        <v>83</v>
      </c>
      <c r="BK152" s="238">
        <f>ROUND(I152*H152,2)</f>
        <v>0</v>
      </c>
      <c r="BL152" s="17" t="s">
        <v>266</v>
      </c>
      <c r="BM152" s="237" t="s">
        <v>1487</v>
      </c>
    </row>
    <row r="153" s="14" customFormat="1">
      <c r="A153" s="14"/>
      <c r="B153" s="255"/>
      <c r="C153" s="256"/>
      <c r="D153" s="246" t="s">
        <v>175</v>
      </c>
      <c r="E153" s="256"/>
      <c r="F153" s="258" t="s">
        <v>1488</v>
      </c>
      <c r="G153" s="256"/>
      <c r="H153" s="259">
        <v>132.25</v>
      </c>
      <c r="I153" s="260"/>
      <c r="J153" s="256"/>
      <c r="K153" s="256"/>
      <c r="L153" s="261"/>
      <c r="M153" s="262"/>
      <c r="N153" s="263"/>
      <c r="O153" s="263"/>
      <c r="P153" s="263"/>
      <c r="Q153" s="263"/>
      <c r="R153" s="263"/>
      <c r="S153" s="263"/>
      <c r="T153" s="26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5" t="s">
        <v>175</v>
      </c>
      <c r="AU153" s="265" t="s">
        <v>85</v>
      </c>
      <c r="AV153" s="14" t="s">
        <v>85</v>
      </c>
      <c r="AW153" s="14" t="s">
        <v>4</v>
      </c>
      <c r="AX153" s="14" t="s">
        <v>83</v>
      </c>
      <c r="AY153" s="265" t="s">
        <v>164</v>
      </c>
    </row>
    <row r="154" s="2" customFormat="1" ht="24.15" customHeight="1">
      <c r="A154" s="38"/>
      <c r="B154" s="39"/>
      <c r="C154" s="226" t="s">
        <v>273</v>
      </c>
      <c r="D154" s="226" t="s">
        <v>166</v>
      </c>
      <c r="E154" s="227" t="s">
        <v>1489</v>
      </c>
      <c r="F154" s="228" t="s">
        <v>1490</v>
      </c>
      <c r="G154" s="229" t="s">
        <v>242</v>
      </c>
      <c r="H154" s="230">
        <v>15</v>
      </c>
      <c r="I154" s="231"/>
      <c r="J154" s="232">
        <f>ROUND(I154*H154,2)</f>
        <v>0</v>
      </c>
      <c r="K154" s="228" t="s">
        <v>170</v>
      </c>
      <c r="L154" s="44"/>
      <c r="M154" s="233" t="s">
        <v>1</v>
      </c>
      <c r="N154" s="234" t="s">
        <v>40</v>
      </c>
      <c r="O154" s="91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7" t="s">
        <v>266</v>
      </c>
      <c r="AT154" s="237" t="s">
        <v>166</v>
      </c>
      <c r="AU154" s="237" t="s">
        <v>85</v>
      </c>
      <c r="AY154" s="17" t="s">
        <v>164</v>
      </c>
      <c r="BE154" s="238">
        <f>IF(N154="základní",J154,0)</f>
        <v>0</v>
      </c>
      <c r="BF154" s="238">
        <f>IF(N154="snížená",J154,0)</f>
        <v>0</v>
      </c>
      <c r="BG154" s="238">
        <f>IF(N154="zákl. přenesená",J154,0)</f>
        <v>0</v>
      </c>
      <c r="BH154" s="238">
        <f>IF(N154="sníž. přenesená",J154,0)</f>
        <v>0</v>
      </c>
      <c r="BI154" s="238">
        <f>IF(N154="nulová",J154,0)</f>
        <v>0</v>
      </c>
      <c r="BJ154" s="17" t="s">
        <v>83</v>
      </c>
      <c r="BK154" s="238">
        <f>ROUND(I154*H154,2)</f>
        <v>0</v>
      </c>
      <c r="BL154" s="17" t="s">
        <v>266</v>
      </c>
      <c r="BM154" s="237" t="s">
        <v>1491</v>
      </c>
    </row>
    <row r="155" s="2" customFormat="1">
      <c r="A155" s="38"/>
      <c r="B155" s="39"/>
      <c r="C155" s="40"/>
      <c r="D155" s="239" t="s">
        <v>173</v>
      </c>
      <c r="E155" s="40"/>
      <c r="F155" s="240" t="s">
        <v>1492</v>
      </c>
      <c r="G155" s="40"/>
      <c r="H155" s="40"/>
      <c r="I155" s="241"/>
      <c r="J155" s="40"/>
      <c r="K155" s="40"/>
      <c r="L155" s="44"/>
      <c r="M155" s="242"/>
      <c r="N155" s="243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173</v>
      </c>
      <c r="AU155" s="17" t="s">
        <v>85</v>
      </c>
    </row>
    <row r="156" s="2" customFormat="1" ht="24.15" customHeight="1">
      <c r="A156" s="38"/>
      <c r="B156" s="39"/>
      <c r="C156" s="277" t="s">
        <v>280</v>
      </c>
      <c r="D156" s="277" t="s">
        <v>251</v>
      </c>
      <c r="E156" s="278" t="s">
        <v>1493</v>
      </c>
      <c r="F156" s="279" t="s">
        <v>1494</v>
      </c>
      <c r="G156" s="280" t="s">
        <v>242</v>
      </c>
      <c r="H156" s="281">
        <v>17.25</v>
      </c>
      <c r="I156" s="282"/>
      <c r="J156" s="283">
        <f>ROUND(I156*H156,2)</f>
        <v>0</v>
      </c>
      <c r="K156" s="279" t="s">
        <v>170</v>
      </c>
      <c r="L156" s="284"/>
      <c r="M156" s="285" t="s">
        <v>1</v>
      </c>
      <c r="N156" s="286" t="s">
        <v>40</v>
      </c>
      <c r="O156" s="91"/>
      <c r="P156" s="235">
        <f>O156*H156</f>
        <v>0</v>
      </c>
      <c r="Q156" s="235">
        <v>0.00064000000000000005</v>
      </c>
      <c r="R156" s="235">
        <f>Q156*H156</f>
        <v>0.011040000000000001</v>
      </c>
      <c r="S156" s="235">
        <v>0</v>
      </c>
      <c r="T156" s="23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7" t="s">
        <v>361</v>
      </c>
      <c r="AT156" s="237" t="s">
        <v>251</v>
      </c>
      <c r="AU156" s="237" t="s">
        <v>85</v>
      </c>
      <c r="AY156" s="17" t="s">
        <v>164</v>
      </c>
      <c r="BE156" s="238">
        <f>IF(N156="základní",J156,0)</f>
        <v>0</v>
      </c>
      <c r="BF156" s="238">
        <f>IF(N156="snížená",J156,0)</f>
        <v>0</v>
      </c>
      <c r="BG156" s="238">
        <f>IF(N156="zákl. přenesená",J156,0)</f>
        <v>0</v>
      </c>
      <c r="BH156" s="238">
        <f>IF(N156="sníž. přenesená",J156,0)</f>
        <v>0</v>
      </c>
      <c r="BI156" s="238">
        <f>IF(N156="nulová",J156,0)</f>
        <v>0</v>
      </c>
      <c r="BJ156" s="17" t="s">
        <v>83</v>
      </c>
      <c r="BK156" s="238">
        <f>ROUND(I156*H156,2)</f>
        <v>0</v>
      </c>
      <c r="BL156" s="17" t="s">
        <v>266</v>
      </c>
      <c r="BM156" s="237" t="s">
        <v>1495</v>
      </c>
    </row>
    <row r="157" s="14" customFormat="1">
      <c r="A157" s="14"/>
      <c r="B157" s="255"/>
      <c r="C157" s="256"/>
      <c r="D157" s="246" t="s">
        <v>175</v>
      </c>
      <c r="E157" s="256"/>
      <c r="F157" s="258" t="s">
        <v>1496</v>
      </c>
      <c r="G157" s="256"/>
      <c r="H157" s="259">
        <v>17.25</v>
      </c>
      <c r="I157" s="260"/>
      <c r="J157" s="256"/>
      <c r="K157" s="256"/>
      <c r="L157" s="261"/>
      <c r="M157" s="262"/>
      <c r="N157" s="263"/>
      <c r="O157" s="263"/>
      <c r="P157" s="263"/>
      <c r="Q157" s="263"/>
      <c r="R157" s="263"/>
      <c r="S157" s="263"/>
      <c r="T157" s="26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5" t="s">
        <v>175</v>
      </c>
      <c r="AU157" s="265" t="s">
        <v>85</v>
      </c>
      <c r="AV157" s="14" t="s">
        <v>85</v>
      </c>
      <c r="AW157" s="14" t="s">
        <v>4</v>
      </c>
      <c r="AX157" s="14" t="s">
        <v>83</v>
      </c>
      <c r="AY157" s="265" t="s">
        <v>164</v>
      </c>
    </row>
    <row r="158" s="2" customFormat="1" ht="33" customHeight="1">
      <c r="A158" s="38"/>
      <c r="B158" s="39"/>
      <c r="C158" s="226" t="s">
        <v>286</v>
      </c>
      <c r="D158" s="226" t="s">
        <v>166</v>
      </c>
      <c r="E158" s="227" t="s">
        <v>1497</v>
      </c>
      <c r="F158" s="228" t="s">
        <v>1498</v>
      </c>
      <c r="G158" s="229" t="s">
        <v>242</v>
      </c>
      <c r="H158" s="230">
        <v>16</v>
      </c>
      <c r="I158" s="231"/>
      <c r="J158" s="232">
        <f>ROUND(I158*H158,2)</f>
        <v>0</v>
      </c>
      <c r="K158" s="228" t="s">
        <v>170</v>
      </c>
      <c r="L158" s="44"/>
      <c r="M158" s="233" t="s">
        <v>1</v>
      </c>
      <c r="N158" s="234" t="s">
        <v>40</v>
      </c>
      <c r="O158" s="91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7" t="s">
        <v>266</v>
      </c>
      <c r="AT158" s="237" t="s">
        <v>166</v>
      </c>
      <c r="AU158" s="237" t="s">
        <v>85</v>
      </c>
      <c r="AY158" s="17" t="s">
        <v>164</v>
      </c>
      <c r="BE158" s="238">
        <f>IF(N158="základní",J158,0)</f>
        <v>0</v>
      </c>
      <c r="BF158" s="238">
        <f>IF(N158="snížená",J158,0)</f>
        <v>0</v>
      </c>
      <c r="BG158" s="238">
        <f>IF(N158="zákl. přenesená",J158,0)</f>
        <v>0</v>
      </c>
      <c r="BH158" s="238">
        <f>IF(N158="sníž. přenesená",J158,0)</f>
        <v>0</v>
      </c>
      <c r="BI158" s="238">
        <f>IF(N158="nulová",J158,0)</f>
        <v>0</v>
      </c>
      <c r="BJ158" s="17" t="s">
        <v>83</v>
      </c>
      <c r="BK158" s="238">
        <f>ROUND(I158*H158,2)</f>
        <v>0</v>
      </c>
      <c r="BL158" s="17" t="s">
        <v>266</v>
      </c>
      <c r="BM158" s="237" t="s">
        <v>1499</v>
      </c>
    </row>
    <row r="159" s="2" customFormat="1">
      <c r="A159" s="38"/>
      <c r="B159" s="39"/>
      <c r="C159" s="40"/>
      <c r="D159" s="239" t="s">
        <v>173</v>
      </c>
      <c r="E159" s="40"/>
      <c r="F159" s="240" t="s">
        <v>1500</v>
      </c>
      <c r="G159" s="40"/>
      <c r="H159" s="40"/>
      <c r="I159" s="241"/>
      <c r="J159" s="40"/>
      <c r="K159" s="40"/>
      <c r="L159" s="44"/>
      <c r="M159" s="242"/>
      <c r="N159" s="243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173</v>
      </c>
      <c r="AU159" s="17" t="s">
        <v>85</v>
      </c>
    </row>
    <row r="160" s="2" customFormat="1" ht="24.15" customHeight="1">
      <c r="A160" s="38"/>
      <c r="B160" s="39"/>
      <c r="C160" s="277" t="s">
        <v>291</v>
      </c>
      <c r="D160" s="277" t="s">
        <v>251</v>
      </c>
      <c r="E160" s="278" t="s">
        <v>1501</v>
      </c>
      <c r="F160" s="279" t="s">
        <v>1502</v>
      </c>
      <c r="G160" s="280" t="s">
        <v>242</v>
      </c>
      <c r="H160" s="281">
        <v>18.399999999999999</v>
      </c>
      <c r="I160" s="282"/>
      <c r="J160" s="283">
        <f>ROUND(I160*H160,2)</f>
        <v>0</v>
      </c>
      <c r="K160" s="279" t="s">
        <v>170</v>
      </c>
      <c r="L160" s="284"/>
      <c r="M160" s="285" t="s">
        <v>1</v>
      </c>
      <c r="N160" s="286" t="s">
        <v>40</v>
      </c>
      <c r="O160" s="91"/>
      <c r="P160" s="235">
        <f>O160*H160</f>
        <v>0</v>
      </c>
      <c r="Q160" s="235">
        <v>0.00016000000000000001</v>
      </c>
      <c r="R160" s="235">
        <f>Q160*H160</f>
        <v>0.002944</v>
      </c>
      <c r="S160" s="235">
        <v>0</v>
      </c>
      <c r="T160" s="23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7" t="s">
        <v>361</v>
      </c>
      <c r="AT160" s="237" t="s">
        <v>251</v>
      </c>
      <c r="AU160" s="237" t="s">
        <v>85</v>
      </c>
      <c r="AY160" s="17" t="s">
        <v>164</v>
      </c>
      <c r="BE160" s="238">
        <f>IF(N160="základní",J160,0)</f>
        <v>0</v>
      </c>
      <c r="BF160" s="238">
        <f>IF(N160="snížená",J160,0)</f>
        <v>0</v>
      </c>
      <c r="BG160" s="238">
        <f>IF(N160="zákl. přenesená",J160,0)</f>
        <v>0</v>
      </c>
      <c r="BH160" s="238">
        <f>IF(N160="sníž. přenesená",J160,0)</f>
        <v>0</v>
      </c>
      <c r="BI160" s="238">
        <f>IF(N160="nulová",J160,0)</f>
        <v>0</v>
      </c>
      <c r="BJ160" s="17" t="s">
        <v>83</v>
      </c>
      <c r="BK160" s="238">
        <f>ROUND(I160*H160,2)</f>
        <v>0</v>
      </c>
      <c r="BL160" s="17" t="s">
        <v>266</v>
      </c>
      <c r="BM160" s="237" t="s">
        <v>1503</v>
      </c>
    </row>
    <row r="161" s="14" customFormat="1">
      <c r="A161" s="14"/>
      <c r="B161" s="255"/>
      <c r="C161" s="256"/>
      <c r="D161" s="246" t="s">
        <v>175</v>
      </c>
      <c r="E161" s="256"/>
      <c r="F161" s="258" t="s">
        <v>1504</v>
      </c>
      <c r="G161" s="256"/>
      <c r="H161" s="259">
        <v>18.399999999999999</v>
      </c>
      <c r="I161" s="260"/>
      <c r="J161" s="256"/>
      <c r="K161" s="256"/>
      <c r="L161" s="261"/>
      <c r="M161" s="262"/>
      <c r="N161" s="263"/>
      <c r="O161" s="263"/>
      <c r="P161" s="263"/>
      <c r="Q161" s="263"/>
      <c r="R161" s="263"/>
      <c r="S161" s="263"/>
      <c r="T161" s="26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5" t="s">
        <v>175</v>
      </c>
      <c r="AU161" s="265" t="s">
        <v>85</v>
      </c>
      <c r="AV161" s="14" t="s">
        <v>85</v>
      </c>
      <c r="AW161" s="14" t="s">
        <v>4</v>
      </c>
      <c r="AX161" s="14" t="s">
        <v>83</v>
      </c>
      <c r="AY161" s="265" t="s">
        <v>164</v>
      </c>
    </row>
    <row r="162" s="2" customFormat="1" ht="24.15" customHeight="1">
      <c r="A162" s="38"/>
      <c r="B162" s="39"/>
      <c r="C162" s="226" t="s">
        <v>7</v>
      </c>
      <c r="D162" s="226" t="s">
        <v>166</v>
      </c>
      <c r="E162" s="227" t="s">
        <v>1505</v>
      </c>
      <c r="F162" s="228" t="s">
        <v>1506</v>
      </c>
      <c r="G162" s="229" t="s">
        <v>242</v>
      </c>
      <c r="H162" s="230">
        <v>8</v>
      </c>
      <c r="I162" s="231"/>
      <c r="J162" s="232">
        <f>ROUND(I162*H162,2)</f>
        <v>0</v>
      </c>
      <c r="K162" s="228" t="s">
        <v>170</v>
      </c>
      <c r="L162" s="44"/>
      <c r="M162" s="233" t="s">
        <v>1</v>
      </c>
      <c r="N162" s="234" t="s">
        <v>40</v>
      </c>
      <c r="O162" s="91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266</v>
      </c>
      <c r="AT162" s="237" t="s">
        <v>166</v>
      </c>
      <c r="AU162" s="237" t="s">
        <v>85</v>
      </c>
      <c r="AY162" s="17" t="s">
        <v>164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83</v>
      </c>
      <c r="BK162" s="238">
        <f>ROUND(I162*H162,2)</f>
        <v>0</v>
      </c>
      <c r="BL162" s="17" t="s">
        <v>266</v>
      </c>
      <c r="BM162" s="237" t="s">
        <v>1507</v>
      </c>
    </row>
    <row r="163" s="2" customFormat="1">
      <c r="A163" s="38"/>
      <c r="B163" s="39"/>
      <c r="C163" s="40"/>
      <c r="D163" s="239" t="s">
        <v>173</v>
      </c>
      <c r="E163" s="40"/>
      <c r="F163" s="240" t="s">
        <v>1508</v>
      </c>
      <c r="G163" s="40"/>
      <c r="H163" s="40"/>
      <c r="I163" s="241"/>
      <c r="J163" s="40"/>
      <c r="K163" s="40"/>
      <c r="L163" s="44"/>
      <c r="M163" s="242"/>
      <c r="N163" s="243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173</v>
      </c>
      <c r="AU163" s="17" t="s">
        <v>85</v>
      </c>
    </row>
    <row r="164" s="2" customFormat="1" ht="24.15" customHeight="1">
      <c r="A164" s="38"/>
      <c r="B164" s="39"/>
      <c r="C164" s="277" t="s">
        <v>303</v>
      </c>
      <c r="D164" s="277" t="s">
        <v>251</v>
      </c>
      <c r="E164" s="278" t="s">
        <v>1509</v>
      </c>
      <c r="F164" s="279" t="s">
        <v>1510</v>
      </c>
      <c r="G164" s="280" t="s">
        <v>242</v>
      </c>
      <c r="H164" s="281">
        <v>9.1999999999999993</v>
      </c>
      <c r="I164" s="282"/>
      <c r="J164" s="283">
        <f>ROUND(I164*H164,2)</f>
        <v>0</v>
      </c>
      <c r="K164" s="279" t="s">
        <v>170</v>
      </c>
      <c r="L164" s="284"/>
      <c r="M164" s="285" t="s">
        <v>1</v>
      </c>
      <c r="N164" s="286" t="s">
        <v>40</v>
      </c>
      <c r="O164" s="91"/>
      <c r="P164" s="235">
        <f>O164*H164</f>
        <v>0</v>
      </c>
      <c r="Q164" s="235">
        <v>0.00052999999999999998</v>
      </c>
      <c r="R164" s="235">
        <f>Q164*H164</f>
        <v>0.0048759999999999993</v>
      </c>
      <c r="S164" s="235">
        <v>0</v>
      </c>
      <c r="T164" s="236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7" t="s">
        <v>361</v>
      </c>
      <c r="AT164" s="237" t="s">
        <v>251</v>
      </c>
      <c r="AU164" s="237" t="s">
        <v>85</v>
      </c>
      <c r="AY164" s="17" t="s">
        <v>164</v>
      </c>
      <c r="BE164" s="238">
        <f>IF(N164="základní",J164,0)</f>
        <v>0</v>
      </c>
      <c r="BF164" s="238">
        <f>IF(N164="snížená",J164,0)</f>
        <v>0</v>
      </c>
      <c r="BG164" s="238">
        <f>IF(N164="zákl. přenesená",J164,0)</f>
        <v>0</v>
      </c>
      <c r="BH164" s="238">
        <f>IF(N164="sníž. přenesená",J164,0)</f>
        <v>0</v>
      </c>
      <c r="BI164" s="238">
        <f>IF(N164="nulová",J164,0)</f>
        <v>0</v>
      </c>
      <c r="BJ164" s="17" t="s">
        <v>83</v>
      </c>
      <c r="BK164" s="238">
        <f>ROUND(I164*H164,2)</f>
        <v>0</v>
      </c>
      <c r="BL164" s="17" t="s">
        <v>266</v>
      </c>
      <c r="BM164" s="237" t="s">
        <v>1511</v>
      </c>
    </row>
    <row r="165" s="14" customFormat="1">
      <c r="A165" s="14"/>
      <c r="B165" s="255"/>
      <c r="C165" s="256"/>
      <c r="D165" s="246" t="s">
        <v>175</v>
      </c>
      <c r="E165" s="256"/>
      <c r="F165" s="258" t="s">
        <v>1512</v>
      </c>
      <c r="G165" s="256"/>
      <c r="H165" s="259">
        <v>9.1999999999999993</v>
      </c>
      <c r="I165" s="260"/>
      <c r="J165" s="256"/>
      <c r="K165" s="256"/>
      <c r="L165" s="261"/>
      <c r="M165" s="262"/>
      <c r="N165" s="263"/>
      <c r="O165" s="263"/>
      <c r="P165" s="263"/>
      <c r="Q165" s="263"/>
      <c r="R165" s="263"/>
      <c r="S165" s="263"/>
      <c r="T165" s="26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5" t="s">
        <v>175</v>
      </c>
      <c r="AU165" s="265" t="s">
        <v>85</v>
      </c>
      <c r="AV165" s="14" t="s">
        <v>85</v>
      </c>
      <c r="AW165" s="14" t="s">
        <v>4</v>
      </c>
      <c r="AX165" s="14" t="s">
        <v>83</v>
      </c>
      <c r="AY165" s="265" t="s">
        <v>164</v>
      </c>
    </row>
    <row r="166" s="2" customFormat="1" ht="24.15" customHeight="1">
      <c r="A166" s="38"/>
      <c r="B166" s="39"/>
      <c r="C166" s="226" t="s">
        <v>309</v>
      </c>
      <c r="D166" s="226" t="s">
        <v>166</v>
      </c>
      <c r="E166" s="227" t="s">
        <v>1513</v>
      </c>
      <c r="F166" s="228" t="s">
        <v>1514</v>
      </c>
      <c r="G166" s="229" t="s">
        <v>259</v>
      </c>
      <c r="H166" s="230">
        <v>54</v>
      </c>
      <c r="I166" s="231"/>
      <c r="J166" s="232">
        <f>ROUND(I166*H166,2)</f>
        <v>0</v>
      </c>
      <c r="K166" s="228" t="s">
        <v>170</v>
      </c>
      <c r="L166" s="44"/>
      <c r="M166" s="233" t="s">
        <v>1</v>
      </c>
      <c r="N166" s="234" t="s">
        <v>40</v>
      </c>
      <c r="O166" s="91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266</v>
      </c>
      <c r="AT166" s="237" t="s">
        <v>166</v>
      </c>
      <c r="AU166" s="237" t="s">
        <v>85</v>
      </c>
      <c r="AY166" s="17" t="s">
        <v>164</v>
      </c>
      <c r="BE166" s="238">
        <f>IF(N166="základní",J166,0)</f>
        <v>0</v>
      </c>
      <c r="BF166" s="238">
        <f>IF(N166="snížená",J166,0)</f>
        <v>0</v>
      </c>
      <c r="BG166" s="238">
        <f>IF(N166="zákl. přenesená",J166,0)</f>
        <v>0</v>
      </c>
      <c r="BH166" s="238">
        <f>IF(N166="sníž. přenesená",J166,0)</f>
        <v>0</v>
      </c>
      <c r="BI166" s="238">
        <f>IF(N166="nulová",J166,0)</f>
        <v>0</v>
      </c>
      <c r="BJ166" s="17" t="s">
        <v>83</v>
      </c>
      <c r="BK166" s="238">
        <f>ROUND(I166*H166,2)</f>
        <v>0</v>
      </c>
      <c r="BL166" s="17" t="s">
        <v>266</v>
      </c>
      <c r="BM166" s="237" t="s">
        <v>1515</v>
      </c>
    </row>
    <row r="167" s="2" customFormat="1">
      <c r="A167" s="38"/>
      <c r="B167" s="39"/>
      <c r="C167" s="40"/>
      <c r="D167" s="239" t="s">
        <v>173</v>
      </c>
      <c r="E167" s="40"/>
      <c r="F167" s="240" t="s">
        <v>1516</v>
      </c>
      <c r="G167" s="40"/>
      <c r="H167" s="40"/>
      <c r="I167" s="241"/>
      <c r="J167" s="40"/>
      <c r="K167" s="40"/>
      <c r="L167" s="44"/>
      <c r="M167" s="242"/>
      <c r="N167" s="243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173</v>
      </c>
      <c r="AU167" s="17" t="s">
        <v>85</v>
      </c>
    </row>
    <row r="168" s="2" customFormat="1" ht="24.15" customHeight="1">
      <c r="A168" s="38"/>
      <c r="B168" s="39"/>
      <c r="C168" s="226" t="s">
        <v>317</v>
      </c>
      <c r="D168" s="226" t="s">
        <v>166</v>
      </c>
      <c r="E168" s="227" t="s">
        <v>1517</v>
      </c>
      <c r="F168" s="228" t="s">
        <v>1518</v>
      </c>
      <c r="G168" s="229" t="s">
        <v>259</v>
      </c>
      <c r="H168" s="230">
        <v>18</v>
      </c>
      <c r="I168" s="231"/>
      <c r="J168" s="232">
        <f>ROUND(I168*H168,2)</f>
        <v>0</v>
      </c>
      <c r="K168" s="228" t="s">
        <v>170</v>
      </c>
      <c r="L168" s="44"/>
      <c r="M168" s="233" t="s">
        <v>1</v>
      </c>
      <c r="N168" s="234" t="s">
        <v>40</v>
      </c>
      <c r="O168" s="91"/>
      <c r="P168" s="235">
        <f>O168*H168</f>
        <v>0</v>
      </c>
      <c r="Q168" s="235">
        <v>0</v>
      </c>
      <c r="R168" s="235">
        <f>Q168*H168</f>
        <v>0</v>
      </c>
      <c r="S168" s="235">
        <v>0</v>
      </c>
      <c r="T168" s="236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7" t="s">
        <v>266</v>
      </c>
      <c r="AT168" s="237" t="s">
        <v>166</v>
      </c>
      <c r="AU168" s="237" t="s">
        <v>85</v>
      </c>
      <c r="AY168" s="17" t="s">
        <v>164</v>
      </c>
      <c r="BE168" s="238">
        <f>IF(N168="základní",J168,0)</f>
        <v>0</v>
      </c>
      <c r="BF168" s="238">
        <f>IF(N168="snížená",J168,0)</f>
        <v>0</v>
      </c>
      <c r="BG168" s="238">
        <f>IF(N168="zákl. přenesená",J168,0)</f>
        <v>0</v>
      </c>
      <c r="BH168" s="238">
        <f>IF(N168="sníž. přenesená",J168,0)</f>
        <v>0</v>
      </c>
      <c r="BI168" s="238">
        <f>IF(N168="nulová",J168,0)</f>
        <v>0</v>
      </c>
      <c r="BJ168" s="17" t="s">
        <v>83</v>
      </c>
      <c r="BK168" s="238">
        <f>ROUND(I168*H168,2)</f>
        <v>0</v>
      </c>
      <c r="BL168" s="17" t="s">
        <v>266</v>
      </c>
      <c r="BM168" s="237" t="s">
        <v>1519</v>
      </c>
    </row>
    <row r="169" s="2" customFormat="1">
      <c r="A169" s="38"/>
      <c r="B169" s="39"/>
      <c r="C169" s="40"/>
      <c r="D169" s="239" t="s">
        <v>173</v>
      </c>
      <c r="E169" s="40"/>
      <c r="F169" s="240" t="s">
        <v>1520</v>
      </c>
      <c r="G169" s="40"/>
      <c r="H169" s="40"/>
      <c r="I169" s="241"/>
      <c r="J169" s="40"/>
      <c r="K169" s="40"/>
      <c r="L169" s="44"/>
      <c r="M169" s="242"/>
      <c r="N169" s="243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173</v>
      </c>
      <c r="AU169" s="17" t="s">
        <v>85</v>
      </c>
    </row>
    <row r="170" s="2" customFormat="1" ht="24.15" customHeight="1">
      <c r="A170" s="38"/>
      <c r="B170" s="39"/>
      <c r="C170" s="226" t="s">
        <v>324</v>
      </c>
      <c r="D170" s="226" t="s">
        <v>166</v>
      </c>
      <c r="E170" s="227" t="s">
        <v>1521</v>
      </c>
      <c r="F170" s="228" t="s">
        <v>1522</v>
      </c>
      <c r="G170" s="229" t="s">
        <v>259</v>
      </c>
      <c r="H170" s="230">
        <v>1</v>
      </c>
      <c r="I170" s="231"/>
      <c r="J170" s="232">
        <f>ROUND(I170*H170,2)</f>
        <v>0</v>
      </c>
      <c r="K170" s="228" t="s">
        <v>170</v>
      </c>
      <c r="L170" s="44"/>
      <c r="M170" s="233" t="s">
        <v>1</v>
      </c>
      <c r="N170" s="234" t="s">
        <v>40</v>
      </c>
      <c r="O170" s="91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7" t="s">
        <v>266</v>
      </c>
      <c r="AT170" s="237" t="s">
        <v>166</v>
      </c>
      <c r="AU170" s="237" t="s">
        <v>85</v>
      </c>
      <c r="AY170" s="17" t="s">
        <v>164</v>
      </c>
      <c r="BE170" s="238">
        <f>IF(N170="základní",J170,0)</f>
        <v>0</v>
      </c>
      <c r="BF170" s="238">
        <f>IF(N170="snížená",J170,0)</f>
        <v>0</v>
      </c>
      <c r="BG170" s="238">
        <f>IF(N170="zákl. přenesená",J170,0)</f>
        <v>0</v>
      </c>
      <c r="BH170" s="238">
        <f>IF(N170="sníž. přenesená",J170,0)</f>
        <v>0</v>
      </c>
      <c r="BI170" s="238">
        <f>IF(N170="nulová",J170,0)</f>
        <v>0</v>
      </c>
      <c r="BJ170" s="17" t="s">
        <v>83</v>
      </c>
      <c r="BK170" s="238">
        <f>ROUND(I170*H170,2)</f>
        <v>0</v>
      </c>
      <c r="BL170" s="17" t="s">
        <v>266</v>
      </c>
      <c r="BM170" s="237" t="s">
        <v>1523</v>
      </c>
    </row>
    <row r="171" s="2" customFormat="1">
      <c r="A171" s="38"/>
      <c r="B171" s="39"/>
      <c r="C171" s="40"/>
      <c r="D171" s="239" t="s">
        <v>173</v>
      </c>
      <c r="E171" s="40"/>
      <c r="F171" s="240" t="s">
        <v>1524</v>
      </c>
      <c r="G171" s="40"/>
      <c r="H171" s="40"/>
      <c r="I171" s="241"/>
      <c r="J171" s="40"/>
      <c r="K171" s="40"/>
      <c r="L171" s="44"/>
      <c r="M171" s="242"/>
      <c r="N171" s="243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173</v>
      </c>
      <c r="AU171" s="17" t="s">
        <v>85</v>
      </c>
    </row>
    <row r="172" s="2" customFormat="1" ht="37.8" customHeight="1">
      <c r="A172" s="38"/>
      <c r="B172" s="39"/>
      <c r="C172" s="277" t="s">
        <v>329</v>
      </c>
      <c r="D172" s="277" t="s">
        <v>251</v>
      </c>
      <c r="E172" s="278" t="s">
        <v>1525</v>
      </c>
      <c r="F172" s="279" t="s">
        <v>1526</v>
      </c>
      <c r="G172" s="280" t="s">
        <v>259</v>
      </c>
      <c r="H172" s="281">
        <v>1</v>
      </c>
      <c r="I172" s="282"/>
      <c r="J172" s="283">
        <f>ROUND(I172*H172,2)</f>
        <v>0</v>
      </c>
      <c r="K172" s="279" t="s">
        <v>243</v>
      </c>
      <c r="L172" s="284"/>
      <c r="M172" s="285" t="s">
        <v>1</v>
      </c>
      <c r="N172" s="286" t="s">
        <v>40</v>
      </c>
      <c r="O172" s="91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7" t="s">
        <v>361</v>
      </c>
      <c r="AT172" s="237" t="s">
        <v>251</v>
      </c>
      <c r="AU172" s="237" t="s">
        <v>85</v>
      </c>
      <c r="AY172" s="17" t="s">
        <v>164</v>
      </c>
      <c r="BE172" s="238">
        <f>IF(N172="základní",J172,0)</f>
        <v>0</v>
      </c>
      <c r="BF172" s="238">
        <f>IF(N172="snížená",J172,0)</f>
        <v>0</v>
      </c>
      <c r="BG172" s="238">
        <f>IF(N172="zákl. přenesená",J172,0)</f>
        <v>0</v>
      </c>
      <c r="BH172" s="238">
        <f>IF(N172="sníž. přenesená",J172,0)</f>
        <v>0</v>
      </c>
      <c r="BI172" s="238">
        <f>IF(N172="nulová",J172,0)</f>
        <v>0</v>
      </c>
      <c r="BJ172" s="17" t="s">
        <v>83</v>
      </c>
      <c r="BK172" s="238">
        <f>ROUND(I172*H172,2)</f>
        <v>0</v>
      </c>
      <c r="BL172" s="17" t="s">
        <v>266</v>
      </c>
      <c r="BM172" s="237" t="s">
        <v>1527</v>
      </c>
    </row>
    <row r="173" s="2" customFormat="1" ht="24.15" customHeight="1">
      <c r="A173" s="38"/>
      <c r="B173" s="39"/>
      <c r="C173" s="226" t="s">
        <v>335</v>
      </c>
      <c r="D173" s="226" t="s">
        <v>166</v>
      </c>
      <c r="E173" s="227" t="s">
        <v>1528</v>
      </c>
      <c r="F173" s="228" t="s">
        <v>1529</v>
      </c>
      <c r="G173" s="229" t="s">
        <v>259</v>
      </c>
      <c r="H173" s="230">
        <v>1</v>
      </c>
      <c r="I173" s="231"/>
      <c r="J173" s="232">
        <f>ROUND(I173*H173,2)</f>
        <v>0</v>
      </c>
      <c r="K173" s="228" t="s">
        <v>170</v>
      </c>
      <c r="L173" s="44"/>
      <c r="M173" s="233" t="s">
        <v>1</v>
      </c>
      <c r="N173" s="234" t="s">
        <v>40</v>
      </c>
      <c r="O173" s="91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7" t="s">
        <v>266</v>
      </c>
      <c r="AT173" s="237" t="s">
        <v>166</v>
      </c>
      <c r="AU173" s="237" t="s">
        <v>85</v>
      </c>
      <c r="AY173" s="17" t="s">
        <v>164</v>
      </c>
      <c r="BE173" s="238">
        <f>IF(N173="základní",J173,0)</f>
        <v>0</v>
      </c>
      <c r="BF173" s="238">
        <f>IF(N173="snížená",J173,0)</f>
        <v>0</v>
      </c>
      <c r="BG173" s="238">
        <f>IF(N173="zákl. přenesená",J173,0)</f>
        <v>0</v>
      </c>
      <c r="BH173" s="238">
        <f>IF(N173="sníž. přenesená",J173,0)</f>
        <v>0</v>
      </c>
      <c r="BI173" s="238">
        <f>IF(N173="nulová",J173,0)</f>
        <v>0</v>
      </c>
      <c r="BJ173" s="17" t="s">
        <v>83</v>
      </c>
      <c r="BK173" s="238">
        <f>ROUND(I173*H173,2)</f>
        <v>0</v>
      </c>
      <c r="BL173" s="17" t="s">
        <v>266</v>
      </c>
      <c r="BM173" s="237" t="s">
        <v>1530</v>
      </c>
    </row>
    <row r="174" s="2" customFormat="1">
      <c r="A174" s="38"/>
      <c r="B174" s="39"/>
      <c r="C174" s="40"/>
      <c r="D174" s="239" t="s">
        <v>173</v>
      </c>
      <c r="E174" s="40"/>
      <c r="F174" s="240" t="s">
        <v>1531</v>
      </c>
      <c r="G174" s="40"/>
      <c r="H174" s="40"/>
      <c r="I174" s="241"/>
      <c r="J174" s="40"/>
      <c r="K174" s="40"/>
      <c r="L174" s="44"/>
      <c r="M174" s="242"/>
      <c r="N174" s="243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173</v>
      </c>
      <c r="AU174" s="17" t="s">
        <v>85</v>
      </c>
    </row>
    <row r="175" s="2" customFormat="1" ht="21.75" customHeight="1">
      <c r="A175" s="38"/>
      <c r="B175" s="39"/>
      <c r="C175" s="277" t="s">
        <v>340</v>
      </c>
      <c r="D175" s="277" t="s">
        <v>251</v>
      </c>
      <c r="E175" s="278" t="s">
        <v>1532</v>
      </c>
      <c r="F175" s="279" t="s">
        <v>1533</v>
      </c>
      <c r="G175" s="280" t="s">
        <v>259</v>
      </c>
      <c r="H175" s="281">
        <v>1</v>
      </c>
      <c r="I175" s="282"/>
      <c r="J175" s="283">
        <f>ROUND(I175*H175,2)</f>
        <v>0</v>
      </c>
      <c r="K175" s="279" t="s">
        <v>243</v>
      </c>
      <c r="L175" s="284"/>
      <c r="M175" s="285" t="s">
        <v>1</v>
      </c>
      <c r="N175" s="286" t="s">
        <v>40</v>
      </c>
      <c r="O175" s="91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6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7" t="s">
        <v>361</v>
      </c>
      <c r="AT175" s="237" t="s">
        <v>251</v>
      </c>
      <c r="AU175" s="237" t="s">
        <v>85</v>
      </c>
      <c r="AY175" s="17" t="s">
        <v>164</v>
      </c>
      <c r="BE175" s="238">
        <f>IF(N175="základní",J175,0)</f>
        <v>0</v>
      </c>
      <c r="BF175" s="238">
        <f>IF(N175="snížená",J175,0)</f>
        <v>0</v>
      </c>
      <c r="BG175" s="238">
        <f>IF(N175="zákl. přenesená",J175,0)</f>
        <v>0</v>
      </c>
      <c r="BH175" s="238">
        <f>IF(N175="sníž. přenesená",J175,0)</f>
        <v>0</v>
      </c>
      <c r="BI175" s="238">
        <f>IF(N175="nulová",J175,0)</f>
        <v>0</v>
      </c>
      <c r="BJ175" s="17" t="s">
        <v>83</v>
      </c>
      <c r="BK175" s="238">
        <f>ROUND(I175*H175,2)</f>
        <v>0</v>
      </c>
      <c r="BL175" s="17" t="s">
        <v>266</v>
      </c>
      <c r="BM175" s="237" t="s">
        <v>1534</v>
      </c>
    </row>
    <row r="176" s="2" customFormat="1" ht="24.15" customHeight="1">
      <c r="A176" s="38"/>
      <c r="B176" s="39"/>
      <c r="C176" s="226" t="s">
        <v>346</v>
      </c>
      <c r="D176" s="226" t="s">
        <v>166</v>
      </c>
      <c r="E176" s="227" t="s">
        <v>1535</v>
      </c>
      <c r="F176" s="228" t="s">
        <v>1536</v>
      </c>
      <c r="G176" s="229" t="s">
        <v>259</v>
      </c>
      <c r="H176" s="230">
        <v>1</v>
      </c>
      <c r="I176" s="231"/>
      <c r="J176" s="232">
        <f>ROUND(I176*H176,2)</f>
        <v>0</v>
      </c>
      <c r="K176" s="228" t="s">
        <v>170</v>
      </c>
      <c r="L176" s="44"/>
      <c r="M176" s="233" t="s">
        <v>1</v>
      </c>
      <c r="N176" s="234" t="s">
        <v>40</v>
      </c>
      <c r="O176" s="91"/>
      <c r="P176" s="235">
        <f>O176*H176</f>
        <v>0</v>
      </c>
      <c r="Q176" s="235">
        <v>0</v>
      </c>
      <c r="R176" s="235">
        <f>Q176*H176</f>
        <v>0</v>
      </c>
      <c r="S176" s="235">
        <v>0</v>
      </c>
      <c r="T176" s="23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7" t="s">
        <v>266</v>
      </c>
      <c r="AT176" s="237" t="s">
        <v>166</v>
      </c>
      <c r="AU176" s="237" t="s">
        <v>85</v>
      </c>
      <c r="AY176" s="17" t="s">
        <v>164</v>
      </c>
      <c r="BE176" s="238">
        <f>IF(N176="základní",J176,0)</f>
        <v>0</v>
      </c>
      <c r="BF176" s="238">
        <f>IF(N176="snížená",J176,0)</f>
        <v>0</v>
      </c>
      <c r="BG176" s="238">
        <f>IF(N176="zákl. přenesená",J176,0)</f>
        <v>0</v>
      </c>
      <c r="BH176" s="238">
        <f>IF(N176="sníž. přenesená",J176,0)</f>
        <v>0</v>
      </c>
      <c r="BI176" s="238">
        <f>IF(N176="nulová",J176,0)</f>
        <v>0</v>
      </c>
      <c r="BJ176" s="17" t="s">
        <v>83</v>
      </c>
      <c r="BK176" s="238">
        <f>ROUND(I176*H176,2)</f>
        <v>0</v>
      </c>
      <c r="BL176" s="17" t="s">
        <v>266</v>
      </c>
      <c r="BM176" s="237" t="s">
        <v>1537</v>
      </c>
    </row>
    <row r="177" s="2" customFormat="1">
      <c r="A177" s="38"/>
      <c r="B177" s="39"/>
      <c r="C177" s="40"/>
      <c r="D177" s="239" t="s">
        <v>173</v>
      </c>
      <c r="E177" s="40"/>
      <c r="F177" s="240" t="s">
        <v>1538</v>
      </c>
      <c r="G177" s="40"/>
      <c r="H177" s="40"/>
      <c r="I177" s="241"/>
      <c r="J177" s="40"/>
      <c r="K177" s="40"/>
      <c r="L177" s="44"/>
      <c r="M177" s="242"/>
      <c r="N177" s="243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173</v>
      </c>
      <c r="AU177" s="17" t="s">
        <v>85</v>
      </c>
    </row>
    <row r="178" s="2" customFormat="1" ht="24.15" customHeight="1">
      <c r="A178" s="38"/>
      <c r="B178" s="39"/>
      <c r="C178" s="277" t="s">
        <v>351</v>
      </c>
      <c r="D178" s="277" t="s">
        <v>251</v>
      </c>
      <c r="E178" s="278" t="s">
        <v>1539</v>
      </c>
      <c r="F178" s="279" t="s">
        <v>1540</v>
      </c>
      <c r="G178" s="280" t="s">
        <v>259</v>
      </c>
      <c r="H178" s="281">
        <v>1</v>
      </c>
      <c r="I178" s="282"/>
      <c r="J178" s="283">
        <f>ROUND(I178*H178,2)</f>
        <v>0</v>
      </c>
      <c r="K178" s="279" t="s">
        <v>170</v>
      </c>
      <c r="L178" s="284"/>
      <c r="M178" s="285" t="s">
        <v>1</v>
      </c>
      <c r="N178" s="286" t="s">
        <v>40</v>
      </c>
      <c r="O178" s="91"/>
      <c r="P178" s="235">
        <f>O178*H178</f>
        <v>0</v>
      </c>
      <c r="Q178" s="235">
        <v>4.0000000000000003E-05</v>
      </c>
      <c r="R178" s="235">
        <f>Q178*H178</f>
        <v>4.0000000000000003E-05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361</v>
      </c>
      <c r="AT178" s="237" t="s">
        <v>251</v>
      </c>
      <c r="AU178" s="237" t="s">
        <v>85</v>
      </c>
      <c r="AY178" s="17" t="s">
        <v>164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83</v>
      </c>
      <c r="BK178" s="238">
        <f>ROUND(I178*H178,2)</f>
        <v>0</v>
      </c>
      <c r="BL178" s="17" t="s">
        <v>266</v>
      </c>
      <c r="BM178" s="237" t="s">
        <v>1541</v>
      </c>
    </row>
    <row r="179" s="2" customFormat="1" ht="16.5" customHeight="1">
      <c r="A179" s="38"/>
      <c r="B179" s="39"/>
      <c r="C179" s="277" t="s">
        <v>356</v>
      </c>
      <c r="D179" s="277" t="s">
        <v>251</v>
      </c>
      <c r="E179" s="278" t="s">
        <v>1542</v>
      </c>
      <c r="F179" s="279" t="s">
        <v>1543</v>
      </c>
      <c r="G179" s="280" t="s">
        <v>259</v>
      </c>
      <c r="H179" s="281">
        <v>1</v>
      </c>
      <c r="I179" s="282"/>
      <c r="J179" s="283">
        <f>ROUND(I179*H179,2)</f>
        <v>0</v>
      </c>
      <c r="K179" s="279" t="s">
        <v>170</v>
      </c>
      <c r="L179" s="284"/>
      <c r="M179" s="285" t="s">
        <v>1</v>
      </c>
      <c r="N179" s="286" t="s">
        <v>40</v>
      </c>
      <c r="O179" s="91"/>
      <c r="P179" s="235">
        <f>O179*H179</f>
        <v>0</v>
      </c>
      <c r="Q179" s="235">
        <v>3.0000000000000001E-05</v>
      </c>
      <c r="R179" s="235">
        <f>Q179*H179</f>
        <v>3.0000000000000001E-05</v>
      </c>
      <c r="S179" s="235">
        <v>0</v>
      </c>
      <c r="T179" s="236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7" t="s">
        <v>361</v>
      </c>
      <c r="AT179" s="237" t="s">
        <v>251</v>
      </c>
      <c r="AU179" s="237" t="s">
        <v>85</v>
      </c>
      <c r="AY179" s="17" t="s">
        <v>164</v>
      </c>
      <c r="BE179" s="238">
        <f>IF(N179="základní",J179,0)</f>
        <v>0</v>
      </c>
      <c r="BF179" s="238">
        <f>IF(N179="snížená",J179,0)</f>
        <v>0</v>
      </c>
      <c r="BG179" s="238">
        <f>IF(N179="zákl. přenesená",J179,0)</f>
        <v>0</v>
      </c>
      <c r="BH179" s="238">
        <f>IF(N179="sníž. přenesená",J179,0)</f>
        <v>0</v>
      </c>
      <c r="BI179" s="238">
        <f>IF(N179="nulová",J179,0)</f>
        <v>0</v>
      </c>
      <c r="BJ179" s="17" t="s">
        <v>83</v>
      </c>
      <c r="BK179" s="238">
        <f>ROUND(I179*H179,2)</f>
        <v>0</v>
      </c>
      <c r="BL179" s="17" t="s">
        <v>266</v>
      </c>
      <c r="BM179" s="237" t="s">
        <v>1544</v>
      </c>
    </row>
    <row r="180" s="2" customFormat="1" ht="16.5" customHeight="1">
      <c r="A180" s="38"/>
      <c r="B180" s="39"/>
      <c r="C180" s="277" t="s">
        <v>361</v>
      </c>
      <c r="D180" s="277" t="s">
        <v>251</v>
      </c>
      <c r="E180" s="278" t="s">
        <v>1545</v>
      </c>
      <c r="F180" s="279" t="s">
        <v>1546</v>
      </c>
      <c r="G180" s="280" t="s">
        <v>259</v>
      </c>
      <c r="H180" s="281">
        <v>1</v>
      </c>
      <c r="I180" s="282"/>
      <c r="J180" s="283">
        <f>ROUND(I180*H180,2)</f>
        <v>0</v>
      </c>
      <c r="K180" s="279" t="s">
        <v>170</v>
      </c>
      <c r="L180" s="284"/>
      <c r="M180" s="285" t="s">
        <v>1</v>
      </c>
      <c r="N180" s="286" t="s">
        <v>40</v>
      </c>
      <c r="O180" s="91"/>
      <c r="P180" s="235">
        <f>O180*H180</f>
        <v>0</v>
      </c>
      <c r="Q180" s="235">
        <v>1.0000000000000001E-05</v>
      </c>
      <c r="R180" s="235">
        <f>Q180*H180</f>
        <v>1.0000000000000001E-05</v>
      </c>
      <c r="S180" s="235">
        <v>0</v>
      </c>
      <c r="T180" s="23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7" t="s">
        <v>361</v>
      </c>
      <c r="AT180" s="237" t="s">
        <v>251</v>
      </c>
      <c r="AU180" s="237" t="s">
        <v>85</v>
      </c>
      <c r="AY180" s="17" t="s">
        <v>164</v>
      </c>
      <c r="BE180" s="238">
        <f>IF(N180="základní",J180,0)</f>
        <v>0</v>
      </c>
      <c r="BF180" s="238">
        <f>IF(N180="snížená",J180,0)</f>
        <v>0</v>
      </c>
      <c r="BG180" s="238">
        <f>IF(N180="zákl. přenesená",J180,0)</f>
        <v>0</v>
      </c>
      <c r="BH180" s="238">
        <f>IF(N180="sníž. přenesená",J180,0)</f>
        <v>0</v>
      </c>
      <c r="BI180" s="238">
        <f>IF(N180="nulová",J180,0)</f>
        <v>0</v>
      </c>
      <c r="BJ180" s="17" t="s">
        <v>83</v>
      </c>
      <c r="BK180" s="238">
        <f>ROUND(I180*H180,2)</f>
        <v>0</v>
      </c>
      <c r="BL180" s="17" t="s">
        <v>266</v>
      </c>
      <c r="BM180" s="237" t="s">
        <v>1547</v>
      </c>
    </row>
    <row r="181" s="2" customFormat="1" ht="24.15" customHeight="1">
      <c r="A181" s="38"/>
      <c r="B181" s="39"/>
      <c r="C181" s="226" t="s">
        <v>366</v>
      </c>
      <c r="D181" s="226" t="s">
        <v>166</v>
      </c>
      <c r="E181" s="227" t="s">
        <v>1548</v>
      </c>
      <c r="F181" s="228" t="s">
        <v>1549</v>
      </c>
      <c r="G181" s="229" t="s">
        <v>259</v>
      </c>
      <c r="H181" s="230">
        <v>2</v>
      </c>
      <c r="I181" s="231"/>
      <c r="J181" s="232">
        <f>ROUND(I181*H181,2)</f>
        <v>0</v>
      </c>
      <c r="K181" s="228" t="s">
        <v>170</v>
      </c>
      <c r="L181" s="44"/>
      <c r="M181" s="233" t="s">
        <v>1</v>
      </c>
      <c r="N181" s="234" t="s">
        <v>40</v>
      </c>
      <c r="O181" s="91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7" t="s">
        <v>266</v>
      </c>
      <c r="AT181" s="237" t="s">
        <v>166</v>
      </c>
      <c r="AU181" s="237" t="s">
        <v>85</v>
      </c>
      <c r="AY181" s="17" t="s">
        <v>164</v>
      </c>
      <c r="BE181" s="238">
        <f>IF(N181="základní",J181,0)</f>
        <v>0</v>
      </c>
      <c r="BF181" s="238">
        <f>IF(N181="snížená",J181,0)</f>
        <v>0</v>
      </c>
      <c r="BG181" s="238">
        <f>IF(N181="zákl. přenesená",J181,0)</f>
        <v>0</v>
      </c>
      <c r="BH181" s="238">
        <f>IF(N181="sníž. přenesená",J181,0)</f>
        <v>0</v>
      </c>
      <c r="BI181" s="238">
        <f>IF(N181="nulová",J181,0)</f>
        <v>0</v>
      </c>
      <c r="BJ181" s="17" t="s">
        <v>83</v>
      </c>
      <c r="BK181" s="238">
        <f>ROUND(I181*H181,2)</f>
        <v>0</v>
      </c>
      <c r="BL181" s="17" t="s">
        <v>266</v>
      </c>
      <c r="BM181" s="237" t="s">
        <v>1550</v>
      </c>
    </row>
    <row r="182" s="2" customFormat="1">
      <c r="A182" s="38"/>
      <c r="B182" s="39"/>
      <c r="C182" s="40"/>
      <c r="D182" s="239" t="s">
        <v>173</v>
      </c>
      <c r="E182" s="40"/>
      <c r="F182" s="240" t="s">
        <v>1551</v>
      </c>
      <c r="G182" s="40"/>
      <c r="H182" s="40"/>
      <c r="I182" s="241"/>
      <c r="J182" s="40"/>
      <c r="K182" s="40"/>
      <c r="L182" s="44"/>
      <c r="M182" s="242"/>
      <c r="N182" s="243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173</v>
      </c>
      <c r="AU182" s="17" t="s">
        <v>85</v>
      </c>
    </row>
    <row r="183" s="2" customFormat="1" ht="44.25" customHeight="1">
      <c r="A183" s="38"/>
      <c r="B183" s="39"/>
      <c r="C183" s="277" t="s">
        <v>373</v>
      </c>
      <c r="D183" s="277" t="s">
        <v>251</v>
      </c>
      <c r="E183" s="278" t="s">
        <v>1552</v>
      </c>
      <c r="F183" s="279" t="s">
        <v>1553</v>
      </c>
      <c r="G183" s="280" t="s">
        <v>259</v>
      </c>
      <c r="H183" s="281">
        <v>1</v>
      </c>
      <c r="I183" s="282"/>
      <c r="J183" s="283">
        <f>ROUND(I183*H183,2)</f>
        <v>0</v>
      </c>
      <c r="K183" s="279" t="s">
        <v>243</v>
      </c>
      <c r="L183" s="284"/>
      <c r="M183" s="285" t="s">
        <v>1</v>
      </c>
      <c r="N183" s="286" t="s">
        <v>40</v>
      </c>
      <c r="O183" s="91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6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7" t="s">
        <v>361</v>
      </c>
      <c r="AT183" s="237" t="s">
        <v>251</v>
      </c>
      <c r="AU183" s="237" t="s">
        <v>85</v>
      </c>
      <c r="AY183" s="17" t="s">
        <v>164</v>
      </c>
      <c r="BE183" s="238">
        <f>IF(N183="základní",J183,0)</f>
        <v>0</v>
      </c>
      <c r="BF183" s="238">
        <f>IF(N183="snížená",J183,0)</f>
        <v>0</v>
      </c>
      <c r="BG183" s="238">
        <f>IF(N183="zákl. přenesená",J183,0)</f>
        <v>0</v>
      </c>
      <c r="BH183" s="238">
        <f>IF(N183="sníž. přenesená",J183,0)</f>
        <v>0</v>
      </c>
      <c r="BI183" s="238">
        <f>IF(N183="nulová",J183,0)</f>
        <v>0</v>
      </c>
      <c r="BJ183" s="17" t="s">
        <v>83</v>
      </c>
      <c r="BK183" s="238">
        <f>ROUND(I183*H183,2)</f>
        <v>0</v>
      </c>
      <c r="BL183" s="17" t="s">
        <v>266</v>
      </c>
      <c r="BM183" s="237" t="s">
        <v>1554</v>
      </c>
    </row>
    <row r="184" s="2" customFormat="1" ht="24.15" customHeight="1">
      <c r="A184" s="38"/>
      <c r="B184" s="39"/>
      <c r="C184" s="277" t="s">
        <v>378</v>
      </c>
      <c r="D184" s="277" t="s">
        <v>251</v>
      </c>
      <c r="E184" s="278" t="s">
        <v>1555</v>
      </c>
      <c r="F184" s="279" t="s">
        <v>1556</v>
      </c>
      <c r="G184" s="280" t="s">
        <v>259</v>
      </c>
      <c r="H184" s="281">
        <v>1</v>
      </c>
      <c r="I184" s="282"/>
      <c r="J184" s="283">
        <f>ROUND(I184*H184,2)</f>
        <v>0</v>
      </c>
      <c r="K184" s="279" t="s">
        <v>170</v>
      </c>
      <c r="L184" s="284"/>
      <c r="M184" s="285" t="s">
        <v>1</v>
      </c>
      <c r="N184" s="286" t="s">
        <v>40</v>
      </c>
      <c r="O184" s="91"/>
      <c r="P184" s="235">
        <f>O184*H184</f>
        <v>0</v>
      </c>
      <c r="Q184" s="235">
        <v>2.0000000000000002E-05</v>
      </c>
      <c r="R184" s="235">
        <f>Q184*H184</f>
        <v>2.0000000000000002E-05</v>
      </c>
      <c r="S184" s="235">
        <v>0</v>
      </c>
      <c r="T184" s="23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7" t="s">
        <v>361</v>
      </c>
      <c r="AT184" s="237" t="s">
        <v>251</v>
      </c>
      <c r="AU184" s="237" t="s">
        <v>85</v>
      </c>
      <c r="AY184" s="17" t="s">
        <v>164</v>
      </c>
      <c r="BE184" s="238">
        <f>IF(N184="základní",J184,0)</f>
        <v>0</v>
      </c>
      <c r="BF184" s="238">
        <f>IF(N184="snížená",J184,0)</f>
        <v>0</v>
      </c>
      <c r="BG184" s="238">
        <f>IF(N184="zákl. přenesená",J184,0)</f>
        <v>0</v>
      </c>
      <c r="BH184" s="238">
        <f>IF(N184="sníž. přenesená",J184,0)</f>
        <v>0</v>
      </c>
      <c r="BI184" s="238">
        <f>IF(N184="nulová",J184,0)</f>
        <v>0</v>
      </c>
      <c r="BJ184" s="17" t="s">
        <v>83</v>
      </c>
      <c r="BK184" s="238">
        <f>ROUND(I184*H184,2)</f>
        <v>0</v>
      </c>
      <c r="BL184" s="17" t="s">
        <v>266</v>
      </c>
      <c r="BM184" s="237" t="s">
        <v>1557</v>
      </c>
    </row>
    <row r="185" s="2" customFormat="1" ht="16.5" customHeight="1">
      <c r="A185" s="38"/>
      <c r="B185" s="39"/>
      <c r="C185" s="277" t="s">
        <v>383</v>
      </c>
      <c r="D185" s="277" t="s">
        <v>251</v>
      </c>
      <c r="E185" s="278" t="s">
        <v>1545</v>
      </c>
      <c r="F185" s="279" t="s">
        <v>1546</v>
      </c>
      <c r="G185" s="280" t="s">
        <v>259</v>
      </c>
      <c r="H185" s="281">
        <v>1</v>
      </c>
      <c r="I185" s="282"/>
      <c r="J185" s="283">
        <f>ROUND(I185*H185,2)</f>
        <v>0</v>
      </c>
      <c r="K185" s="279" t="s">
        <v>170</v>
      </c>
      <c r="L185" s="284"/>
      <c r="M185" s="285" t="s">
        <v>1</v>
      </c>
      <c r="N185" s="286" t="s">
        <v>40</v>
      </c>
      <c r="O185" s="91"/>
      <c r="P185" s="235">
        <f>O185*H185</f>
        <v>0</v>
      </c>
      <c r="Q185" s="235">
        <v>1.0000000000000001E-05</v>
      </c>
      <c r="R185" s="235">
        <f>Q185*H185</f>
        <v>1.0000000000000001E-05</v>
      </c>
      <c r="S185" s="235">
        <v>0</v>
      </c>
      <c r="T185" s="23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7" t="s">
        <v>361</v>
      </c>
      <c r="AT185" s="237" t="s">
        <v>251</v>
      </c>
      <c r="AU185" s="237" t="s">
        <v>85</v>
      </c>
      <c r="AY185" s="17" t="s">
        <v>164</v>
      </c>
      <c r="BE185" s="238">
        <f>IF(N185="základní",J185,0)</f>
        <v>0</v>
      </c>
      <c r="BF185" s="238">
        <f>IF(N185="snížená",J185,0)</f>
        <v>0</v>
      </c>
      <c r="BG185" s="238">
        <f>IF(N185="zákl. přenesená",J185,0)</f>
        <v>0</v>
      </c>
      <c r="BH185" s="238">
        <f>IF(N185="sníž. přenesená",J185,0)</f>
        <v>0</v>
      </c>
      <c r="BI185" s="238">
        <f>IF(N185="nulová",J185,0)</f>
        <v>0</v>
      </c>
      <c r="BJ185" s="17" t="s">
        <v>83</v>
      </c>
      <c r="BK185" s="238">
        <f>ROUND(I185*H185,2)</f>
        <v>0</v>
      </c>
      <c r="BL185" s="17" t="s">
        <v>266</v>
      </c>
      <c r="BM185" s="237" t="s">
        <v>1558</v>
      </c>
    </row>
    <row r="186" s="2" customFormat="1" ht="33" customHeight="1">
      <c r="A186" s="38"/>
      <c r="B186" s="39"/>
      <c r="C186" s="226" t="s">
        <v>390</v>
      </c>
      <c r="D186" s="226" t="s">
        <v>166</v>
      </c>
      <c r="E186" s="227" t="s">
        <v>1559</v>
      </c>
      <c r="F186" s="228" t="s">
        <v>1560</v>
      </c>
      <c r="G186" s="229" t="s">
        <v>259</v>
      </c>
      <c r="H186" s="230">
        <v>20</v>
      </c>
      <c r="I186" s="231"/>
      <c r="J186" s="232">
        <f>ROUND(I186*H186,2)</f>
        <v>0</v>
      </c>
      <c r="K186" s="228" t="s">
        <v>170</v>
      </c>
      <c r="L186" s="44"/>
      <c r="M186" s="233" t="s">
        <v>1</v>
      </c>
      <c r="N186" s="234" t="s">
        <v>40</v>
      </c>
      <c r="O186" s="91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7" t="s">
        <v>266</v>
      </c>
      <c r="AT186" s="237" t="s">
        <v>166</v>
      </c>
      <c r="AU186" s="237" t="s">
        <v>85</v>
      </c>
      <c r="AY186" s="17" t="s">
        <v>164</v>
      </c>
      <c r="BE186" s="238">
        <f>IF(N186="základní",J186,0)</f>
        <v>0</v>
      </c>
      <c r="BF186" s="238">
        <f>IF(N186="snížená",J186,0)</f>
        <v>0</v>
      </c>
      <c r="BG186" s="238">
        <f>IF(N186="zákl. přenesená",J186,0)</f>
        <v>0</v>
      </c>
      <c r="BH186" s="238">
        <f>IF(N186="sníž. přenesená",J186,0)</f>
        <v>0</v>
      </c>
      <c r="BI186" s="238">
        <f>IF(N186="nulová",J186,0)</f>
        <v>0</v>
      </c>
      <c r="BJ186" s="17" t="s">
        <v>83</v>
      </c>
      <c r="BK186" s="238">
        <f>ROUND(I186*H186,2)</f>
        <v>0</v>
      </c>
      <c r="BL186" s="17" t="s">
        <v>266</v>
      </c>
      <c r="BM186" s="237" t="s">
        <v>1561</v>
      </c>
    </row>
    <row r="187" s="2" customFormat="1">
      <c r="A187" s="38"/>
      <c r="B187" s="39"/>
      <c r="C187" s="40"/>
      <c r="D187" s="239" t="s">
        <v>173</v>
      </c>
      <c r="E187" s="40"/>
      <c r="F187" s="240" t="s">
        <v>1562</v>
      </c>
      <c r="G187" s="40"/>
      <c r="H187" s="40"/>
      <c r="I187" s="241"/>
      <c r="J187" s="40"/>
      <c r="K187" s="40"/>
      <c r="L187" s="44"/>
      <c r="M187" s="242"/>
      <c r="N187" s="243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173</v>
      </c>
      <c r="AU187" s="17" t="s">
        <v>85</v>
      </c>
    </row>
    <row r="188" s="2" customFormat="1" ht="24.15" customHeight="1">
      <c r="A188" s="38"/>
      <c r="B188" s="39"/>
      <c r="C188" s="277" t="s">
        <v>396</v>
      </c>
      <c r="D188" s="277" t="s">
        <v>251</v>
      </c>
      <c r="E188" s="278" t="s">
        <v>1563</v>
      </c>
      <c r="F188" s="279" t="s">
        <v>1564</v>
      </c>
      <c r="G188" s="280" t="s">
        <v>259</v>
      </c>
      <c r="H188" s="281">
        <v>17</v>
      </c>
      <c r="I188" s="282"/>
      <c r="J188" s="283">
        <f>ROUND(I188*H188,2)</f>
        <v>0</v>
      </c>
      <c r="K188" s="279" t="s">
        <v>170</v>
      </c>
      <c r="L188" s="284"/>
      <c r="M188" s="285" t="s">
        <v>1</v>
      </c>
      <c r="N188" s="286" t="s">
        <v>40</v>
      </c>
      <c r="O188" s="91"/>
      <c r="P188" s="235">
        <f>O188*H188</f>
        <v>0</v>
      </c>
      <c r="Q188" s="235">
        <v>6.0000000000000002E-05</v>
      </c>
      <c r="R188" s="235">
        <f>Q188*H188</f>
        <v>0.0010200000000000001</v>
      </c>
      <c r="S188" s="235">
        <v>0</v>
      </c>
      <c r="T188" s="23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7" t="s">
        <v>361</v>
      </c>
      <c r="AT188" s="237" t="s">
        <v>251</v>
      </c>
      <c r="AU188" s="237" t="s">
        <v>85</v>
      </c>
      <c r="AY188" s="17" t="s">
        <v>164</v>
      </c>
      <c r="BE188" s="238">
        <f>IF(N188="základní",J188,0)</f>
        <v>0</v>
      </c>
      <c r="BF188" s="238">
        <f>IF(N188="snížená",J188,0)</f>
        <v>0</v>
      </c>
      <c r="BG188" s="238">
        <f>IF(N188="zákl. přenesená",J188,0)</f>
        <v>0</v>
      </c>
      <c r="BH188" s="238">
        <f>IF(N188="sníž. přenesená",J188,0)</f>
        <v>0</v>
      </c>
      <c r="BI188" s="238">
        <f>IF(N188="nulová",J188,0)</f>
        <v>0</v>
      </c>
      <c r="BJ188" s="17" t="s">
        <v>83</v>
      </c>
      <c r="BK188" s="238">
        <f>ROUND(I188*H188,2)</f>
        <v>0</v>
      </c>
      <c r="BL188" s="17" t="s">
        <v>266</v>
      </c>
      <c r="BM188" s="237" t="s">
        <v>1565</v>
      </c>
    </row>
    <row r="189" s="2" customFormat="1" ht="37.8" customHeight="1">
      <c r="A189" s="38"/>
      <c r="B189" s="39"/>
      <c r="C189" s="277" t="s">
        <v>403</v>
      </c>
      <c r="D189" s="277" t="s">
        <v>251</v>
      </c>
      <c r="E189" s="278" t="s">
        <v>1566</v>
      </c>
      <c r="F189" s="279" t="s">
        <v>1567</v>
      </c>
      <c r="G189" s="280" t="s">
        <v>259</v>
      </c>
      <c r="H189" s="281">
        <v>3</v>
      </c>
      <c r="I189" s="282"/>
      <c r="J189" s="283">
        <f>ROUND(I189*H189,2)</f>
        <v>0</v>
      </c>
      <c r="K189" s="279" t="s">
        <v>170</v>
      </c>
      <c r="L189" s="284"/>
      <c r="M189" s="285" t="s">
        <v>1</v>
      </c>
      <c r="N189" s="286" t="s">
        <v>40</v>
      </c>
      <c r="O189" s="91"/>
      <c r="P189" s="235">
        <f>O189*H189</f>
        <v>0</v>
      </c>
      <c r="Q189" s="235">
        <v>6.9999999999999994E-05</v>
      </c>
      <c r="R189" s="235">
        <f>Q189*H189</f>
        <v>0.00020999999999999998</v>
      </c>
      <c r="S189" s="235">
        <v>0</v>
      </c>
      <c r="T189" s="23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7" t="s">
        <v>361</v>
      </c>
      <c r="AT189" s="237" t="s">
        <v>251</v>
      </c>
      <c r="AU189" s="237" t="s">
        <v>85</v>
      </c>
      <c r="AY189" s="17" t="s">
        <v>164</v>
      </c>
      <c r="BE189" s="238">
        <f>IF(N189="základní",J189,0)</f>
        <v>0</v>
      </c>
      <c r="BF189" s="238">
        <f>IF(N189="snížená",J189,0)</f>
        <v>0</v>
      </c>
      <c r="BG189" s="238">
        <f>IF(N189="zákl. přenesená",J189,0)</f>
        <v>0</v>
      </c>
      <c r="BH189" s="238">
        <f>IF(N189="sníž. přenesená",J189,0)</f>
        <v>0</v>
      </c>
      <c r="BI189" s="238">
        <f>IF(N189="nulová",J189,0)</f>
        <v>0</v>
      </c>
      <c r="BJ189" s="17" t="s">
        <v>83</v>
      </c>
      <c r="BK189" s="238">
        <f>ROUND(I189*H189,2)</f>
        <v>0</v>
      </c>
      <c r="BL189" s="17" t="s">
        <v>266</v>
      </c>
      <c r="BM189" s="237" t="s">
        <v>1568</v>
      </c>
    </row>
    <row r="190" s="2" customFormat="1" ht="16.5" customHeight="1">
      <c r="A190" s="38"/>
      <c r="B190" s="39"/>
      <c r="C190" s="277" t="s">
        <v>408</v>
      </c>
      <c r="D190" s="277" t="s">
        <v>251</v>
      </c>
      <c r="E190" s="278" t="s">
        <v>1545</v>
      </c>
      <c r="F190" s="279" t="s">
        <v>1546</v>
      </c>
      <c r="G190" s="280" t="s">
        <v>259</v>
      </c>
      <c r="H190" s="281">
        <v>2</v>
      </c>
      <c r="I190" s="282"/>
      <c r="J190" s="283">
        <f>ROUND(I190*H190,2)</f>
        <v>0</v>
      </c>
      <c r="K190" s="279" t="s">
        <v>170</v>
      </c>
      <c r="L190" s="284"/>
      <c r="M190" s="285" t="s">
        <v>1</v>
      </c>
      <c r="N190" s="286" t="s">
        <v>40</v>
      </c>
      <c r="O190" s="91"/>
      <c r="P190" s="235">
        <f>O190*H190</f>
        <v>0</v>
      </c>
      <c r="Q190" s="235">
        <v>1.0000000000000001E-05</v>
      </c>
      <c r="R190" s="235">
        <f>Q190*H190</f>
        <v>2.0000000000000002E-05</v>
      </c>
      <c r="S190" s="235">
        <v>0</v>
      </c>
      <c r="T190" s="23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7" t="s">
        <v>361</v>
      </c>
      <c r="AT190" s="237" t="s">
        <v>251</v>
      </c>
      <c r="AU190" s="237" t="s">
        <v>85</v>
      </c>
      <c r="AY190" s="17" t="s">
        <v>164</v>
      </c>
      <c r="BE190" s="238">
        <f>IF(N190="základní",J190,0)</f>
        <v>0</v>
      </c>
      <c r="BF190" s="238">
        <f>IF(N190="snížená",J190,0)</f>
        <v>0</v>
      </c>
      <c r="BG190" s="238">
        <f>IF(N190="zákl. přenesená",J190,0)</f>
        <v>0</v>
      </c>
      <c r="BH190" s="238">
        <f>IF(N190="sníž. přenesená",J190,0)</f>
        <v>0</v>
      </c>
      <c r="BI190" s="238">
        <f>IF(N190="nulová",J190,0)</f>
        <v>0</v>
      </c>
      <c r="BJ190" s="17" t="s">
        <v>83</v>
      </c>
      <c r="BK190" s="238">
        <f>ROUND(I190*H190,2)</f>
        <v>0</v>
      </c>
      <c r="BL190" s="17" t="s">
        <v>266</v>
      </c>
      <c r="BM190" s="237" t="s">
        <v>1569</v>
      </c>
    </row>
    <row r="191" s="2" customFormat="1" ht="16.5" customHeight="1">
      <c r="A191" s="38"/>
      <c r="B191" s="39"/>
      <c r="C191" s="277" t="s">
        <v>413</v>
      </c>
      <c r="D191" s="277" t="s">
        <v>251</v>
      </c>
      <c r="E191" s="278" t="s">
        <v>1570</v>
      </c>
      <c r="F191" s="279" t="s">
        <v>1571</v>
      </c>
      <c r="G191" s="280" t="s">
        <v>259</v>
      </c>
      <c r="H191" s="281">
        <v>9</v>
      </c>
      <c r="I191" s="282"/>
      <c r="J191" s="283">
        <f>ROUND(I191*H191,2)</f>
        <v>0</v>
      </c>
      <c r="K191" s="279" t="s">
        <v>170</v>
      </c>
      <c r="L191" s="284"/>
      <c r="M191" s="285" t="s">
        <v>1</v>
      </c>
      <c r="N191" s="286" t="s">
        <v>40</v>
      </c>
      <c r="O191" s="91"/>
      <c r="P191" s="235">
        <f>O191*H191</f>
        <v>0</v>
      </c>
      <c r="Q191" s="235">
        <v>2.0000000000000002E-05</v>
      </c>
      <c r="R191" s="235">
        <f>Q191*H191</f>
        <v>0.00018000000000000001</v>
      </c>
      <c r="S191" s="235">
        <v>0</v>
      </c>
      <c r="T191" s="236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7" t="s">
        <v>361</v>
      </c>
      <c r="AT191" s="237" t="s">
        <v>251</v>
      </c>
      <c r="AU191" s="237" t="s">
        <v>85</v>
      </c>
      <c r="AY191" s="17" t="s">
        <v>164</v>
      </c>
      <c r="BE191" s="238">
        <f>IF(N191="základní",J191,0)</f>
        <v>0</v>
      </c>
      <c r="BF191" s="238">
        <f>IF(N191="snížená",J191,0)</f>
        <v>0</v>
      </c>
      <c r="BG191" s="238">
        <f>IF(N191="zákl. přenesená",J191,0)</f>
        <v>0</v>
      </c>
      <c r="BH191" s="238">
        <f>IF(N191="sníž. přenesená",J191,0)</f>
        <v>0</v>
      </c>
      <c r="BI191" s="238">
        <f>IF(N191="nulová",J191,0)</f>
        <v>0</v>
      </c>
      <c r="BJ191" s="17" t="s">
        <v>83</v>
      </c>
      <c r="BK191" s="238">
        <f>ROUND(I191*H191,2)</f>
        <v>0</v>
      </c>
      <c r="BL191" s="17" t="s">
        <v>266</v>
      </c>
      <c r="BM191" s="237" t="s">
        <v>1572</v>
      </c>
    </row>
    <row r="192" s="2" customFormat="1" ht="24.15" customHeight="1">
      <c r="A192" s="38"/>
      <c r="B192" s="39"/>
      <c r="C192" s="226" t="s">
        <v>418</v>
      </c>
      <c r="D192" s="226" t="s">
        <v>166</v>
      </c>
      <c r="E192" s="227" t="s">
        <v>1573</v>
      </c>
      <c r="F192" s="228" t="s">
        <v>1574</v>
      </c>
      <c r="G192" s="229" t="s">
        <v>259</v>
      </c>
      <c r="H192" s="230">
        <v>3</v>
      </c>
      <c r="I192" s="231"/>
      <c r="J192" s="232">
        <f>ROUND(I192*H192,2)</f>
        <v>0</v>
      </c>
      <c r="K192" s="228" t="s">
        <v>170</v>
      </c>
      <c r="L192" s="44"/>
      <c r="M192" s="233" t="s">
        <v>1</v>
      </c>
      <c r="N192" s="234" t="s">
        <v>40</v>
      </c>
      <c r="O192" s="91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7" t="s">
        <v>266</v>
      </c>
      <c r="AT192" s="237" t="s">
        <v>166</v>
      </c>
      <c r="AU192" s="237" t="s">
        <v>85</v>
      </c>
      <c r="AY192" s="17" t="s">
        <v>164</v>
      </c>
      <c r="BE192" s="238">
        <f>IF(N192="základní",J192,0)</f>
        <v>0</v>
      </c>
      <c r="BF192" s="238">
        <f>IF(N192="snížená",J192,0)</f>
        <v>0</v>
      </c>
      <c r="BG192" s="238">
        <f>IF(N192="zákl. přenesená",J192,0)</f>
        <v>0</v>
      </c>
      <c r="BH192" s="238">
        <f>IF(N192="sníž. přenesená",J192,0)</f>
        <v>0</v>
      </c>
      <c r="BI192" s="238">
        <f>IF(N192="nulová",J192,0)</f>
        <v>0</v>
      </c>
      <c r="BJ192" s="17" t="s">
        <v>83</v>
      </c>
      <c r="BK192" s="238">
        <f>ROUND(I192*H192,2)</f>
        <v>0</v>
      </c>
      <c r="BL192" s="17" t="s">
        <v>266</v>
      </c>
      <c r="BM192" s="237" t="s">
        <v>1575</v>
      </c>
    </row>
    <row r="193" s="2" customFormat="1">
      <c r="A193" s="38"/>
      <c r="B193" s="39"/>
      <c r="C193" s="40"/>
      <c r="D193" s="239" t="s">
        <v>173</v>
      </c>
      <c r="E193" s="40"/>
      <c r="F193" s="240" t="s">
        <v>1576</v>
      </c>
      <c r="G193" s="40"/>
      <c r="H193" s="40"/>
      <c r="I193" s="241"/>
      <c r="J193" s="40"/>
      <c r="K193" s="40"/>
      <c r="L193" s="44"/>
      <c r="M193" s="242"/>
      <c r="N193" s="243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173</v>
      </c>
      <c r="AU193" s="17" t="s">
        <v>85</v>
      </c>
    </row>
    <row r="194" s="2" customFormat="1" ht="24.15" customHeight="1">
      <c r="A194" s="38"/>
      <c r="B194" s="39"/>
      <c r="C194" s="277" t="s">
        <v>424</v>
      </c>
      <c r="D194" s="277" t="s">
        <v>251</v>
      </c>
      <c r="E194" s="278" t="s">
        <v>1577</v>
      </c>
      <c r="F194" s="279" t="s">
        <v>1578</v>
      </c>
      <c r="G194" s="280" t="s">
        <v>259</v>
      </c>
      <c r="H194" s="281">
        <v>2</v>
      </c>
      <c r="I194" s="282"/>
      <c r="J194" s="283">
        <f>ROUND(I194*H194,2)</f>
        <v>0</v>
      </c>
      <c r="K194" s="279" t="s">
        <v>170</v>
      </c>
      <c r="L194" s="284"/>
      <c r="M194" s="285" t="s">
        <v>1</v>
      </c>
      <c r="N194" s="286" t="s">
        <v>40</v>
      </c>
      <c r="O194" s="91"/>
      <c r="P194" s="235">
        <f>O194*H194</f>
        <v>0</v>
      </c>
      <c r="Q194" s="235">
        <v>0.00040000000000000002</v>
      </c>
      <c r="R194" s="235">
        <f>Q194*H194</f>
        <v>0.00080000000000000004</v>
      </c>
      <c r="S194" s="235">
        <v>0</v>
      </c>
      <c r="T194" s="23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7" t="s">
        <v>361</v>
      </c>
      <c r="AT194" s="237" t="s">
        <v>251</v>
      </c>
      <c r="AU194" s="237" t="s">
        <v>85</v>
      </c>
      <c r="AY194" s="17" t="s">
        <v>164</v>
      </c>
      <c r="BE194" s="238">
        <f>IF(N194="základní",J194,0)</f>
        <v>0</v>
      </c>
      <c r="BF194" s="238">
        <f>IF(N194="snížená",J194,0)</f>
        <v>0</v>
      </c>
      <c r="BG194" s="238">
        <f>IF(N194="zákl. přenesená",J194,0)</f>
        <v>0</v>
      </c>
      <c r="BH194" s="238">
        <f>IF(N194="sníž. přenesená",J194,0)</f>
        <v>0</v>
      </c>
      <c r="BI194" s="238">
        <f>IF(N194="nulová",J194,0)</f>
        <v>0</v>
      </c>
      <c r="BJ194" s="17" t="s">
        <v>83</v>
      </c>
      <c r="BK194" s="238">
        <f>ROUND(I194*H194,2)</f>
        <v>0</v>
      </c>
      <c r="BL194" s="17" t="s">
        <v>266</v>
      </c>
      <c r="BM194" s="237" t="s">
        <v>1579</v>
      </c>
    </row>
    <row r="195" s="2" customFormat="1" ht="24.15" customHeight="1">
      <c r="A195" s="38"/>
      <c r="B195" s="39"/>
      <c r="C195" s="277" t="s">
        <v>431</v>
      </c>
      <c r="D195" s="277" t="s">
        <v>251</v>
      </c>
      <c r="E195" s="278" t="s">
        <v>1580</v>
      </c>
      <c r="F195" s="279" t="s">
        <v>1581</v>
      </c>
      <c r="G195" s="280" t="s">
        <v>259</v>
      </c>
      <c r="H195" s="281">
        <v>1</v>
      </c>
      <c r="I195" s="282"/>
      <c r="J195" s="283">
        <f>ROUND(I195*H195,2)</f>
        <v>0</v>
      </c>
      <c r="K195" s="279" t="s">
        <v>170</v>
      </c>
      <c r="L195" s="284"/>
      <c r="M195" s="285" t="s">
        <v>1</v>
      </c>
      <c r="N195" s="286" t="s">
        <v>40</v>
      </c>
      <c r="O195" s="91"/>
      <c r="P195" s="235">
        <f>O195*H195</f>
        <v>0</v>
      </c>
      <c r="Q195" s="235">
        <v>0.00040000000000000002</v>
      </c>
      <c r="R195" s="235">
        <f>Q195*H195</f>
        <v>0.00040000000000000002</v>
      </c>
      <c r="S195" s="235">
        <v>0</v>
      </c>
      <c r="T195" s="236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7" t="s">
        <v>361</v>
      </c>
      <c r="AT195" s="237" t="s">
        <v>251</v>
      </c>
      <c r="AU195" s="237" t="s">
        <v>85</v>
      </c>
      <c r="AY195" s="17" t="s">
        <v>164</v>
      </c>
      <c r="BE195" s="238">
        <f>IF(N195="základní",J195,0)</f>
        <v>0</v>
      </c>
      <c r="BF195" s="238">
        <f>IF(N195="snížená",J195,0)</f>
        <v>0</v>
      </c>
      <c r="BG195" s="238">
        <f>IF(N195="zákl. přenesená",J195,0)</f>
        <v>0</v>
      </c>
      <c r="BH195" s="238">
        <f>IF(N195="sníž. přenesená",J195,0)</f>
        <v>0</v>
      </c>
      <c r="BI195" s="238">
        <f>IF(N195="nulová",J195,0)</f>
        <v>0</v>
      </c>
      <c r="BJ195" s="17" t="s">
        <v>83</v>
      </c>
      <c r="BK195" s="238">
        <f>ROUND(I195*H195,2)</f>
        <v>0</v>
      </c>
      <c r="BL195" s="17" t="s">
        <v>266</v>
      </c>
      <c r="BM195" s="237" t="s">
        <v>1582</v>
      </c>
    </row>
    <row r="196" s="2" customFormat="1" ht="24.15" customHeight="1">
      <c r="A196" s="38"/>
      <c r="B196" s="39"/>
      <c r="C196" s="226" t="s">
        <v>436</v>
      </c>
      <c r="D196" s="226" t="s">
        <v>166</v>
      </c>
      <c r="E196" s="227" t="s">
        <v>1583</v>
      </c>
      <c r="F196" s="228" t="s">
        <v>1584</v>
      </c>
      <c r="G196" s="229" t="s">
        <v>259</v>
      </c>
      <c r="H196" s="230">
        <v>2</v>
      </c>
      <c r="I196" s="231"/>
      <c r="J196" s="232">
        <f>ROUND(I196*H196,2)</f>
        <v>0</v>
      </c>
      <c r="K196" s="228" t="s">
        <v>170</v>
      </c>
      <c r="L196" s="44"/>
      <c r="M196" s="233" t="s">
        <v>1</v>
      </c>
      <c r="N196" s="234" t="s">
        <v>40</v>
      </c>
      <c r="O196" s="91"/>
      <c r="P196" s="235">
        <f>O196*H196</f>
        <v>0</v>
      </c>
      <c r="Q196" s="235">
        <v>0</v>
      </c>
      <c r="R196" s="235">
        <f>Q196*H196</f>
        <v>0</v>
      </c>
      <c r="S196" s="235">
        <v>0</v>
      </c>
      <c r="T196" s="23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7" t="s">
        <v>266</v>
      </c>
      <c r="AT196" s="237" t="s">
        <v>166</v>
      </c>
      <c r="AU196" s="237" t="s">
        <v>85</v>
      </c>
      <c r="AY196" s="17" t="s">
        <v>164</v>
      </c>
      <c r="BE196" s="238">
        <f>IF(N196="základní",J196,0)</f>
        <v>0</v>
      </c>
      <c r="BF196" s="238">
        <f>IF(N196="snížená",J196,0)</f>
        <v>0</v>
      </c>
      <c r="BG196" s="238">
        <f>IF(N196="zákl. přenesená",J196,0)</f>
        <v>0</v>
      </c>
      <c r="BH196" s="238">
        <f>IF(N196="sníž. přenesená",J196,0)</f>
        <v>0</v>
      </c>
      <c r="BI196" s="238">
        <f>IF(N196="nulová",J196,0)</f>
        <v>0</v>
      </c>
      <c r="BJ196" s="17" t="s">
        <v>83</v>
      </c>
      <c r="BK196" s="238">
        <f>ROUND(I196*H196,2)</f>
        <v>0</v>
      </c>
      <c r="BL196" s="17" t="s">
        <v>266</v>
      </c>
      <c r="BM196" s="237" t="s">
        <v>1585</v>
      </c>
    </row>
    <row r="197" s="2" customFormat="1">
      <c r="A197" s="38"/>
      <c r="B197" s="39"/>
      <c r="C197" s="40"/>
      <c r="D197" s="239" t="s">
        <v>173</v>
      </c>
      <c r="E197" s="40"/>
      <c r="F197" s="240" t="s">
        <v>1586</v>
      </c>
      <c r="G197" s="40"/>
      <c r="H197" s="40"/>
      <c r="I197" s="241"/>
      <c r="J197" s="40"/>
      <c r="K197" s="40"/>
      <c r="L197" s="44"/>
      <c r="M197" s="242"/>
      <c r="N197" s="243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173</v>
      </c>
      <c r="AU197" s="17" t="s">
        <v>85</v>
      </c>
    </row>
    <row r="198" s="2" customFormat="1" ht="24.15" customHeight="1">
      <c r="A198" s="38"/>
      <c r="B198" s="39"/>
      <c r="C198" s="277" t="s">
        <v>443</v>
      </c>
      <c r="D198" s="277" t="s">
        <v>251</v>
      </c>
      <c r="E198" s="278" t="s">
        <v>1587</v>
      </c>
      <c r="F198" s="279" t="s">
        <v>1588</v>
      </c>
      <c r="G198" s="280" t="s">
        <v>259</v>
      </c>
      <c r="H198" s="281">
        <v>1</v>
      </c>
      <c r="I198" s="282"/>
      <c r="J198" s="283">
        <f>ROUND(I198*H198,2)</f>
        <v>0</v>
      </c>
      <c r="K198" s="279" t="s">
        <v>170</v>
      </c>
      <c r="L198" s="284"/>
      <c r="M198" s="285" t="s">
        <v>1</v>
      </c>
      <c r="N198" s="286" t="s">
        <v>40</v>
      </c>
      <c r="O198" s="91"/>
      <c r="P198" s="235">
        <f>O198*H198</f>
        <v>0</v>
      </c>
      <c r="Q198" s="235">
        <v>0.0010499999999999999</v>
      </c>
      <c r="R198" s="235">
        <f>Q198*H198</f>
        <v>0.0010499999999999999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361</v>
      </c>
      <c r="AT198" s="237" t="s">
        <v>251</v>
      </c>
      <c r="AU198" s="237" t="s">
        <v>85</v>
      </c>
      <c r="AY198" s="17" t="s">
        <v>164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83</v>
      </c>
      <c r="BK198" s="238">
        <f>ROUND(I198*H198,2)</f>
        <v>0</v>
      </c>
      <c r="BL198" s="17" t="s">
        <v>266</v>
      </c>
      <c r="BM198" s="237" t="s">
        <v>1589</v>
      </c>
    </row>
    <row r="199" s="2" customFormat="1" ht="24.15" customHeight="1">
      <c r="A199" s="38"/>
      <c r="B199" s="39"/>
      <c r="C199" s="277" t="s">
        <v>449</v>
      </c>
      <c r="D199" s="277" t="s">
        <v>251</v>
      </c>
      <c r="E199" s="278" t="s">
        <v>1590</v>
      </c>
      <c r="F199" s="279" t="s">
        <v>1591</v>
      </c>
      <c r="G199" s="280" t="s">
        <v>259</v>
      </c>
      <c r="H199" s="281">
        <v>1</v>
      </c>
      <c r="I199" s="282"/>
      <c r="J199" s="283">
        <f>ROUND(I199*H199,2)</f>
        <v>0</v>
      </c>
      <c r="K199" s="279" t="s">
        <v>170</v>
      </c>
      <c r="L199" s="284"/>
      <c r="M199" s="285" t="s">
        <v>1</v>
      </c>
      <c r="N199" s="286" t="s">
        <v>40</v>
      </c>
      <c r="O199" s="91"/>
      <c r="P199" s="235">
        <f>O199*H199</f>
        <v>0</v>
      </c>
      <c r="Q199" s="235">
        <v>0.0010499999999999999</v>
      </c>
      <c r="R199" s="235">
        <f>Q199*H199</f>
        <v>0.0010499999999999999</v>
      </c>
      <c r="S199" s="235">
        <v>0</v>
      </c>
      <c r="T199" s="236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7" t="s">
        <v>361</v>
      </c>
      <c r="AT199" s="237" t="s">
        <v>251</v>
      </c>
      <c r="AU199" s="237" t="s">
        <v>85</v>
      </c>
      <c r="AY199" s="17" t="s">
        <v>164</v>
      </c>
      <c r="BE199" s="238">
        <f>IF(N199="základní",J199,0)</f>
        <v>0</v>
      </c>
      <c r="BF199" s="238">
        <f>IF(N199="snížená",J199,0)</f>
        <v>0</v>
      </c>
      <c r="BG199" s="238">
        <f>IF(N199="zákl. přenesená",J199,0)</f>
        <v>0</v>
      </c>
      <c r="BH199" s="238">
        <f>IF(N199="sníž. přenesená",J199,0)</f>
        <v>0</v>
      </c>
      <c r="BI199" s="238">
        <f>IF(N199="nulová",J199,0)</f>
        <v>0</v>
      </c>
      <c r="BJ199" s="17" t="s">
        <v>83</v>
      </c>
      <c r="BK199" s="238">
        <f>ROUND(I199*H199,2)</f>
        <v>0</v>
      </c>
      <c r="BL199" s="17" t="s">
        <v>266</v>
      </c>
      <c r="BM199" s="237" t="s">
        <v>1592</v>
      </c>
    </row>
    <row r="200" s="2" customFormat="1" ht="24.15" customHeight="1">
      <c r="A200" s="38"/>
      <c r="B200" s="39"/>
      <c r="C200" s="226" t="s">
        <v>454</v>
      </c>
      <c r="D200" s="226" t="s">
        <v>166</v>
      </c>
      <c r="E200" s="227" t="s">
        <v>1593</v>
      </c>
      <c r="F200" s="228" t="s">
        <v>1594</v>
      </c>
      <c r="G200" s="229" t="s">
        <v>259</v>
      </c>
      <c r="H200" s="230">
        <v>15</v>
      </c>
      <c r="I200" s="231"/>
      <c r="J200" s="232">
        <f>ROUND(I200*H200,2)</f>
        <v>0</v>
      </c>
      <c r="K200" s="228" t="s">
        <v>170</v>
      </c>
      <c r="L200" s="44"/>
      <c r="M200" s="233" t="s">
        <v>1</v>
      </c>
      <c r="N200" s="234" t="s">
        <v>40</v>
      </c>
      <c r="O200" s="91"/>
      <c r="P200" s="235">
        <f>O200*H200</f>
        <v>0</v>
      </c>
      <c r="Q200" s="235">
        <v>0</v>
      </c>
      <c r="R200" s="235">
        <f>Q200*H200</f>
        <v>0</v>
      </c>
      <c r="S200" s="235">
        <v>0</v>
      </c>
      <c r="T200" s="23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7" t="s">
        <v>266</v>
      </c>
      <c r="AT200" s="237" t="s">
        <v>166</v>
      </c>
      <c r="AU200" s="237" t="s">
        <v>85</v>
      </c>
      <c r="AY200" s="17" t="s">
        <v>164</v>
      </c>
      <c r="BE200" s="238">
        <f>IF(N200="základní",J200,0)</f>
        <v>0</v>
      </c>
      <c r="BF200" s="238">
        <f>IF(N200="snížená",J200,0)</f>
        <v>0</v>
      </c>
      <c r="BG200" s="238">
        <f>IF(N200="zákl. přenesená",J200,0)</f>
        <v>0</v>
      </c>
      <c r="BH200" s="238">
        <f>IF(N200="sníž. přenesená",J200,0)</f>
        <v>0</v>
      </c>
      <c r="BI200" s="238">
        <f>IF(N200="nulová",J200,0)</f>
        <v>0</v>
      </c>
      <c r="BJ200" s="17" t="s">
        <v>83</v>
      </c>
      <c r="BK200" s="238">
        <f>ROUND(I200*H200,2)</f>
        <v>0</v>
      </c>
      <c r="BL200" s="17" t="s">
        <v>266</v>
      </c>
      <c r="BM200" s="237" t="s">
        <v>1595</v>
      </c>
    </row>
    <row r="201" s="2" customFormat="1">
      <c r="A201" s="38"/>
      <c r="B201" s="39"/>
      <c r="C201" s="40"/>
      <c r="D201" s="239" t="s">
        <v>173</v>
      </c>
      <c r="E201" s="40"/>
      <c r="F201" s="240" t="s">
        <v>1596</v>
      </c>
      <c r="G201" s="40"/>
      <c r="H201" s="40"/>
      <c r="I201" s="241"/>
      <c r="J201" s="40"/>
      <c r="K201" s="40"/>
      <c r="L201" s="44"/>
      <c r="M201" s="242"/>
      <c r="N201" s="243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173</v>
      </c>
      <c r="AU201" s="17" t="s">
        <v>85</v>
      </c>
    </row>
    <row r="202" s="2" customFormat="1" ht="21.75" customHeight="1">
      <c r="A202" s="38"/>
      <c r="B202" s="39"/>
      <c r="C202" s="277" t="s">
        <v>459</v>
      </c>
      <c r="D202" s="277" t="s">
        <v>251</v>
      </c>
      <c r="E202" s="278" t="s">
        <v>1597</v>
      </c>
      <c r="F202" s="279" t="s">
        <v>1598</v>
      </c>
      <c r="G202" s="280" t="s">
        <v>259</v>
      </c>
      <c r="H202" s="281">
        <v>3</v>
      </c>
      <c r="I202" s="282"/>
      <c r="J202" s="283">
        <f>ROUND(I202*H202,2)</f>
        <v>0</v>
      </c>
      <c r="K202" s="279" t="s">
        <v>243</v>
      </c>
      <c r="L202" s="284"/>
      <c r="M202" s="285" t="s">
        <v>1</v>
      </c>
      <c r="N202" s="286" t="s">
        <v>40</v>
      </c>
      <c r="O202" s="91"/>
      <c r="P202" s="235">
        <f>O202*H202</f>
        <v>0</v>
      </c>
      <c r="Q202" s="235">
        <v>0.00013999999999999999</v>
      </c>
      <c r="R202" s="235">
        <f>Q202*H202</f>
        <v>0.00041999999999999996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361</v>
      </c>
      <c r="AT202" s="237" t="s">
        <v>251</v>
      </c>
      <c r="AU202" s="237" t="s">
        <v>85</v>
      </c>
      <c r="AY202" s="17" t="s">
        <v>164</v>
      </c>
      <c r="BE202" s="238">
        <f>IF(N202="základní",J202,0)</f>
        <v>0</v>
      </c>
      <c r="BF202" s="238">
        <f>IF(N202="snížená",J202,0)</f>
        <v>0</v>
      </c>
      <c r="BG202" s="238">
        <f>IF(N202="zákl. přenesená",J202,0)</f>
        <v>0</v>
      </c>
      <c r="BH202" s="238">
        <f>IF(N202="sníž. přenesená",J202,0)</f>
        <v>0</v>
      </c>
      <c r="BI202" s="238">
        <f>IF(N202="nulová",J202,0)</f>
        <v>0</v>
      </c>
      <c r="BJ202" s="17" t="s">
        <v>83</v>
      </c>
      <c r="BK202" s="238">
        <f>ROUND(I202*H202,2)</f>
        <v>0</v>
      </c>
      <c r="BL202" s="17" t="s">
        <v>266</v>
      </c>
      <c r="BM202" s="237" t="s">
        <v>1599</v>
      </c>
    </row>
    <row r="203" s="2" customFormat="1" ht="21.75" customHeight="1">
      <c r="A203" s="38"/>
      <c r="B203" s="39"/>
      <c r="C203" s="277" t="s">
        <v>466</v>
      </c>
      <c r="D203" s="277" t="s">
        <v>251</v>
      </c>
      <c r="E203" s="278" t="s">
        <v>1600</v>
      </c>
      <c r="F203" s="279" t="s">
        <v>1601</v>
      </c>
      <c r="G203" s="280" t="s">
        <v>259</v>
      </c>
      <c r="H203" s="281">
        <v>12</v>
      </c>
      <c r="I203" s="282"/>
      <c r="J203" s="283">
        <f>ROUND(I203*H203,2)</f>
        <v>0</v>
      </c>
      <c r="K203" s="279" t="s">
        <v>243</v>
      </c>
      <c r="L203" s="284"/>
      <c r="M203" s="285" t="s">
        <v>1</v>
      </c>
      <c r="N203" s="286" t="s">
        <v>40</v>
      </c>
      <c r="O203" s="91"/>
      <c r="P203" s="235">
        <f>O203*H203</f>
        <v>0</v>
      </c>
      <c r="Q203" s="235">
        <v>0.00013999999999999999</v>
      </c>
      <c r="R203" s="235">
        <f>Q203*H203</f>
        <v>0.0016799999999999999</v>
      </c>
      <c r="S203" s="235">
        <v>0</v>
      </c>
      <c r="T203" s="23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7" t="s">
        <v>361</v>
      </c>
      <c r="AT203" s="237" t="s">
        <v>251</v>
      </c>
      <c r="AU203" s="237" t="s">
        <v>85</v>
      </c>
      <c r="AY203" s="17" t="s">
        <v>164</v>
      </c>
      <c r="BE203" s="238">
        <f>IF(N203="základní",J203,0)</f>
        <v>0</v>
      </c>
      <c r="BF203" s="238">
        <f>IF(N203="snížená",J203,0)</f>
        <v>0</v>
      </c>
      <c r="BG203" s="238">
        <f>IF(N203="zákl. přenesená",J203,0)</f>
        <v>0</v>
      </c>
      <c r="BH203" s="238">
        <f>IF(N203="sníž. přenesená",J203,0)</f>
        <v>0</v>
      </c>
      <c r="BI203" s="238">
        <f>IF(N203="nulová",J203,0)</f>
        <v>0</v>
      </c>
      <c r="BJ203" s="17" t="s">
        <v>83</v>
      </c>
      <c r="BK203" s="238">
        <f>ROUND(I203*H203,2)</f>
        <v>0</v>
      </c>
      <c r="BL203" s="17" t="s">
        <v>266</v>
      </c>
      <c r="BM203" s="237" t="s">
        <v>1602</v>
      </c>
    </row>
    <row r="204" s="2" customFormat="1" ht="33" customHeight="1">
      <c r="A204" s="38"/>
      <c r="B204" s="39"/>
      <c r="C204" s="226" t="s">
        <v>472</v>
      </c>
      <c r="D204" s="226" t="s">
        <v>166</v>
      </c>
      <c r="E204" s="227" t="s">
        <v>1603</v>
      </c>
      <c r="F204" s="228" t="s">
        <v>1604</v>
      </c>
      <c r="G204" s="229" t="s">
        <v>259</v>
      </c>
      <c r="H204" s="230">
        <v>1</v>
      </c>
      <c r="I204" s="231"/>
      <c r="J204" s="232">
        <f>ROUND(I204*H204,2)</f>
        <v>0</v>
      </c>
      <c r="K204" s="228" t="s">
        <v>170</v>
      </c>
      <c r="L204" s="44"/>
      <c r="M204" s="233" t="s">
        <v>1</v>
      </c>
      <c r="N204" s="234" t="s">
        <v>40</v>
      </c>
      <c r="O204" s="91"/>
      <c r="P204" s="235">
        <f>O204*H204</f>
        <v>0</v>
      </c>
      <c r="Q204" s="235">
        <v>0</v>
      </c>
      <c r="R204" s="235">
        <f>Q204*H204</f>
        <v>0</v>
      </c>
      <c r="S204" s="235">
        <v>0</v>
      </c>
      <c r="T204" s="236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7" t="s">
        <v>266</v>
      </c>
      <c r="AT204" s="237" t="s">
        <v>166</v>
      </c>
      <c r="AU204" s="237" t="s">
        <v>85</v>
      </c>
      <c r="AY204" s="17" t="s">
        <v>164</v>
      </c>
      <c r="BE204" s="238">
        <f>IF(N204="základní",J204,0)</f>
        <v>0</v>
      </c>
      <c r="BF204" s="238">
        <f>IF(N204="snížená",J204,0)</f>
        <v>0</v>
      </c>
      <c r="BG204" s="238">
        <f>IF(N204="zákl. přenesená",J204,0)</f>
        <v>0</v>
      </c>
      <c r="BH204" s="238">
        <f>IF(N204="sníž. přenesená",J204,0)</f>
        <v>0</v>
      </c>
      <c r="BI204" s="238">
        <f>IF(N204="nulová",J204,0)</f>
        <v>0</v>
      </c>
      <c r="BJ204" s="17" t="s">
        <v>83</v>
      </c>
      <c r="BK204" s="238">
        <f>ROUND(I204*H204,2)</f>
        <v>0</v>
      </c>
      <c r="BL204" s="17" t="s">
        <v>266</v>
      </c>
      <c r="BM204" s="237" t="s">
        <v>1605</v>
      </c>
    </row>
    <row r="205" s="2" customFormat="1">
      <c r="A205" s="38"/>
      <c r="B205" s="39"/>
      <c r="C205" s="40"/>
      <c r="D205" s="239" t="s">
        <v>173</v>
      </c>
      <c r="E205" s="40"/>
      <c r="F205" s="240" t="s">
        <v>1606</v>
      </c>
      <c r="G205" s="40"/>
      <c r="H205" s="40"/>
      <c r="I205" s="241"/>
      <c r="J205" s="40"/>
      <c r="K205" s="40"/>
      <c r="L205" s="44"/>
      <c r="M205" s="242"/>
      <c r="N205" s="243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173</v>
      </c>
      <c r="AU205" s="17" t="s">
        <v>85</v>
      </c>
    </row>
    <row r="206" s="2" customFormat="1" ht="16.5" customHeight="1">
      <c r="A206" s="38"/>
      <c r="B206" s="39"/>
      <c r="C206" s="277" t="s">
        <v>477</v>
      </c>
      <c r="D206" s="277" t="s">
        <v>251</v>
      </c>
      <c r="E206" s="278" t="s">
        <v>1607</v>
      </c>
      <c r="F206" s="279" t="s">
        <v>1608</v>
      </c>
      <c r="G206" s="280" t="s">
        <v>259</v>
      </c>
      <c r="H206" s="281">
        <v>1</v>
      </c>
      <c r="I206" s="282"/>
      <c r="J206" s="283">
        <f>ROUND(I206*H206,2)</f>
        <v>0</v>
      </c>
      <c r="K206" s="279" t="s">
        <v>243</v>
      </c>
      <c r="L206" s="284"/>
      <c r="M206" s="285" t="s">
        <v>1</v>
      </c>
      <c r="N206" s="286" t="s">
        <v>40</v>
      </c>
      <c r="O206" s="91"/>
      <c r="P206" s="235">
        <f>O206*H206</f>
        <v>0</v>
      </c>
      <c r="Q206" s="235">
        <v>0</v>
      </c>
      <c r="R206" s="235">
        <f>Q206*H206</f>
        <v>0</v>
      </c>
      <c r="S206" s="235">
        <v>0</v>
      </c>
      <c r="T206" s="23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7" t="s">
        <v>361</v>
      </c>
      <c r="AT206" s="237" t="s">
        <v>251</v>
      </c>
      <c r="AU206" s="237" t="s">
        <v>85</v>
      </c>
      <c r="AY206" s="17" t="s">
        <v>164</v>
      </c>
      <c r="BE206" s="238">
        <f>IF(N206="základní",J206,0)</f>
        <v>0</v>
      </c>
      <c r="BF206" s="238">
        <f>IF(N206="snížená",J206,0)</f>
        <v>0</v>
      </c>
      <c r="BG206" s="238">
        <f>IF(N206="zákl. přenesená",J206,0)</f>
        <v>0</v>
      </c>
      <c r="BH206" s="238">
        <f>IF(N206="sníž. přenesená",J206,0)</f>
        <v>0</v>
      </c>
      <c r="BI206" s="238">
        <f>IF(N206="nulová",J206,0)</f>
        <v>0</v>
      </c>
      <c r="BJ206" s="17" t="s">
        <v>83</v>
      </c>
      <c r="BK206" s="238">
        <f>ROUND(I206*H206,2)</f>
        <v>0</v>
      </c>
      <c r="BL206" s="17" t="s">
        <v>266</v>
      </c>
      <c r="BM206" s="237" t="s">
        <v>1609</v>
      </c>
    </row>
    <row r="207" s="2" customFormat="1" ht="21.75" customHeight="1">
      <c r="A207" s="38"/>
      <c r="B207" s="39"/>
      <c r="C207" s="226" t="s">
        <v>485</v>
      </c>
      <c r="D207" s="226" t="s">
        <v>166</v>
      </c>
      <c r="E207" s="227" t="s">
        <v>1610</v>
      </c>
      <c r="F207" s="228" t="s">
        <v>1611</v>
      </c>
      <c r="G207" s="229" t="s">
        <v>259</v>
      </c>
      <c r="H207" s="230">
        <v>1</v>
      </c>
      <c r="I207" s="231"/>
      <c r="J207" s="232">
        <f>ROUND(I207*H207,2)</f>
        <v>0</v>
      </c>
      <c r="K207" s="228" t="s">
        <v>170</v>
      </c>
      <c r="L207" s="44"/>
      <c r="M207" s="233" t="s">
        <v>1</v>
      </c>
      <c r="N207" s="234" t="s">
        <v>40</v>
      </c>
      <c r="O207" s="91"/>
      <c r="P207" s="235">
        <f>O207*H207</f>
        <v>0</v>
      </c>
      <c r="Q207" s="235">
        <v>0</v>
      </c>
      <c r="R207" s="235">
        <f>Q207*H207</f>
        <v>0</v>
      </c>
      <c r="S207" s="235">
        <v>0</v>
      </c>
      <c r="T207" s="236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7" t="s">
        <v>266</v>
      </c>
      <c r="AT207" s="237" t="s">
        <v>166</v>
      </c>
      <c r="AU207" s="237" t="s">
        <v>85</v>
      </c>
      <c r="AY207" s="17" t="s">
        <v>164</v>
      </c>
      <c r="BE207" s="238">
        <f>IF(N207="základní",J207,0)</f>
        <v>0</v>
      </c>
      <c r="BF207" s="238">
        <f>IF(N207="snížená",J207,0)</f>
        <v>0</v>
      </c>
      <c r="BG207" s="238">
        <f>IF(N207="zákl. přenesená",J207,0)</f>
        <v>0</v>
      </c>
      <c r="BH207" s="238">
        <f>IF(N207="sníž. přenesená",J207,0)</f>
        <v>0</v>
      </c>
      <c r="BI207" s="238">
        <f>IF(N207="nulová",J207,0)</f>
        <v>0</v>
      </c>
      <c r="BJ207" s="17" t="s">
        <v>83</v>
      </c>
      <c r="BK207" s="238">
        <f>ROUND(I207*H207,2)</f>
        <v>0</v>
      </c>
      <c r="BL207" s="17" t="s">
        <v>266</v>
      </c>
      <c r="BM207" s="237" t="s">
        <v>1612</v>
      </c>
    </row>
    <row r="208" s="2" customFormat="1">
      <c r="A208" s="38"/>
      <c r="B208" s="39"/>
      <c r="C208" s="40"/>
      <c r="D208" s="239" t="s">
        <v>173</v>
      </c>
      <c r="E208" s="40"/>
      <c r="F208" s="240" t="s">
        <v>1613</v>
      </c>
      <c r="G208" s="40"/>
      <c r="H208" s="40"/>
      <c r="I208" s="241"/>
      <c r="J208" s="40"/>
      <c r="K208" s="40"/>
      <c r="L208" s="44"/>
      <c r="M208" s="242"/>
      <c r="N208" s="243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173</v>
      </c>
      <c r="AU208" s="17" t="s">
        <v>85</v>
      </c>
    </row>
    <row r="209" s="2" customFormat="1" ht="16.5" customHeight="1">
      <c r="A209" s="38"/>
      <c r="B209" s="39"/>
      <c r="C209" s="277" t="s">
        <v>490</v>
      </c>
      <c r="D209" s="277" t="s">
        <v>251</v>
      </c>
      <c r="E209" s="278" t="s">
        <v>1614</v>
      </c>
      <c r="F209" s="279" t="s">
        <v>1615</v>
      </c>
      <c r="G209" s="280" t="s">
        <v>259</v>
      </c>
      <c r="H209" s="281">
        <v>1</v>
      </c>
      <c r="I209" s="282"/>
      <c r="J209" s="283">
        <f>ROUND(I209*H209,2)</f>
        <v>0</v>
      </c>
      <c r="K209" s="279" t="s">
        <v>170</v>
      </c>
      <c r="L209" s="284"/>
      <c r="M209" s="285" t="s">
        <v>1</v>
      </c>
      <c r="N209" s="286" t="s">
        <v>40</v>
      </c>
      <c r="O209" s="91"/>
      <c r="P209" s="235">
        <f>O209*H209</f>
        <v>0</v>
      </c>
      <c r="Q209" s="235">
        <v>0.00040000000000000002</v>
      </c>
      <c r="R209" s="235">
        <f>Q209*H209</f>
        <v>0.00040000000000000002</v>
      </c>
      <c r="S209" s="235">
        <v>0</v>
      </c>
      <c r="T209" s="236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7" t="s">
        <v>361</v>
      </c>
      <c r="AT209" s="237" t="s">
        <v>251</v>
      </c>
      <c r="AU209" s="237" t="s">
        <v>85</v>
      </c>
      <c r="AY209" s="17" t="s">
        <v>164</v>
      </c>
      <c r="BE209" s="238">
        <f>IF(N209="základní",J209,0)</f>
        <v>0</v>
      </c>
      <c r="BF209" s="238">
        <f>IF(N209="snížená",J209,0)</f>
        <v>0</v>
      </c>
      <c r="BG209" s="238">
        <f>IF(N209="zákl. přenesená",J209,0)</f>
        <v>0</v>
      </c>
      <c r="BH209" s="238">
        <f>IF(N209="sníž. přenesená",J209,0)</f>
        <v>0</v>
      </c>
      <c r="BI209" s="238">
        <f>IF(N209="nulová",J209,0)</f>
        <v>0</v>
      </c>
      <c r="BJ209" s="17" t="s">
        <v>83</v>
      </c>
      <c r="BK209" s="238">
        <f>ROUND(I209*H209,2)</f>
        <v>0</v>
      </c>
      <c r="BL209" s="17" t="s">
        <v>266</v>
      </c>
      <c r="BM209" s="237" t="s">
        <v>1616</v>
      </c>
    </row>
    <row r="210" s="2" customFormat="1" ht="37.8" customHeight="1">
      <c r="A210" s="38"/>
      <c r="B210" s="39"/>
      <c r="C210" s="226" t="s">
        <v>495</v>
      </c>
      <c r="D210" s="226" t="s">
        <v>166</v>
      </c>
      <c r="E210" s="227" t="s">
        <v>1617</v>
      </c>
      <c r="F210" s="228" t="s">
        <v>1618</v>
      </c>
      <c r="G210" s="229" t="s">
        <v>259</v>
      </c>
      <c r="H210" s="230">
        <v>1</v>
      </c>
      <c r="I210" s="231"/>
      <c r="J210" s="232">
        <f>ROUND(I210*H210,2)</f>
        <v>0</v>
      </c>
      <c r="K210" s="228" t="s">
        <v>170</v>
      </c>
      <c r="L210" s="44"/>
      <c r="M210" s="233" t="s">
        <v>1</v>
      </c>
      <c r="N210" s="234" t="s">
        <v>40</v>
      </c>
      <c r="O210" s="91"/>
      <c r="P210" s="235">
        <f>O210*H210</f>
        <v>0</v>
      </c>
      <c r="Q210" s="235">
        <v>0</v>
      </c>
      <c r="R210" s="235">
        <f>Q210*H210</f>
        <v>0</v>
      </c>
      <c r="S210" s="235">
        <v>0</v>
      </c>
      <c r="T210" s="23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7" t="s">
        <v>266</v>
      </c>
      <c r="AT210" s="237" t="s">
        <v>166</v>
      </c>
      <c r="AU210" s="237" t="s">
        <v>85</v>
      </c>
      <c r="AY210" s="17" t="s">
        <v>164</v>
      </c>
      <c r="BE210" s="238">
        <f>IF(N210="základní",J210,0)</f>
        <v>0</v>
      </c>
      <c r="BF210" s="238">
        <f>IF(N210="snížená",J210,0)</f>
        <v>0</v>
      </c>
      <c r="BG210" s="238">
        <f>IF(N210="zákl. přenesená",J210,0)</f>
        <v>0</v>
      </c>
      <c r="BH210" s="238">
        <f>IF(N210="sníž. přenesená",J210,0)</f>
        <v>0</v>
      </c>
      <c r="BI210" s="238">
        <f>IF(N210="nulová",J210,0)</f>
        <v>0</v>
      </c>
      <c r="BJ210" s="17" t="s">
        <v>83</v>
      </c>
      <c r="BK210" s="238">
        <f>ROUND(I210*H210,2)</f>
        <v>0</v>
      </c>
      <c r="BL210" s="17" t="s">
        <v>266</v>
      </c>
      <c r="BM210" s="237" t="s">
        <v>1619</v>
      </c>
    </row>
    <row r="211" s="2" customFormat="1">
      <c r="A211" s="38"/>
      <c r="B211" s="39"/>
      <c r="C211" s="40"/>
      <c r="D211" s="239" t="s">
        <v>173</v>
      </c>
      <c r="E211" s="40"/>
      <c r="F211" s="240" t="s">
        <v>1620</v>
      </c>
      <c r="G211" s="40"/>
      <c r="H211" s="40"/>
      <c r="I211" s="241"/>
      <c r="J211" s="40"/>
      <c r="K211" s="40"/>
      <c r="L211" s="44"/>
      <c r="M211" s="242"/>
      <c r="N211" s="243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173</v>
      </c>
      <c r="AU211" s="17" t="s">
        <v>85</v>
      </c>
    </row>
    <row r="212" s="2" customFormat="1" ht="24.15" customHeight="1">
      <c r="A212" s="38"/>
      <c r="B212" s="39"/>
      <c r="C212" s="277" t="s">
        <v>501</v>
      </c>
      <c r="D212" s="277" t="s">
        <v>251</v>
      </c>
      <c r="E212" s="278" t="s">
        <v>1621</v>
      </c>
      <c r="F212" s="279" t="s">
        <v>1622</v>
      </c>
      <c r="G212" s="280" t="s">
        <v>259</v>
      </c>
      <c r="H212" s="281">
        <v>1</v>
      </c>
      <c r="I212" s="282"/>
      <c r="J212" s="283">
        <f>ROUND(I212*H212,2)</f>
        <v>0</v>
      </c>
      <c r="K212" s="279" t="s">
        <v>243</v>
      </c>
      <c r="L212" s="284"/>
      <c r="M212" s="285" t="s">
        <v>1</v>
      </c>
      <c r="N212" s="286" t="s">
        <v>40</v>
      </c>
      <c r="O212" s="91"/>
      <c r="P212" s="235">
        <f>O212*H212</f>
        <v>0</v>
      </c>
      <c r="Q212" s="235">
        <v>0.0015</v>
      </c>
      <c r="R212" s="235">
        <f>Q212*H212</f>
        <v>0.0015</v>
      </c>
      <c r="S212" s="235">
        <v>0</v>
      </c>
      <c r="T212" s="236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7" t="s">
        <v>361</v>
      </c>
      <c r="AT212" s="237" t="s">
        <v>251</v>
      </c>
      <c r="AU212" s="237" t="s">
        <v>85</v>
      </c>
      <c r="AY212" s="17" t="s">
        <v>164</v>
      </c>
      <c r="BE212" s="238">
        <f>IF(N212="základní",J212,0)</f>
        <v>0</v>
      </c>
      <c r="BF212" s="238">
        <f>IF(N212="snížená",J212,0)</f>
        <v>0</v>
      </c>
      <c r="BG212" s="238">
        <f>IF(N212="zákl. přenesená",J212,0)</f>
        <v>0</v>
      </c>
      <c r="BH212" s="238">
        <f>IF(N212="sníž. přenesená",J212,0)</f>
        <v>0</v>
      </c>
      <c r="BI212" s="238">
        <f>IF(N212="nulová",J212,0)</f>
        <v>0</v>
      </c>
      <c r="BJ212" s="17" t="s">
        <v>83</v>
      </c>
      <c r="BK212" s="238">
        <f>ROUND(I212*H212,2)</f>
        <v>0</v>
      </c>
      <c r="BL212" s="17" t="s">
        <v>266</v>
      </c>
      <c r="BM212" s="237" t="s">
        <v>1623</v>
      </c>
    </row>
    <row r="213" s="2" customFormat="1" ht="37.8" customHeight="1">
      <c r="A213" s="38"/>
      <c r="B213" s="39"/>
      <c r="C213" s="226" t="s">
        <v>509</v>
      </c>
      <c r="D213" s="226" t="s">
        <v>166</v>
      </c>
      <c r="E213" s="227" t="s">
        <v>1624</v>
      </c>
      <c r="F213" s="228" t="s">
        <v>1625</v>
      </c>
      <c r="G213" s="229" t="s">
        <v>259</v>
      </c>
      <c r="H213" s="230">
        <v>40</v>
      </c>
      <c r="I213" s="231"/>
      <c r="J213" s="232">
        <f>ROUND(I213*H213,2)</f>
        <v>0</v>
      </c>
      <c r="K213" s="228" t="s">
        <v>170</v>
      </c>
      <c r="L213" s="44"/>
      <c r="M213" s="233" t="s">
        <v>1</v>
      </c>
      <c r="N213" s="234" t="s">
        <v>40</v>
      </c>
      <c r="O213" s="91"/>
      <c r="P213" s="235">
        <f>O213*H213</f>
        <v>0</v>
      </c>
      <c r="Q213" s="235">
        <v>0</v>
      </c>
      <c r="R213" s="235">
        <f>Q213*H213</f>
        <v>0</v>
      </c>
      <c r="S213" s="235">
        <v>0</v>
      </c>
      <c r="T213" s="236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7" t="s">
        <v>266</v>
      </c>
      <c r="AT213" s="237" t="s">
        <v>166</v>
      </c>
      <c r="AU213" s="237" t="s">
        <v>85</v>
      </c>
      <c r="AY213" s="17" t="s">
        <v>164</v>
      </c>
      <c r="BE213" s="238">
        <f>IF(N213="základní",J213,0)</f>
        <v>0</v>
      </c>
      <c r="BF213" s="238">
        <f>IF(N213="snížená",J213,0)</f>
        <v>0</v>
      </c>
      <c r="BG213" s="238">
        <f>IF(N213="zákl. přenesená",J213,0)</f>
        <v>0</v>
      </c>
      <c r="BH213" s="238">
        <f>IF(N213="sníž. přenesená",J213,0)</f>
        <v>0</v>
      </c>
      <c r="BI213" s="238">
        <f>IF(N213="nulová",J213,0)</f>
        <v>0</v>
      </c>
      <c r="BJ213" s="17" t="s">
        <v>83</v>
      </c>
      <c r="BK213" s="238">
        <f>ROUND(I213*H213,2)</f>
        <v>0</v>
      </c>
      <c r="BL213" s="17" t="s">
        <v>266</v>
      </c>
      <c r="BM213" s="237" t="s">
        <v>1626</v>
      </c>
    </row>
    <row r="214" s="2" customFormat="1">
      <c r="A214" s="38"/>
      <c r="B214" s="39"/>
      <c r="C214" s="40"/>
      <c r="D214" s="239" t="s">
        <v>173</v>
      </c>
      <c r="E214" s="40"/>
      <c r="F214" s="240" t="s">
        <v>1627</v>
      </c>
      <c r="G214" s="40"/>
      <c r="H214" s="40"/>
      <c r="I214" s="241"/>
      <c r="J214" s="40"/>
      <c r="K214" s="40"/>
      <c r="L214" s="44"/>
      <c r="M214" s="242"/>
      <c r="N214" s="243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173</v>
      </c>
      <c r="AU214" s="17" t="s">
        <v>85</v>
      </c>
    </row>
    <row r="215" s="2" customFormat="1" ht="33" customHeight="1">
      <c r="A215" s="38"/>
      <c r="B215" s="39"/>
      <c r="C215" s="277" t="s">
        <v>518</v>
      </c>
      <c r="D215" s="277" t="s">
        <v>251</v>
      </c>
      <c r="E215" s="278" t="s">
        <v>1628</v>
      </c>
      <c r="F215" s="279" t="s">
        <v>1629</v>
      </c>
      <c r="G215" s="280" t="s">
        <v>259</v>
      </c>
      <c r="H215" s="281">
        <v>3</v>
      </c>
      <c r="I215" s="282"/>
      <c r="J215" s="283">
        <f>ROUND(I215*H215,2)</f>
        <v>0</v>
      </c>
      <c r="K215" s="279" t="s">
        <v>243</v>
      </c>
      <c r="L215" s="284"/>
      <c r="M215" s="285" t="s">
        <v>1</v>
      </c>
      <c r="N215" s="286" t="s">
        <v>40</v>
      </c>
      <c r="O215" s="91"/>
      <c r="P215" s="235">
        <f>O215*H215</f>
        <v>0</v>
      </c>
      <c r="Q215" s="235">
        <v>0</v>
      </c>
      <c r="R215" s="235">
        <f>Q215*H215</f>
        <v>0</v>
      </c>
      <c r="S215" s="235">
        <v>0</v>
      </c>
      <c r="T215" s="23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7" t="s">
        <v>361</v>
      </c>
      <c r="AT215" s="237" t="s">
        <v>251</v>
      </c>
      <c r="AU215" s="237" t="s">
        <v>85</v>
      </c>
      <c r="AY215" s="17" t="s">
        <v>164</v>
      </c>
      <c r="BE215" s="238">
        <f>IF(N215="základní",J215,0)</f>
        <v>0</v>
      </c>
      <c r="BF215" s="238">
        <f>IF(N215="snížená",J215,0)</f>
        <v>0</v>
      </c>
      <c r="BG215" s="238">
        <f>IF(N215="zákl. přenesená",J215,0)</f>
        <v>0</v>
      </c>
      <c r="BH215" s="238">
        <f>IF(N215="sníž. přenesená",J215,0)</f>
        <v>0</v>
      </c>
      <c r="BI215" s="238">
        <f>IF(N215="nulová",J215,0)</f>
        <v>0</v>
      </c>
      <c r="BJ215" s="17" t="s">
        <v>83</v>
      </c>
      <c r="BK215" s="238">
        <f>ROUND(I215*H215,2)</f>
        <v>0</v>
      </c>
      <c r="BL215" s="17" t="s">
        <v>266</v>
      </c>
      <c r="BM215" s="237" t="s">
        <v>1630</v>
      </c>
    </row>
    <row r="216" s="2" customFormat="1" ht="24.15" customHeight="1">
      <c r="A216" s="38"/>
      <c r="B216" s="39"/>
      <c r="C216" s="226" t="s">
        <v>524</v>
      </c>
      <c r="D216" s="226" t="s">
        <v>166</v>
      </c>
      <c r="E216" s="227" t="s">
        <v>1631</v>
      </c>
      <c r="F216" s="228" t="s">
        <v>1632</v>
      </c>
      <c r="G216" s="229" t="s">
        <v>242</v>
      </c>
      <c r="H216" s="230">
        <v>15</v>
      </c>
      <c r="I216" s="231"/>
      <c r="J216" s="232">
        <f>ROUND(I216*H216,2)</f>
        <v>0</v>
      </c>
      <c r="K216" s="228" t="s">
        <v>170</v>
      </c>
      <c r="L216" s="44"/>
      <c r="M216" s="233" t="s">
        <v>1</v>
      </c>
      <c r="N216" s="234" t="s">
        <v>40</v>
      </c>
      <c r="O216" s="91"/>
      <c r="P216" s="235">
        <f>O216*H216</f>
        <v>0</v>
      </c>
      <c r="Q216" s="235">
        <v>0</v>
      </c>
      <c r="R216" s="235">
        <f>Q216*H216</f>
        <v>0</v>
      </c>
      <c r="S216" s="235">
        <v>0</v>
      </c>
      <c r="T216" s="236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7" t="s">
        <v>266</v>
      </c>
      <c r="AT216" s="237" t="s">
        <v>166</v>
      </c>
      <c r="AU216" s="237" t="s">
        <v>85</v>
      </c>
      <c r="AY216" s="17" t="s">
        <v>164</v>
      </c>
      <c r="BE216" s="238">
        <f>IF(N216="základní",J216,0)</f>
        <v>0</v>
      </c>
      <c r="BF216" s="238">
        <f>IF(N216="snížená",J216,0)</f>
        <v>0</v>
      </c>
      <c r="BG216" s="238">
        <f>IF(N216="zákl. přenesená",J216,0)</f>
        <v>0</v>
      </c>
      <c r="BH216" s="238">
        <f>IF(N216="sníž. přenesená",J216,0)</f>
        <v>0</v>
      </c>
      <c r="BI216" s="238">
        <f>IF(N216="nulová",J216,0)</f>
        <v>0</v>
      </c>
      <c r="BJ216" s="17" t="s">
        <v>83</v>
      </c>
      <c r="BK216" s="238">
        <f>ROUND(I216*H216,2)</f>
        <v>0</v>
      </c>
      <c r="BL216" s="17" t="s">
        <v>266</v>
      </c>
      <c r="BM216" s="237" t="s">
        <v>1633</v>
      </c>
    </row>
    <row r="217" s="2" customFormat="1">
      <c r="A217" s="38"/>
      <c r="B217" s="39"/>
      <c r="C217" s="40"/>
      <c r="D217" s="239" t="s">
        <v>173</v>
      </c>
      <c r="E217" s="40"/>
      <c r="F217" s="240" t="s">
        <v>1634</v>
      </c>
      <c r="G217" s="40"/>
      <c r="H217" s="40"/>
      <c r="I217" s="241"/>
      <c r="J217" s="40"/>
      <c r="K217" s="40"/>
      <c r="L217" s="44"/>
      <c r="M217" s="242"/>
      <c r="N217" s="243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173</v>
      </c>
      <c r="AU217" s="17" t="s">
        <v>85</v>
      </c>
    </row>
    <row r="218" s="2" customFormat="1" ht="16.5" customHeight="1">
      <c r="A218" s="38"/>
      <c r="B218" s="39"/>
      <c r="C218" s="277" t="s">
        <v>529</v>
      </c>
      <c r="D218" s="277" t="s">
        <v>251</v>
      </c>
      <c r="E218" s="278" t="s">
        <v>1635</v>
      </c>
      <c r="F218" s="279" t="s">
        <v>1636</v>
      </c>
      <c r="G218" s="280" t="s">
        <v>914</v>
      </c>
      <c r="H218" s="281">
        <v>16.5</v>
      </c>
      <c r="I218" s="282"/>
      <c r="J218" s="283">
        <f>ROUND(I218*H218,2)</f>
        <v>0</v>
      </c>
      <c r="K218" s="279" t="s">
        <v>170</v>
      </c>
      <c r="L218" s="284"/>
      <c r="M218" s="285" t="s">
        <v>1</v>
      </c>
      <c r="N218" s="286" t="s">
        <v>40</v>
      </c>
      <c r="O218" s="91"/>
      <c r="P218" s="235">
        <f>O218*H218</f>
        <v>0</v>
      </c>
      <c r="Q218" s="235">
        <v>0.001</v>
      </c>
      <c r="R218" s="235">
        <f>Q218*H218</f>
        <v>0.016500000000000001</v>
      </c>
      <c r="S218" s="235">
        <v>0</v>
      </c>
      <c r="T218" s="236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7" t="s">
        <v>361</v>
      </c>
      <c r="AT218" s="237" t="s">
        <v>251</v>
      </c>
      <c r="AU218" s="237" t="s">
        <v>85</v>
      </c>
      <c r="AY218" s="17" t="s">
        <v>164</v>
      </c>
      <c r="BE218" s="238">
        <f>IF(N218="základní",J218,0)</f>
        <v>0</v>
      </c>
      <c r="BF218" s="238">
        <f>IF(N218="snížená",J218,0)</f>
        <v>0</v>
      </c>
      <c r="BG218" s="238">
        <f>IF(N218="zákl. přenesená",J218,0)</f>
        <v>0</v>
      </c>
      <c r="BH218" s="238">
        <f>IF(N218="sníž. přenesená",J218,0)</f>
        <v>0</v>
      </c>
      <c r="BI218" s="238">
        <f>IF(N218="nulová",J218,0)</f>
        <v>0</v>
      </c>
      <c r="BJ218" s="17" t="s">
        <v>83</v>
      </c>
      <c r="BK218" s="238">
        <f>ROUND(I218*H218,2)</f>
        <v>0</v>
      </c>
      <c r="BL218" s="17" t="s">
        <v>266</v>
      </c>
      <c r="BM218" s="237" t="s">
        <v>1637</v>
      </c>
    </row>
    <row r="219" s="14" customFormat="1">
      <c r="A219" s="14"/>
      <c r="B219" s="255"/>
      <c r="C219" s="256"/>
      <c r="D219" s="246" t="s">
        <v>175</v>
      </c>
      <c r="E219" s="256"/>
      <c r="F219" s="258" t="s">
        <v>1638</v>
      </c>
      <c r="G219" s="256"/>
      <c r="H219" s="259">
        <v>16.5</v>
      </c>
      <c r="I219" s="260"/>
      <c r="J219" s="256"/>
      <c r="K219" s="256"/>
      <c r="L219" s="261"/>
      <c r="M219" s="262"/>
      <c r="N219" s="263"/>
      <c r="O219" s="263"/>
      <c r="P219" s="263"/>
      <c r="Q219" s="263"/>
      <c r="R219" s="263"/>
      <c r="S219" s="263"/>
      <c r="T219" s="26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5" t="s">
        <v>175</v>
      </c>
      <c r="AU219" s="265" t="s">
        <v>85</v>
      </c>
      <c r="AV219" s="14" t="s">
        <v>85</v>
      </c>
      <c r="AW219" s="14" t="s">
        <v>4</v>
      </c>
      <c r="AX219" s="14" t="s">
        <v>83</v>
      </c>
      <c r="AY219" s="265" t="s">
        <v>164</v>
      </c>
    </row>
    <row r="220" s="2" customFormat="1" ht="24.15" customHeight="1">
      <c r="A220" s="38"/>
      <c r="B220" s="39"/>
      <c r="C220" s="226" t="s">
        <v>537</v>
      </c>
      <c r="D220" s="226" t="s">
        <v>166</v>
      </c>
      <c r="E220" s="227" t="s">
        <v>1639</v>
      </c>
      <c r="F220" s="228" t="s">
        <v>1640</v>
      </c>
      <c r="G220" s="229" t="s">
        <v>242</v>
      </c>
      <c r="H220" s="230">
        <v>10</v>
      </c>
      <c r="I220" s="231"/>
      <c r="J220" s="232">
        <f>ROUND(I220*H220,2)</f>
        <v>0</v>
      </c>
      <c r="K220" s="228" t="s">
        <v>170</v>
      </c>
      <c r="L220" s="44"/>
      <c r="M220" s="233" t="s">
        <v>1</v>
      </c>
      <c r="N220" s="234" t="s">
        <v>40</v>
      </c>
      <c r="O220" s="91"/>
      <c r="P220" s="235">
        <f>O220*H220</f>
        <v>0</v>
      </c>
      <c r="Q220" s="235">
        <v>0</v>
      </c>
      <c r="R220" s="235">
        <f>Q220*H220</f>
        <v>0</v>
      </c>
      <c r="S220" s="235">
        <v>0</v>
      </c>
      <c r="T220" s="236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7" t="s">
        <v>266</v>
      </c>
      <c r="AT220" s="237" t="s">
        <v>166</v>
      </c>
      <c r="AU220" s="237" t="s">
        <v>85</v>
      </c>
      <c r="AY220" s="17" t="s">
        <v>164</v>
      </c>
      <c r="BE220" s="238">
        <f>IF(N220="základní",J220,0)</f>
        <v>0</v>
      </c>
      <c r="BF220" s="238">
        <f>IF(N220="snížená",J220,0)</f>
        <v>0</v>
      </c>
      <c r="BG220" s="238">
        <f>IF(N220="zákl. přenesená",J220,0)</f>
        <v>0</v>
      </c>
      <c r="BH220" s="238">
        <f>IF(N220="sníž. přenesená",J220,0)</f>
        <v>0</v>
      </c>
      <c r="BI220" s="238">
        <f>IF(N220="nulová",J220,0)</f>
        <v>0</v>
      </c>
      <c r="BJ220" s="17" t="s">
        <v>83</v>
      </c>
      <c r="BK220" s="238">
        <f>ROUND(I220*H220,2)</f>
        <v>0</v>
      </c>
      <c r="BL220" s="17" t="s">
        <v>266</v>
      </c>
      <c r="BM220" s="237" t="s">
        <v>1641</v>
      </c>
    </row>
    <row r="221" s="2" customFormat="1">
      <c r="A221" s="38"/>
      <c r="B221" s="39"/>
      <c r="C221" s="40"/>
      <c r="D221" s="239" t="s">
        <v>173</v>
      </c>
      <c r="E221" s="40"/>
      <c r="F221" s="240" t="s">
        <v>1642</v>
      </c>
      <c r="G221" s="40"/>
      <c r="H221" s="40"/>
      <c r="I221" s="241"/>
      <c r="J221" s="40"/>
      <c r="K221" s="40"/>
      <c r="L221" s="44"/>
      <c r="M221" s="242"/>
      <c r="N221" s="243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173</v>
      </c>
      <c r="AU221" s="17" t="s">
        <v>85</v>
      </c>
    </row>
    <row r="222" s="2" customFormat="1" ht="16.5" customHeight="1">
      <c r="A222" s="38"/>
      <c r="B222" s="39"/>
      <c r="C222" s="277" t="s">
        <v>540</v>
      </c>
      <c r="D222" s="277" t="s">
        <v>251</v>
      </c>
      <c r="E222" s="278" t="s">
        <v>1643</v>
      </c>
      <c r="F222" s="279" t="s">
        <v>1644</v>
      </c>
      <c r="G222" s="280" t="s">
        <v>914</v>
      </c>
      <c r="H222" s="281">
        <v>7.0999999999999996</v>
      </c>
      <c r="I222" s="282"/>
      <c r="J222" s="283">
        <f>ROUND(I222*H222,2)</f>
        <v>0</v>
      </c>
      <c r="K222" s="279" t="s">
        <v>170</v>
      </c>
      <c r="L222" s="284"/>
      <c r="M222" s="285" t="s">
        <v>1</v>
      </c>
      <c r="N222" s="286" t="s">
        <v>40</v>
      </c>
      <c r="O222" s="91"/>
      <c r="P222" s="235">
        <f>O222*H222</f>
        <v>0</v>
      </c>
      <c r="Q222" s="235">
        <v>0.001</v>
      </c>
      <c r="R222" s="235">
        <f>Q222*H222</f>
        <v>0.0070999999999999995</v>
      </c>
      <c r="S222" s="235">
        <v>0</v>
      </c>
      <c r="T222" s="23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7" t="s">
        <v>361</v>
      </c>
      <c r="AT222" s="237" t="s">
        <v>251</v>
      </c>
      <c r="AU222" s="237" t="s">
        <v>85</v>
      </c>
      <c r="AY222" s="17" t="s">
        <v>164</v>
      </c>
      <c r="BE222" s="238">
        <f>IF(N222="základní",J222,0)</f>
        <v>0</v>
      </c>
      <c r="BF222" s="238">
        <f>IF(N222="snížená",J222,0)</f>
        <v>0</v>
      </c>
      <c r="BG222" s="238">
        <f>IF(N222="zákl. přenesená",J222,0)</f>
        <v>0</v>
      </c>
      <c r="BH222" s="238">
        <f>IF(N222="sníž. přenesená",J222,0)</f>
        <v>0</v>
      </c>
      <c r="BI222" s="238">
        <f>IF(N222="nulová",J222,0)</f>
        <v>0</v>
      </c>
      <c r="BJ222" s="17" t="s">
        <v>83</v>
      </c>
      <c r="BK222" s="238">
        <f>ROUND(I222*H222,2)</f>
        <v>0</v>
      </c>
      <c r="BL222" s="17" t="s">
        <v>266</v>
      </c>
      <c r="BM222" s="237" t="s">
        <v>1645</v>
      </c>
    </row>
    <row r="223" s="14" customFormat="1">
      <c r="A223" s="14"/>
      <c r="B223" s="255"/>
      <c r="C223" s="256"/>
      <c r="D223" s="246" t="s">
        <v>175</v>
      </c>
      <c r="E223" s="256"/>
      <c r="F223" s="258" t="s">
        <v>1646</v>
      </c>
      <c r="G223" s="256"/>
      <c r="H223" s="259">
        <v>7.0999999999999996</v>
      </c>
      <c r="I223" s="260"/>
      <c r="J223" s="256"/>
      <c r="K223" s="256"/>
      <c r="L223" s="261"/>
      <c r="M223" s="262"/>
      <c r="N223" s="263"/>
      <c r="O223" s="263"/>
      <c r="P223" s="263"/>
      <c r="Q223" s="263"/>
      <c r="R223" s="263"/>
      <c r="S223" s="263"/>
      <c r="T223" s="26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5" t="s">
        <v>175</v>
      </c>
      <c r="AU223" s="265" t="s">
        <v>85</v>
      </c>
      <c r="AV223" s="14" t="s">
        <v>85</v>
      </c>
      <c r="AW223" s="14" t="s">
        <v>4</v>
      </c>
      <c r="AX223" s="14" t="s">
        <v>83</v>
      </c>
      <c r="AY223" s="265" t="s">
        <v>164</v>
      </c>
    </row>
    <row r="224" s="2" customFormat="1" ht="16.5" customHeight="1">
      <c r="A224" s="38"/>
      <c r="B224" s="39"/>
      <c r="C224" s="226" t="s">
        <v>547</v>
      </c>
      <c r="D224" s="226" t="s">
        <v>166</v>
      </c>
      <c r="E224" s="227" t="s">
        <v>1647</v>
      </c>
      <c r="F224" s="228" t="s">
        <v>1648</v>
      </c>
      <c r="G224" s="229" t="s">
        <v>259</v>
      </c>
      <c r="H224" s="230">
        <v>12</v>
      </c>
      <c r="I224" s="231"/>
      <c r="J224" s="232">
        <f>ROUND(I224*H224,2)</f>
        <v>0</v>
      </c>
      <c r="K224" s="228" t="s">
        <v>170</v>
      </c>
      <c r="L224" s="44"/>
      <c r="M224" s="233" t="s">
        <v>1</v>
      </c>
      <c r="N224" s="234" t="s">
        <v>40</v>
      </c>
      <c r="O224" s="91"/>
      <c r="P224" s="235">
        <f>O224*H224</f>
        <v>0</v>
      </c>
      <c r="Q224" s="235">
        <v>0</v>
      </c>
      <c r="R224" s="235">
        <f>Q224*H224</f>
        <v>0</v>
      </c>
      <c r="S224" s="235">
        <v>0</v>
      </c>
      <c r="T224" s="236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7" t="s">
        <v>266</v>
      </c>
      <c r="AT224" s="237" t="s">
        <v>166</v>
      </c>
      <c r="AU224" s="237" t="s">
        <v>85</v>
      </c>
      <c r="AY224" s="17" t="s">
        <v>164</v>
      </c>
      <c r="BE224" s="238">
        <f>IF(N224="základní",J224,0)</f>
        <v>0</v>
      </c>
      <c r="BF224" s="238">
        <f>IF(N224="snížená",J224,0)</f>
        <v>0</v>
      </c>
      <c r="BG224" s="238">
        <f>IF(N224="zákl. přenesená",J224,0)</f>
        <v>0</v>
      </c>
      <c r="BH224" s="238">
        <f>IF(N224="sníž. přenesená",J224,0)</f>
        <v>0</v>
      </c>
      <c r="BI224" s="238">
        <f>IF(N224="nulová",J224,0)</f>
        <v>0</v>
      </c>
      <c r="BJ224" s="17" t="s">
        <v>83</v>
      </c>
      <c r="BK224" s="238">
        <f>ROUND(I224*H224,2)</f>
        <v>0</v>
      </c>
      <c r="BL224" s="17" t="s">
        <v>266</v>
      </c>
      <c r="BM224" s="237" t="s">
        <v>1649</v>
      </c>
    </row>
    <row r="225" s="2" customFormat="1">
      <c r="A225" s="38"/>
      <c r="B225" s="39"/>
      <c r="C225" s="40"/>
      <c r="D225" s="239" t="s">
        <v>173</v>
      </c>
      <c r="E225" s="40"/>
      <c r="F225" s="240" t="s">
        <v>1650</v>
      </c>
      <c r="G225" s="40"/>
      <c r="H225" s="40"/>
      <c r="I225" s="241"/>
      <c r="J225" s="40"/>
      <c r="K225" s="40"/>
      <c r="L225" s="44"/>
      <c r="M225" s="242"/>
      <c r="N225" s="243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173</v>
      </c>
      <c r="AU225" s="17" t="s">
        <v>85</v>
      </c>
    </row>
    <row r="226" s="2" customFormat="1" ht="16.5" customHeight="1">
      <c r="A226" s="38"/>
      <c r="B226" s="39"/>
      <c r="C226" s="277" t="s">
        <v>552</v>
      </c>
      <c r="D226" s="277" t="s">
        <v>251</v>
      </c>
      <c r="E226" s="278" t="s">
        <v>1651</v>
      </c>
      <c r="F226" s="279" t="s">
        <v>1652</v>
      </c>
      <c r="G226" s="280" t="s">
        <v>259</v>
      </c>
      <c r="H226" s="281">
        <v>9</v>
      </c>
      <c r="I226" s="282"/>
      <c r="J226" s="283">
        <f>ROUND(I226*H226,2)</f>
        <v>0</v>
      </c>
      <c r="K226" s="279" t="s">
        <v>170</v>
      </c>
      <c r="L226" s="284"/>
      <c r="M226" s="285" t="s">
        <v>1</v>
      </c>
      <c r="N226" s="286" t="s">
        <v>40</v>
      </c>
      <c r="O226" s="91"/>
      <c r="P226" s="235">
        <f>O226*H226</f>
        <v>0</v>
      </c>
      <c r="Q226" s="235">
        <v>0.00016000000000000001</v>
      </c>
      <c r="R226" s="235">
        <f>Q226*H226</f>
        <v>0.0014400000000000001</v>
      </c>
      <c r="S226" s="235">
        <v>0</v>
      </c>
      <c r="T226" s="236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7" t="s">
        <v>361</v>
      </c>
      <c r="AT226" s="237" t="s">
        <v>251</v>
      </c>
      <c r="AU226" s="237" t="s">
        <v>85</v>
      </c>
      <c r="AY226" s="17" t="s">
        <v>164</v>
      </c>
      <c r="BE226" s="238">
        <f>IF(N226="základní",J226,0)</f>
        <v>0</v>
      </c>
      <c r="BF226" s="238">
        <f>IF(N226="snížená",J226,0)</f>
        <v>0</v>
      </c>
      <c r="BG226" s="238">
        <f>IF(N226="zákl. přenesená",J226,0)</f>
        <v>0</v>
      </c>
      <c r="BH226" s="238">
        <f>IF(N226="sníž. přenesená",J226,0)</f>
        <v>0</v>
      </c>
      <c r="BI226" s="238">
        <f>IF(N226="nulová",J226,0)</f>
        <v>0</v>
      </c>
      <c r="BJ226" s="17" t="s">
        <v>83</v>
      </c>
      <c r="BK226" s="238">
        <f>ROUND(I226*H226,2)</f>
        <v>0</v>
      </c>
      <c r="BL226" s="17" t="s">
        <v>266</v>
      </c>
      <c r="BM226" s="237" t="s">
        <v>1653</v>
      </c>
    </row>
    <row r="227" s="2" customFormat="1" ht="21.75" customHeight="1">
      <c r="A227" s="38"/>
      <c r="B227" s="39"/>
      <c r="C227" s="277" t="s">
        <v>556</v>
      </c>
      <c r="D227" s="277" t="s">
        <v>251</v>
      </c>
      <c r="E227" s="278" t="s">
        <v>1654</v>
      </c>
      <c r="F227" s="279" t="s">
        <v>1655</v>
      </c>
      <c r="G227" s="280" t="s">
        <v>259</v>
      </c>
      <c r="H227" s="281">
        <v>2</v>
      </c>
      <c r="I227" s="282"/>
      <c r="J227" s="283">
        <f>ROUND(I227*H227,2)</f>
        <v>0</v>
      </c>
      <c r="K227" s="279" t="s">
        <v>170</v>
      </c>
      <c r="L227" s="284"/>
      <c r="M227" s="285" t="s">
        <v>1</v>
      </c>
      <c r="N227" s="286" t="s">
        <v>40</v>
      </c>
      <c r="O227" s="91"/>
      <c r="P227" s="235">
        <f>O227*H227</f>
        <v>0</v>
      </c>
      <c r="Q227" s="235">
        <v>0.00024000000000000001</v>
      </c>
      <c r="R227" s="235">
        <f>Q227*H227</f>
        <v>0.00048000000000000001</v>
      </c>
      <c r="S227" s="235">
        <v>0</v>
      </c>
      <c r="T227" s="236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7" t="s">
        <v>361</v>
      </c>
      <c r="AT227" s="237" t="s">
        <v>251</v>
      </c>
      <c r="AU227" s="237" t="s">
        <v>85</v>
      </c>
      <c r="AY227" s="17" t="s">
        <v>164</v>
      </c>
      <c r="BE227" s="238">
        <f>IF(N227="základní",J227,0)</f>
        <v>0</v>
      </c>
      <c r="BF227" s="238">
        <f>IF(N227="snížená",J227,0)</f>
        <v>0</v>
      </c>
      <c r="BG227" s="238">
        <f>IF(N227="zákl. přenesená",J227,0)</f>
        <v>0</v>
      </c>
      <c r="BH227" s="238">
        <f>IF(N227="sníž. přenesená",J227,0)</f>
        <v>0</v>
      </c>
      <c r="BI227" s="238">
        <f>IF(N227="nulová",J227,0)</f>
        <v>0</v>
      </c>
      <c r="BJ227" s="17" t="s">
        <v>83</v>
      </c>
      <c r="BK227" s="238">
        <f>ROUND(I227*H227,2)</f>
        <v>0</v>
      </c>
      <c r="BL227" s="17" t="s">
        <v>266</v>
      </c>
      <c r="BM227" s="237" t="s">
        <v>1656</v>
      </c>
    </row>
    <row r="228" s="2" customFormat="1" ht="24.15" customHeight="1">
      <c r="A228" s="38"/>
      <c r="B228" s="39"/>
      <c r="C228" s="277" t="s">
        <v>562</v>
      </c>
      <c r="D228" s="277" t="s">
        <v>251</v>
      </c>
      <c r="E228" s="278" t="s">
        <v>1657</v>
      </c>
      <c r="F228" s="279" t="s">
        <v>1658</v>
      </c>
      <c r="G228" s="280" t="s">
        <v>259</v>
      </c>
      <c r="H228" s="281">
        <v>1</v>
      </c>
      <c r="I228" s="282"/>
      <c r="J228" s="283">
        <f>ROUND(I228*H228,2)</f>
        <v>0</v>
      </c>
      <c r="K228" s="279" t="s">
        <v>170</v>
      </c>
      <c r="L228" s="284"/>
      <c r="M228" s="285" t="s">
        <v>1</v>
      </c>
      <c r="N228" s="286" t="s">
        <v>40</v>
      </c>
      <c r="O228" s="91"/>
      <c r="P228" s="235">
        <f>O228*H228</f>
        <v>0</v>
      </c>
      <c r="Q228" s="235">
        <v>0.00016000000000000001</v>
      </c>
      <c r="R228" s="235">
        <f>Q228*H228</f>
        <v>0.00016000000000000001</v>
      </c>
      <c r="S228" s="235">
        <v>0</v>
      </c>
      <c r="T228" s="236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7" t="s">
        <v>361</v>
      </c>
      <c r="AT228" s="237" t="s">
        <v>251</v>
      </c>
      <c r="AU228" s="237" t="s">
        <v>85</v>
      </c>
      <c r="AY228" s="17" t="s">
        <v>164</v>
      </c>
      <c r="BE228" s="238">
        <f>IF(N228="základní",J228,0)</f>
        <v>0</v>
      </c>
      <c r="BF228" s="238">
        <f>IF(N228="snížená",J228,0)</f>
        <v>0</v>
      </c>
      <c r="BG228" s="238">
        <f>IF(N228="zákl. přenesená",J228,0)</f>
        <v>0</v>
      </c>
      <c r="BH228" s="238">
        <f>IF(N228="sníž. přenesená",J228,0)</f>
        <v>0</v>
      </c>
      <c r="BI228" s="238">
        <f>IF(N228="nulová",J228,0)</f>
        <v>0</v>
      </c>
      <c r="BJ228" s="17" t="s">
        <v>83</v>
      </c>
      <c r="BK228" s="238">
        <f>ROUND(I228*H228,2)</f>
        <v>0</v>
      </c>
      <c r="BL228" s="17" t="s">
        <v>266</v>
      </c>
      <c r="BM228" s="237" t="s">
        <v>1659</v>
      </c>
    </row>
    <row r="229" s="2" customFormat="1" ht="24.15" customHeight="1">
      <c r="A229" s="38"/>
      <c r="B229" s="39"/>
      <c r="C229" s="226" t="s">
        <v>565</v>
      </c>
      <c r="D229" s="226" t="s">
        <v>166</v>
      </c>
      <c r="E229" s="227" t="s">
        <v>1660</v>
      </c>
      <c r="F229" s="228" t="s">
        <v>1661</v>
      </c>
      <c r="G229" s="229" t="s">
        <v>223</v>
      </c>
      <c r="H229" s="230">
        <v>0.085000000000000006</v>
      </c>
      <c r="I229" s="231"/>
      <c r="J229" s="232">
        <f>ROUND(I229*H229,2)</f>
        <v>0</v>
      </c>
      <c r="K229" s="228" t="s">
        <v>170</v>
      </c>
      <c r="L229" s="44"/>
      <c r="M229" s="233" t="s">
        <v>1</v>
      </c>
      <c r="N229" s="234" t="s">
        <v>40</v>
      </c>
      <c r="O229" s="91"/>
      <c r="P229" s="235">
        <f>O229*H229</f>
        <v>0</v>
      </c>
      <c r="Q229" s="235">
        <v>0</v>
      </c>
      <c r="R229" s="235">
        <f>Q229*H229</f>
        <v>0</v>
      </c>
      <c r="S229" s="235">
        <v>0</v>
      </c>
      <c r="T229" s="236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7" t="s">
        <v>266</v>
      </c>
      <c r="AT229" s="237" t="s">
        <v>166</v>
      </c>
      <c r="AU229" s="237" t="s">
        <v>85</v>
      </c>
      <c r="AY229" s="17" t="s">
        <v>164</v>
      </c>
      <c r="BE229" s="238">
        <f>IF(N229="základní",J229,0)</f>
        <v>0</v>
      </c>
      <c r="BF229" s="238">
        <f>IF(N229="snížená",J229,0)</f>
        <v>0</v>
      </c>
      <c r="BG229" s="238">
        <f>IF(N229="zákl. přenesená",J229,0)</f>
        <v>0</v>
      </c>
      <c r="BH229" s="238">
        <f>IF(N229="sníž. přenesená",J229,0)</f>
        <v>0</v>
      </c>
      <c r="BI229" s="238">
        <f>IF(N229="nulová",J229,0)</f>
        <v>0</v>
      </c>
      <c r="BJ229" s="17" t="s">
        <v>83</v>
      </c>
      <c r="BK229" s="238">
        <f>ROUND(I229*H229,2)</f>
        <v>0</v>
      </c>
      <c r="BL229" s="17" t="s">
        <v>266</v>
      </c>
      <c r="BM229" s="237" t="s">
        <v>1662</v>
      </c>
    </row>
    <row r="230" s="2" customFormat="1">
      <c r="A230" s="38"/>
      <c r="B230" s="39"/>
      <c r="C230" s="40"/>
      <c r="D230" s="239" t="s">
        <v>173</v>
      </c>
      <c r="E230" s="40"/>
      <c r="F230" s="240" t="s">
        <v>1663</v>
      </c>
      <c r="G230" s="40"/>
      <c r="H230" s="40"/>
      <c r="I230" s="241"/>
      <c r="J230" s="40"/>
      <c r="K230" s="40"/>
      <c r="L230" s="44"/>
      <c r="M230" s="242"/>
      <c r="N230" s="243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173</v>
      </c>
      <c r="AU230" s="17" t="s">
        <v>85</v>
      </c>
    </row>
    <row r="231" s="12" customFormat="1" ht="25.92" customHeight="1">
      <c r="A231" s="12"/>
      <c r="B231" s="210"/>
      <c r="C231" s="211"/>
      <c r="D231" s="212" t="s">
        <v>74</v>
      </c>
      <c r="E231" s="213" t="s">
        <v>251</v>
      </c>
      <c r="F231" s="213" t="s">
        <v>1664</v>
      </c>
      <c r="G231" s="211"/>
      <c r="H231" s="211"/>
      <c r="I231" s="214"/>
      <c r="J231" s="215">
        <f>BK231</f>
        <v>0</v>
      </c>
      <c r="K231" s="211"/>
      <c r="L231" s="216"/>
      <c r="M231" s="217"/>
      <c r="N231" s="218"/>
      <c r="O231" s="218"/>
      <c r="P231" s="219">
        <f>P232</f>
        <v>0</v>
      </c>
      <c r="Q231" s="218"/>
      <c r="R231" s="219">
        <f>R232</f>
        <v>0</v>
      </c>
      <c r="S231" s="218"/>
      <c r="T231" s="220">
        <f>T232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21" t="s">
        <v>183</v>
      </c>
      <c r="AT231" s="222" t="s">
        <v>74</v>
      </c>
      <c r="AU231" s="222" t="s">
        <v>75</v>
      </c>
      <c r="AY231" s="221" t="s">
        <v>164</v>
      </c>
      <c r="BK231" s="223">
        <f>BK232</f>
        <v>0</v>
      </c>
    </row>
    <row r="232" s="12" customFormat="1" ht="22.8" customHeight="1">
      <c r="A232" s="12"/>
      <c r="B232" s="210"/>
      <c r="C232" s="211"/>
      <c r="D232" s="212" t="s">
        <v>74</v>
      </c>
      <c r="E232" s="224" t="s">
        <v>1665</v>
      </c>
      <c r="F232" s="224" t="s">
        <v>1666</v>
      </c>
      <c r="G232" s="211"/>
      <c r="H232" s="211"/>
      <c r="I232" s="214"/>
      <c r="J232" s="225">
        <f>BK232</f>
        <v>0</v>
      </c>
      <c r="K232" s="211"/>
      <c r="L232" s="216"/>
      <c r="M232" s="217"/>
      <c r="N232" s="218"/>
      <c r="O232" s="218"/>
      <c r="P232" s="219">
        <f>P233</f>
        <v>0</v>
      </c>
      <c r="Q232" s="218"/>
      <c r="R232" s="219">
        <f>R233</f>
        <v>0</v>
      </c>
      <c r="S232" s="218"/>
      <c r="T232" s="220">
        <f>T233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21" t="s">
        <v>183</v>
      </c>
      <c r="AT232" s="222" t="s">
        <v>74</v>
      </c>
      <c r="AU232" s="222" t="s">
        <v>83</v>
      </c>
      <c r="AY232" s="221" t="s">
        <v>164</v>
      </c>
      <c r="BK232" s="223">
        <f>BK233</f>
        <v>0</v>
      </c>
    </row>
    <row r="233" s="2" customFormat="1" ht="24.15" customHeight="1">
      <c r="A233" s="38"/>
      <c r="B233" s="39"/>
      <c r="C233" s="226" t="s">
        <v>567</v>
      </c>
      <c r="D233" s="226" t="s">
        <v>166</v>
      </c>
      <c r="E233" s="227" t="s">
        <v>1667</v>
      </c>
      <c r="F233" s="228" t="s">
        <v>1668</v>
      </c>
      <c r="G233" s="229" t="s">
        <v>223</v>
      </c>
      <c r="H233" s="230">
        <v>0.02</v>
      </c>
      <c r="I233" s="231"/>
      <c r="J233" s="232">
        <f>ROUND(I233*H233,2)</f>
        <v>0</v>
      </c>
      <c r="K233" s="228" t="s">
        <v>243</v>
      </c>
      <c r="L233" s="44"/>
      <c r="M233" s="233" t="s">
        <v>1</v>
      </c>
      <c r="N233" s="234" t="s">
        <v>40</v>
      </c>
      <c r="O233" s="91"/>
      <c r="P233" s="235">
        <f>O233*H233</f>
        <v>0</v>
      </c>
      <c r="Q233" s="235">
        <v>0</v>
      </c>
      <c r="R233" s="235">
        <f>Q233*H233</f>
        <v>0</v>
      </c>
      <c r="S233" s="235">
        <v>0</v>
      </c>
      <c r="T233" s="236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7" t="s">
        <v>552</v>
      </c>
      <c r="AT233" s="237" t="s">
        <v>166</v>
      </c>
      <c r="AU233" s="237" t="s">
        <v>85</v>
      </c>
      <c r="AY233" s="17" t="s">
        <v>164</v>
      </c>
      <c r="BE233" s="238">
        <f>IF(N233="základní",J233,0)</f>
        <v>0</v>
      </c>
      <c r="BF233" s="238">
        <f>IF(N233="snížená",J233,0)</f>
        <v>0</v>
      </c>
      <c r="BG233" s="238">
        <f>IF(N233="zákl. přenesená",J233,0)</f>
        <v>0</v>
      </c>
      <c r="BH233" s="238">
        <f>IF(N233="sníž. přenesená",J233,0)</f>
        <v>0</v>
      </c>
      <c r="BI233" s="238">
        <f>IF(N233="nulová",J233,0)</f>
        <v>0</v>
      </c>
      <c r="BJ233" s="17" t="s">
        <v>83</v>
      </c>
      <c r="BK233" s="238">
        <f>ROUND(I233*H233,2)</f>
        <v>0</v>
      </c>
      <c r="BL233" s="17" t="s">
        <v>552</v>
      </c>
      <c r="BM233" s="237" t="s">
        <v>1669</v>
      </c>
    </row>
    <row r="234" s="12" customFormat="1" ht="25.92" customHeight="1">
      <c r="A234" s="12"/>
      <c r="B234" s="210"/>
      <c r="C234" s="211"/>
      <c r="D234" s="212" t="s">
        <v>74</v>
      </c>
      <c r="E234" s="213" t="s">
        <v>1670</v>
      </c>
      <c r="F234" s="213" t="s">
        <v>1671</v>
      </c>
      <c r="G234" s="211"/>
      <c r="H234" s="211"/>
      <c r="I234" s="214"/>
      <c r="J234" s="215">
        <f>BK234</f>
        <v>0</v>
      </c>
      <c r="K234" s="211"/>
      <c r="L234" s="216"/>
      <c r="M234" s="217"/>
      <c r="N234" s="218"/>
      <c r="O234" s="218"/>
      <c r="P234" s="219">
        <f>SUM(P235:P248)</f>
        <v>0</v>
      </c>
      <c r="Q234" s="218"/>
      <c r="R234" s="219">
        <f>SUM(R235:R248)</f>
        <v>0</v>
      </c>
      <c r="S234" s="218"/>
      <c r="T234" s="220">
        <f>SUM(T235:T248)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21" t="s">
        <v>171</v>
      </c>
      <c r="AT234" s="222" t="s">
        <v>74</v>
      </c>
      <c r="AU234" s="222" t="s">
        <v>75</v>
      </c>
      <c r="AY234" s="221" t="s">
        <v>164</v>
      </c>
      <c r="BK234" s="223">
        <f>SUM(BK235:BK248)</f>
        <v>0</v>
      </c>
    </row>
    <row r="235" s="2" customFormat="1" ht="16.5" customHeight="1">
      <c r="A235" s="38"/>
      <c r="B235" s="39"/>
      <c r="C235" s="226" t="s">
        <v>574</v>
      </c>
      <c r="D235" s="226" t="s">
        <v>166</v>
      </c>
      <c r="E235" s="227" t="s">
        <v>1672</v>
      </c>
      <c r="F235" s="228" t="s">
        <v>1673</v>
      </c>
      <c r="G235" s="229" t="s">
        <v>1318</v>
      </c>
      <c r="H235" s="230">
        <v>40</v>
      </c>
      <c r="I235" s="231"/>
      <c r="J235" s="232">
        <f>ROUND(I235*H235,2)</f>
        <v>0</v>
      </c>
      <c r="K235" s="228" t="s">
        <v>170</v>
      </c>
      <c r="L235" s="44"/>
      <c r="M235" s="233" t="s">
        <v>1</v>
      </c>
      <c r="N235" s="234" t="s">
        <v>40</v>
      </c>
      <c r="O235" s="91"/>
      <c r="P235" s="235">
        <f>O235*H235</f>
        <v>0</v>
      </c>
      <c r="Q235" s="235">
        <v>0</v>
      </c>
      <c r="R235" s="235">
        <f>Q235*H235</f>
        <v>0</v>
      </c>
      <c r="S235" s="235">
        <v>0</v>
      </c>
      <c r="T235" s="236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7" t="s">
        <v>1674</v>
      </c>
      <c r="AT235" s="237" t="s">
        <v>166</v>
      </c>
      <c r="AU235" s="237" t="s">
        <v>83</v>
      </c>
      <c r="AY235" s="17" t="s">
        <v>164</v>
      </c>
      <c r="BE235" s="238">
        <f>IF(N235="základní",J235,0)</f>
        <v>0</v>
      </c>
      <c r="BF235" s="238">
        <f>IF(N235="snížená",J235,0)</f>
        <v>0</v>
      </c>
      <c r="BG235" s="238">
        <f>IF(N235="zákl. přenesená",J235,0)</f>
        <v>0</v>
      </c>
      <c r="BH235" s="238">
        <f>IF(N235="sníž. přenesená",J235,0)</f>
        <v>0</v>
      </c>
      <c r="BI235" s="238">
        <f>IF(N235="nulová",J235,0)</f>
        <v>0</v>
      </c>
      <c r="BJ235" s="17" t="s">
        <v>83</v>
      </c>
      <c r="BK235" s="238">
        <f>ROUND(I235*H235,2)</f>
        <v>0</v>
      </c>
      <c r="BL235" s="17" t="s">
        <v>1674</v>
      </c>
      <c r="BM235" s="237" t="s">
        <v>1675</v>
      </c>
    </row>
    <row r="236" s="2" customFormat="1">
      <c r="A236" s="38"/>
      <c r="B236" s="39"/>
      <c r="C236" s="40"/>
      <c r="D236" s="239" t="s">
        <v>173</v>
      </c>
      <c r="E236" s="40"/>
      <c r="F236" s="240" t="s">
        <v>1676</v>
      </c>
      <c r="G236" s="40"/>
      <c r="H236" s="40"/>
      <c r="I236" s="241"/>
      <c r="J236" s="40"/>
      <c r="K236" s="40"/>
      <c r="L236" s="44"/>
      <c r="M236" s="242"/>
      <c r="N236" s="243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173</v>
      </c>
      <c r="AU236" s="17" t="s">
        <v>83</v>
      </c>
    </row>
    <row r="237" s="2" customFormat="1">
      <c r="A237" s="38"/>
      <c r="B237" s="39"/>
      <c r="C237" s="40"/>
      <c r="D237" s="246" t="s">
        <v>470</v>
      </c>
      <c r="E237" s="40"/>
      <c r="F237" s="287" t="s">
        <v>1677</v>
      </c>
      <c r="G237" s="40"/>
      <c r="H237" s="40"/>
      <c r="I237" s="241"/>
      <c r="J237" s="40"/>
      <c r="K237" s="40"/>
      <c r="L237" s="44"/>
      <c r="M237" s="242"/>
      <c r="N237" s="243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470</v>
      </c>
      <c r="AU237" s="17" t="s">
        <v>83</v>
      </c>
    </row>
    <row r="238" s="2" customFormat="1" ht="16.5" customHeight="1">
      <c r="A238" s="38"/>
      <c r="B238" s="39"/>
      <c r="C238" s="226" t="s">
        <v>579</v>
      </c>
      <c r="D238" s="226" t="s">
        <v>166</v>
      </c>
      <c r="E238" s="227" t="s">
        <v>1678</v>
      </c>
      <c r="F238" s="228" t="s">
        <v>1679</v>
      </c>
      <c r="G238" s="229" t="s">
        <v>1318</v>
      </c>
      <c r="H238" s="230">
        <v>16</v>
      </c>
      <c r="I238" s="231"/>
      <c r="J238" s="232">
        <f>ROUND(I238*H238,2)</f>
        <v>0</v>
      </c>
      <c r="K238" s="228" t="s">
        <v>170</v>
      </c>
      <c r="L238" s="44"/>
      <c r="M238" s="233" t="s">
        <v>1</v>
      </c>
      <c r="N238" s="234" t="s">
        <v>40</v>
      </c>
      <c r="O238" s="91"/>
      <c r="P238" s="235">
        <f>O238*H238</f>
        <v>0</v>
      </c>
      <c r="Q238" s="235">
        <v>0</v>
      </c>
      <c r="R238" s="235">
        <f>Q238*H238</f>
        <v>0</v>
      </c>
      <c r="S238" s="235">
        <v>0</v>
      </c>
      <c r="T238" s="236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7" t="s">
        <v>1674</v>
      </c>
      <c r="AT238" s="237" t="s">
        <v>166</v>
      </c>
      <c r="AU238" s="237" t="s">
        <v>83</v>
      </c>
      <c r="AY238" s="17" t="s">
        <v>164</v>
      </c>
      <c r="BE238" s="238">
        <f>IF(N238="základní",J238,0)</f>
        <v>0</v>
      </c>
      <c r="BF238" s="238">
        <f>IF(N238="snížená",J238,0)</f>
        <v>0</v>
      </c>
      <c r="BG238" s="238">
        <f>IF(N238="zákl. přenesená",J238,0)</f>
        <v>0</v>
      </c>
      <c r="BH238" s="238">
        <f>IF(N238="sníž. přenesená",J238,0)</f>
        <v>0</v>
      </c>
      <c r="BI238" s="238">
        <f>IF(N238="nulová",J238,0)</f>
        <v>0</v>
      </c>
      <c r="BJ238" s="17" t="s">
        <v>83</v>
      </c>
      <c r="BK238" s="238">
        <f>ROUND(I238*H238,2)</f>
        <v>0</v>
      </c>
      <c r="BL238" s="17" t="s">
        <v>1674</v>
      </c>
      <c r="BM238" s="237" t="s">
        <v>1680</v>
      </c>
    </row>
    <row r="239" s="2" customFormat="1">
      <c r="A239" s="38"/>
      <c r="B239" s="39"/>
      <c r="C239" s="40"/>
      <c r="D239" s="239" t="s">
        <v>173</v>
      </c>
      <c r="E239" s="40"/>
      <c r="F239" s="240" t="s">
        <v>1681</v>
      </c>
      <c r="G239" s="40"/>
      <c r="H239" s="40"/>
      <c r="I239" s="241"/>
      <c r="J239" s="40"/>
      <c r="K239" s="40"/>
      <c r="L239" s="44"/>
      <c r="M239" s="242"/>
      <c r="N239" s="243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173</v>
      </c>
      <c r="AU239" s="17" t="s">
        <v>83</v>
      </c>
    </row>
    <row r="240" s="2" customFormat="1">
      <c r="A240" s="38"/>
      <c r="B240" s="39"/>
      <c r="C240" s="40"/>
      <c r="D240" s="246" t="s">
        <v>470</v>
      </c>
      <c r="E240" s="40"/>
      <c r="F240" s="287" t="s">
        <v>1682</v>
      </c>
      <c r="G240" s="40"/>
      <c r="H240" s="40"/>
      <c r="I240" s="241"/>
      <c r="J240" s="40"/>
      <c r="K240" s="40"/>
      <c r="L240" s="44"/>
      <c r="M240" s="242"/>
      <c r="N240" s="243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470</v>
      </c>
      <c r="AU240" s="17" t="s">
        <v>83</v>
      </c>
    </row>
    <row r="241" s="2" customFormat="1" ht="16.5" customHeight="1">
      <c r="A241" s="38"/>
      <c r="B241" s="39"/>
      <c r="C241" s="226" t="s">
        <v>586</v>
      </c>
      <c r="D241" s="226" t="s">
        <v>166</v>
      </c>
      <c r="E241" s="227" t="s">
        <v>1678</v>
      </c>
      <c r="F241" s="228" t="s">
        <v>1679</v>
      </c>
      <c r="G241" s="229" t="s">
        <v>1318</v>
      </c>
      <c r="H241" s="230">
        <v>16</v>
      </c>
      <c r="I241" s="231"/>
      <c r="J241" s="232">
        <f>ROUND(I241*H241,2)</f>
        <v>0</v>
      </c>
      <c r="K241" s="228" t="s">
        <v>170</v>
      </c>
      <c r="L241" s="44"/>
      <c r="M241" s="233" t="s">
        <v>1</v>
      </c>
      <c r="N241" s="234" t="s">
        <v>40</v>
      </c>
      <c r="O241" s="91"/>
      <c r="P241" s="235">
        <f>O241*H241</f>
        <v>0</v>
      </c>
      <c r="Q241" s="235">
        <v>0</v>
      </c>
      <c r="R241" s="235">
        <f>Q241*H241</f>
        <v>0</v>
      </c>
      <c r="S241" s="235">
        <v>0</v>
      </c>
      <c r="T241" s="236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7" t="s">
        <v>1674</v>
      </c>
      <c r="AT241" s="237" t="s">
        <v>166</v>
      </c>
      <c r="AU241" s="237" t="s">
        <v>83</v>
      </c>
      <c r="AY241" s="17" t="s">
        <v>164</v>
      </c>
      <c r="BE241" s="238">
        <f>IF(N241="základní",J241,0)</f>
        <v>0</v>
      </c>
      <c r="BF241" s="238">
        <f>IF(N241="snížená",J241,0)</f>
        <v>0</v>
      </c>
      <c r="BG241" s="238">
        <f>IF(N241="zákl. přenesená",J241,0)</f>
        <v>0</v>
      </c>
      <c r="BH241" s="238">
        <f>IF(N241="sníž. přenesená",J241,0)</f>
        <v>0</v>
      </c>
      <c r="BI241" s="238">
        <f>IF(N241="nulová",J241,0)</f>
        <v>0</v>
      </c>
      <c r="BJ241" s="17" t="s">
        <v>83</v>
      </c>
      <c r="BK241" s="238">
        <f>ROUND(I241*H241,2)</f>
        <v>0</v>
      </c>
      <c r="BL241" s="17" t="s">
        <v>1674</v>
      </c>
      <c r="BM241" s="237" t="s">
        <v>1683</v>
      </c>
    </row>
    <row r="242" s="2" customFormat="1">
      <c r="A242" s="38"/>
      <c r="B242" s="39"/>
      <c r="C242" s="40"/>
      <c r="D242" s="239" t="s">
        <v>173</v>
      </c>
      <c r="E242" s="40"/>
      <c r="F242" s="240" t="s">
        <v>1681</v>
      </c>
      <c r="G242" s="40"/>
      <c r="H242" s="40"/>
      <c r="I242" s="241"/>
      <c r="J242" s="40"/>
      <c r="K242" s="40"/>
      <c r="L242" s="44"/>
      <c r="M242" s="242"/>
      <c r="N242" s="243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173</v>
      </c>
      <c r="AU242" s="17" t="s">
        <v>83</v>
      </c>
    </row>
    <row r="243" s="2" customFormat="1">
      <c r="A243" s="38"/>
      <c r="B243" s="39"/>
      <c r="C243" s="40"/>
      <c r="D243" s="246" t="s">
        <v>470</v>
      </c>
      <c r="E243" s="40"/>
      <c r="F243" s="287" t="s">
        <v>1684</v>
      </c>
      <c r="G243" s="40"/>
      <c r="H243" s="40"/>
      <c r="I243" s="241"/>
      <c r="J243" s="40"/>
      <c r="K243" s="40"/>
      <c r="L243" s="44"/>
      <c r="M243" s="242"/>
      <c r="N243" s="243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470</v>
      </c>
      <c r="AU243" s="17" t="s">
        <v>83</v>
      </c>
    </row>
    <row r="244" s="2" customFormat="1" ht="16.5" customHeight="1">
      <c r="A244" s="38"/>
      <c r="B244" s="39"/>
      <c r="C244" s="226" t="s">
        <v>592</v>
      </c>
      <c r="D244" s="226" t="s">
        <v>166</v>
      </c>
      <c r="E244" s="227" t="s">
        <v>1678</v>
      </c>
      <c r="F244" s="228" t="s">
        <v>1679</v>
      </c>
      <c r="G244" s="229" t="s">
        <v>1318</v>
      </c>
      <c r="H244" s="230">
        <v>5</v>
      </c>
      <c r="I244" s="231"/>
      <c r="J244" s="232">
        <f>ROUND(I244*H244,2)</f>
        <v>0</v>
      </c>
      <c r="K244" s="228" t="s">
        <v>170</v>
      </c>
      <c r="L244" s="44"/>
      <c r="M244" s="233" t="s">
        <v>1</v>
      </c>
      <c r="N244" s="234" t="s">
        <v>40</v>
      </c>
      <c r="O244" s="91"/>
      <c r="P244" s="235">
        <f>O244*H244</f>
        <v>0</v>
      </c>
      <c r="Q244" s="235">
        <v>0</v>
      </c>
      <c r="R244" s="235">
        <f>Q244*H244</f>
        <v>0</v>
      </c>
      <c r="S244" s="235">
        <v>0</v>
      </c>
      <c r="T244" s="236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7" t="s">
        <v>1674</v>
      </c>
      <c r="AT244" s="237" t="s">
        <v>166</v>
      </c>
      <c r="AU244" s="237" t="s">
        <v>83</v>
      </c>
      <c r="AY244" s="17" t="s">
        <v>164</v>
      </c>
      <c r="BE244" s="238">
        <f>IF(N244="základní",J244,0)</f>
        <v>0</v>
      </c>
      <c r="BF244" s="238">
        <f>IF(N244="snížená",J244,0)</f>
        <v>0</v>
      </c>
      <c r="BG244" s="238">
        <f>IF(N244="zákl. přenesená",J244,0)</f>
        <v>0</v>
      </c>
      <c r="BH244" s="238">
        <f>IF(N244="sníž. přenesená",J244,0)</f>
        <v>0</v>
      </c>
      <c r="BI244" s="238">
        <f>IF(N244="nulová",J244,0)</f>
        <v>0</v>
      </c>
      <c r="BJ244" s="17" t="s">
        <v>83</v>
      </c>
      <c r="BK244" s="238">
        <f>ROUND(I244*H244,2)</f>
        <v>0</v>
      </c>
      <c r="BL244" s="17" t="s">
        <v>1674</v>
      </c>
      <c r="BM244" s="237" t="s">
        <v>1685</v>
      </c>
    </row>
    <row r="245" s="2" customFormat="1">
      <c r="A245" s="38"/>
      <c r="B245" s="39"/>
      <c r="C245" s="40"/>
      <c r="D245" s="239" t="s">
        <v>173</v>
      </c>
      <c r="E245" s="40"/>
      <c r="F245" s="240" t="s">
        <v>1681</v>
      </c>
      <c r="G245" s="40"/>
      <c r="H245" s="40"/>
      <c r="I245" s="241"/>
      <c r="J245" s="40"/>
      <c r="K245" s="40"/>
      <c r="L245" s="44"/>
      <c r="M245" s="242"/>
      <c r="N245" s="243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173</v>
      </c>
      <c r="AU245" s="17" t="s">
        <v>83</v>
      </c>
    </row>
    <row r="246" s="2" customFormat="1">
      <c r="A246" s="38"/>
      <c r="B246" s="39"/>
      <c r="C246" s="40"/>
      <c r="D246" s="246" t="s">
        <v>470</v>
      </c>
      <c r="E246" s="40"/>
      <c r="F246" s="287" t="s">
        <v>1686</v>
      </c>
      <c r="G246" s="40"/>
      <c r="H246" s="40"/>
      <c r="I246" s="241"/>
      <c r="J246" s="40"/>
      <c r="K246" s="40"/>
      <c r="L246" s="44"/>
      <c r="M246" s="242"/>
      <c r="N246" s="243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470</v>
      </c>
      <c r="AU246" s="17" t="s">
        <v>83</v>
      </c>
    </row>
    <row r="247" s="2" customFormat="1" ht="16.5" customHeight="1">
      <c r="A247" s="38"/>
      <c r="B247" s="39"/>
      <c r="C247" s="226" t="s">
        <v>599</v>
      </c>
      <c r="D247" s="226" t="s">
        <v>166</v>
      </c>
      <c r="E247" s="227" t="s">
        <v>1687</v>
      </c>
      <c r="F247" s="228" t="s">
        <v>1688</v>
      </c>
      <c r="G247" s="229" t="s">
        <v>1318</v>
      </c>
      <c r="H247" s="230">
        <v>16</v>
      </c>
      <c r="I247" s="231"/>
      <c r="J247" s="232">
        <f>ROUND(I247*H247,2)</f>
        <v>0</v>
      </c>
      <c r="K247" s="228" t="s">
        <v>170</v>
      </c>
      <c r="L247" s="44"/>
      <c r="M247" s="233" t="s">
        <v>1</v>
      </c>
      <c r="N247" s="234" t="s">
        <v>40</v>
      </c>
      <c r="O247" s="91"/>
      <c r="P247" s="235">
        <f>O247*H247</f>
        <v>0</v>
      </c>
      <c r="Q247" s="235">
        <v>0</v>
      </c>
      <c r="R247" s="235">
        <f>Q247*H247</f>
        <v>0</v>
      </c>
      <c r="S247" s="235">
        <v>0</v>
      </c>
      <c r="T247" s="236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7" t="s">
        <v>1674</v>
      </c>
      <c r="AT247" s="237" t="s">
        <v>166</v>
      </c>
      <c r="AU247" s="237" t="s">
        <v>83</v>
      </c>
      <c r="AY247" s="17" t="s">
        <v>164</v>
      </c>
      <c r="BE247" s="238">
        <f>IF(N247="základní",J247,0)</f>
        <v>0</v>
      </c>
      <c r="BF247" s="238">
        <f>IF(N247="snížená",J247,0)</f>
        <v>0</v>
      </c>
      <c r="BG247" s="238">
        <f>IF(N247="zákl. přenesená",J247,0)</f>
        <v>0</v>
      </c>
      <c r="BH247" s="238">
        <f>IF(N247="sníž. přenesená",J247,0)</f>
        <v>0</v>
      </c>
      <c r="BI247" s="238">
        <f>IF(N247="nulová",J247,0)</f>
        <v>0</v>
      </c>
      <c r="BJ247" s="17" t="s">
        <v>83</v>
      </c>
      <c r="BK247" s="238">
        <f>ROUND(I247*H247,2)</f>
        <v>0</v>
      </c>
      <c r="BL247" s="17" t="s">
        <v>1674</v>
      </c>
      <c r="BM247" s="237" t="s">
        <v>1689</v>
      </c>
    </row>
    <row r="248" s="2" customFormat="1">
      <c r="A248" s="38"/>
      <c r="B248" s="39"/>
      <c r="C248" s="40"/>
      <c r="D248" s="239" t="s">
        <v>173</v>
      </c>
      <c r="E248" s="40"/>
      <c r="F248" s="240" t="s">
        <v>1690</v>
      </c>
      <c r="G248" s="40"/>
      <c r="H248" s="40"/>
      <c r="I248" s="241"/>
      <c r="J248" s="40"/>
      <c r="K248" s="40"/>
      <c r="L248" s="44"/>
      <c r="M248" s="242"/>
      <c r="N248" s="243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173</v>
      </c>
      <c r="AU248" s="17" t="s">
        <v>83</v>
      </c>
    </row>
    <row r="249" s="12" customFormat="1" ht="25.92" customHeight="1">
      <c r="A249" s="12"/>
      <c r="B249" s="210"/>
      <c r="C249" s="211"/>
      <c r="D249" s="212" t="s">
        <v>74</v>
      </c>
      <c r="E249" s="213" t="s">
        <v>117</v>
      </c>
      <c r="F249" s="213" t="s">
        <v>1691</v>
      </c>
      <c r="G249" s="211"/>
      <c r="H249" s="211"/>
      <c r="I249" s="214"/>
      <c r="J249" s="215">
        <f>BK249</f>
        <v>0</v>
      </c>
      <c r="K249" s="211"/>
      <c r="L249" s="216"/>
      <c r="M249" s="217"/>
      <c r="N249" s="218"/>
      <c r="O249" s="218"/>
      <c r="P249" s="219">
        <f>P250</f>
        <v>0</v>
      </c>
      <c r="Q249" s="218"/>
      <c r="R249" s="219">
        <f>R250</f>
        <v>0</v>
      </c>
      <c r="S249" s="218"/>
      <c r="T249" s="220">
        <f>T250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21" t="s">
        <v>198</v>
      </c>
      <c r="AT249" s="222" t="s">
        <v>74</v>
      </c>
      <c r="AU249" s="222" t="s">
        <v>75</v>
      </c>
      <c r="AY249" s="221" t="s">
        <v>164</v>
      </c>
      <c r="BK249" s="223">
        <f>BK250</f>
        <v>0</v>
      </c>
    </row>
    <row r="250" s="12" customFormat="1" ht="22.8" customHeight="1">
      <c r="A250" s="12"/>
      <c r="B250" s="210"/>
      <c r="C250" s="211"/>
      <c r="D250" s="212" t="s">
        <v>74</v>
      </c>
      <c r="E250" s="224" t="s">
        <v>1692</v>
      </c>
      <c r="F250" s="224" t="s">
        <v>1693</v>
      </c>
      <c r="G250" s="211"/>
      <c r="H250" s="211"/>
      <c r="I250" s="214"/>
      <c r="J250" s="225">
        <f>BK250</f>
        <v>0</v>
      </c>
      <c r="K250" s="211"/>
      <c r="L250" s="216"/>
      <c r="M250" s="217"/>
      <c r="N250" s="218"/>
      <c r="O250" s="218"/>
      <c r="P250" s="219">
        <f>P251</f>
        <v>0</v>
      </c>
      <c r="Q250" s="218"/>
      <c r="R250" s="219">
        <f>R251</f>
        <v>0</v>
      </c>
      <c r="S250" s="218"/>
      <c r="T250" s="220">
        <f>T251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21" t="s">
        <v>198</v>
      </c>
      <c r="AT250" s="222" t="s">
        <v>74</v>
      </c>
      <c r="AU250" s="222" t="s">
        <v>83</v>
      </c>
      <c r="AY250" s="221" t="s">
        <v>164</v>
      </c>
      <c r="BK250" s="223">
        <f>BK251</f>
        <v>0</v>
      </c>
    </row>
    <row r="251" s="2" customFormat="1" ht="16.5" customHeight="1">
      <c r="A251" s="38"/>
      <c r="B251" s="39"/>
      <c r="C251" s="226" t="s">
        <v>604</v>
      </c>
      <c r="D251" s="226" t="s">
        <v>166</v>
      </c>
      <c r="E251" s="227" t="s">
        <v>1694</v>
      </c>
      <c r="F251" s="228" t="s">
        <v>1695</v>
      </c>
      <c r="G251" s="229" t="s">
        <v>259</v>
      </c>
      <c r="H251" s="230">
        <v>1</v>
      </c>
      <c r="I251" s="231"/>
      <c r="J251" s="232">
        <f>ROUND(I251*H251,2)</f>
        <v>0</v>
      </c>
      <c r="K251" s="228" t="s">
        <v>243</v>
      </c>
      <c r="L251" s="44"/>
      <c r="M251" s="293" t="s">
        <v>1</v>
      </c>
      <c r="N251" s="294" t="s">
        <v>40</v>
      </c>
      <c r="O251" s="290"/>
      <c r="P251" s="295">
        <f>O251*H251</f>
        <v>0</v>
      </c>
      <c r="Q251" s="295">
        <v>0</v>
      </c>
      <c r="R251" s="295">
        <f>Q251*H251</f>
        <v>0</v>
      </c>
      <c r="S251" s="295">
        <v>0</v>
      </c>
      <c r="T251" s="296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7" t="s">
        <v>1696</v>
      </c>
      <c r="AT251" s="237" t="s">
        <v>166</v>
      </c>
      <c r="AU251" s="237" t="s">
        <v>85</v>
      </c>
      <c r="AY251" s="17" t="s">
        <v>164</v>
      </c>
      <c r="BE251" s="238">
        <f>IF(N251="základní",J251,0)</f>
        <v>0</v>
      </c>
      <c r="BF251" s="238">
        <f>IF(N251="snížená",J251,0)</f>
        <v>0</v>
      </c>
      <c r="BG251" s="238">
        <f>IF(N251="zákl. přenesená",J251,0)</f>
        <v>0</v>
      </c>
      <c r="BH251" s="238">
        <f>IF(N251="sníž. přenesená",J251,0)</f>
        <v>0</v>
      </c>
      <c r="BI251" s="238">
        <f>IF(N251="nulová",J251,0)</f>
        <v>0</v>
      </c>
      <c r="BJ251" s="17" t="s">
        <v>83</v>
      </c>
      <c r="BK251" s="238">
        <f>ROUND(I251*H251,2)</f>
        <v>0</v>
      </c>
      <c r="BL251" s="17" t="s">
        <v>1696</v>
      </c>
      <c r="BM251" s="237" t="s">
        <v>1697</v>
      </c>
    </row>
    <row r="252" s="2" customFormat="1" ht="6.96" customHeight="1">
      <c r="A252" s="38"/>
      <c r="B252" s="66"/>
      <c r="C252" s="67"/>
      <c r="D252" s="67"/>
      <c r="E252" s="67"/>
      <c r="F252" s="67"/>
      <c r="G252" s="67"/>
      <c r="H252" s="67"/>
      <c r="I252" s="67"/>
      <c r="J252" s="67"/>
      <c r="K252" s="67"/>
      <c r="L252" s="44"/>
      <c r="M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</row>
  </sheetData>
  <sheetProtection sheet="1" autoFilter="0" formatColumns="0" formatRows="0" objects="1" scenarios="1" spinCount="100000" saltValue="gc+qzK3HO2PRV60XoauDVsA9Lew3by63QcaJ1d3bVwnqWGeiP4WHpQ/D2kQJ+WhYDMEfyL41aRaQJoNQxYL8aw==" hashValue="tzOaJ5sAzO3WSuJ/lkGYXpt7LmeD+lNpHdEbxsE8jeBf9l7irsn/ZC5KhTX/pXScrWvFPNh7yvaVUHLAcD4G5A==" algorithmName="SHA-512" password="CC35"/>
  <autoFilter ref="C122:K251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hyperlinks>
    <hyperlink ref="F127" r:id="rId1" display="https://podminky.urs.cz/item/CS_URS_2025_02/741110023"/>
    <hyperlink ref="F131" r:id="rId2" display="https://podminky.urs.cz/item/CS_URS_2025_02/741112061"/>
    <hyperlink ref="F136" r:id="rId3" display="https://podminky.urs.cz/item/CS_URS_2025_02/741112101"/>
    <hyperlink ref="F139" r:id="rId4" display="https://podminky.urs.cz/item/CS_URS_2025_02/741120001"/>
    <hyperlink ref="F143" r:id="rId5" display="https://podminky.urs.cz/item/CS_URS_2025_02/741120003"/>
    <hyperlink ref="F147" r:id="rId6" display="https://podminky.urs.cz/item/CS_URS_2025_02/741122015"/>
    <hyperlink ref="F151" r:id="rId7" display="https://podminky.urs.cz/item/CS_URS_2025_02/741122016"/>
    <hyperlink ref="F155" r:id="rId8" display="https://podminky.urs.cz/item/CS_URS_2025_02/741122024"/>
    <hyperlink ref="F159" r:id="rId9" display="https://podminky.urs.cz/item/CS_URS_2025_02/741122031"/>
    <hyperlink ref="F163" r:id="rId10" display="https://podminky.urs.cz/item/CS_URS_2025_02/741122032"/>
    <hyperlink ref="F167" r:id="rId11" display="https://podminky.urs.cz/item/CS_URS_2025_02/741130001"/>
    <hyperlink ref="F169" r:id="rId12" display="https://podminky.urs.cz/item/CS_URS_2025_02/741130006"/>
    <hyperlink ref="F171" r:id="rId13" display="https://podminky.urs.cz/item/CS_URS_2025_02/741210001"/>
    <hyperlink ref="F174" r:id="rId14" display="https://podminky.urs.cz/item/CS_URS_2025_02/741210003"/>
    <hyperlink ref="F177" r:id="rId15" display="https://podminky.urs.cz/item/CS_URS_2025_02/741310101"/>
    <hyperlink ref="F182" r:id="rId16" display="https://podminky.urs.cz/item/CS_URS_2025_02/741311012"/>
    <hyperlink ref="F187" r:id="rId17" display="https://podminky.urs.cz/item/CS_URS_2025_02/741313002"/>
    <hyperlink ref="F193" r:id="rId18" display="https://podminky.urs.cz/item/CS_URS_2025_02/741320101"/>
    <hyperlink ref="F197" r:id="rId19" display="https://podminky.urs.cz/item/CS_URS_2025_02/741320171"/>
    <hyperlink ref="F201" r:id="rId20" display="https://podminky.urs.cz/item/CS_URS_2025_02/741321001"/>
    <hyperlink ref="F205" r:id="rId21" display="https://podminky.urs.cz/item/CS_URS_2025_02/741322072"/>
    <hyperlink ref="F208" r:id="rId22" display="https://podminky.urs.cz/item/CS_URS_2025_02/741331032"/>
    <hyperlink ref="F211" r:id="rId23" display="https://podminky.urs.cz/item/CS_URS_2025_02/741372022"/>
    <hyperlink ref="F214" r:id="rId24" display="https://podminky.urs.cz/item/CS_URS_2025_02/741372112"/>
    <hyperlink ref="F217" r:id="rId25" display="https://podminky.urs.cz/item/CS_URS_2025_02/741410021"/>
    <hyperlink ref="F221" r:id="rId26" display="https://podminky.urs.cz/item/CS_URS_2025_02/741420001"/>
    <hyperlink ref="F225" r:id="rId27" display="https://podminky.urs.cz/item/CS_URS_2025_02/741420022"/>
    <hyperlink ref="F230" r:id="rId28" display="https://podminky.urs.cz/item/CS_URS_2025_02/998741101"/>
    <hyperlink ref="F236" r:id="rId29" display="https://podminky.urs.cz/item/CS_URS_2025_02/HZS1292"/>
    <hyperlink ref="F239" r:id="rId30" display="https://podminky.urs.cz/item/CS_URS_2025_02/HZS2232"/>
    <hyperlink ref="F242" r:id="rId31" display="https://podminky.urs.cz/item/CS_URS_2025_02/HZS2232"/>
    <hyperlink ref="F245" r:id="rId32" display="https://podminky.urs.cz/item/CS_URS_2025_02/HZS2232"/>
    <hyperlink ref="F248" r:id="rId33" display="https://podminky.urs.cz/item/CS_URS_2025_02/HZS42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4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Jiri Voboril</dc:creator>
  <cp:lastModifiedBy>Jiri Voboril</cp:lastModifiedBy>
  <dcterms:created xsi:type="dcterms:W3CDTF">2025-08-14T09:08:11Z</dcterms:created>
  <dcterms:modified xsi:type="dcterms:W3CDTF">2025-08-14T09:08:17Z</dcterms:modified>
</cp:coreProperties>
</file>