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3,1-2024 - Vybavení Hron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'03,1-2024 - Vybavení Hron...'!$C$74:$K$110</definedName>
    <definedName name="_xlnm.Print_Area" localSheetId="1">'03,1-2024 - Vybavení Hron...'!$C$43:$J$58,'03,1-2024 - Vybavení Hron...'!$C$64:$K$110</definedName>
    <definedName name="_xlnm.Print_Titles" localSheetId="1">'03,1-2024 - Vybavení Hron...'!$74:$74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2"/>
  <c r="BH92"/>
  <c r="BG92"/>
  <c r="BE92"/>
  <c r="T92"/>
  <c r="R92"/>
  <c r="P92"/>
  <c r="BI91"/>
  <c r="BH91"/>
  <c r="BG91"/>
  <c r="BE91"/>
  <c r="T91"/>
  <c r="R91"/>
  <c r="P91"/>
  <c r="BI90"/>
  <c r="BH90"/>
  <c r="BG90"/>
  <c r="BE90"/>
  <c r="T90"/>
  <c r="R90"/>
  <c r="P90"/>
  <c r="BI89"/>
  <c r="BH89"/>
  <c r="BG89"/>
  <c r="BE89"/>
  <c r="T89"/>
  <c r="R89"/>
  <c r="P89"/>
  <c r="BI88"/>
  <c r="BH88"/>
  <c r="BG88"/>
  <c r="BE88"/>
  <c r="T88"/>
  <c r="R88"/>
  <c r="P88"/>
  <c r="BI87"/>
  <c r="BH87"/>
  <c r="BG87"/>
  <c r="BE87"/>
  <c r="T87"/>
  <c r="R87"/>
  <c r="P87"/>
  <c r="BI86"/>
  <c r="BH86"/>
  <c r="BG86"/>
  <c r="BE86"/>
  <c r="T86"/>
  <c r="R86"/>
  <c r="P86"/>
  <c r="BI85"/>
  <c r="BH85"/>
  <c r="BG85"/>
  <c r="BE85"/>
  <c r="T85"/>
  <c r="R85"/>
  <c r="P85"/>
  <c r="BI84"/>
  <c r="BH84"/>
  <c r="BG84"/>
  <c r="BE84"/>
  <c r="T84"/>
  <c r="R84"/>
  <c r="P84"/>
  <c r="BI83"/>
  <c r="BH83"/>
  <c r="BG83"/>
  <c r="BE83"/>
  <c r="T83"/>
  <c r="R83"/>
  <c r="P83"/>
  <c r="BI82"/>
  <c r="BH82"/>
  <c r="BG82"/>
  <c r="BE82"/>
  <c r="T82"/>
  <c r="R82"/>
  <c r="P82"/>
  <c r="BI81"/>
  <c r="BH81"/>
  <c r="BG81"/>
  <c r="BE81"/>
  <c r="T81"/>
  <c r="R81"/>
  <c r="P81"/>
  <c r="BI80"/>
  <c r="BH80"/>
  <c r="BG80"/>
  <c r="BE80"/>
  <c r="T80"/>
  <c r="R80"/>
  <c r="P80"/>
  <c r="BI79"/>
  <c r="BH79"/>
  <c r="BG79"/>
  <c r="BE79"/>
  <c r="T79"/>
  <c r="R79"/>
  <c r="P79"/>
  <c r="BI78"/>
  <c r="BH78"/>
  <c r="BG78"/>
  <c r="BE78"/>
  <c r="T78"/>
  <c r="R78"/>
  <c r="P78"/>
  <c r="F69"/>
  <c r="E67"/>
  <c r="F48"/>
  <c r="E46"/>
  <c r="J22"/>
  <c r="E22"/>
  <c r="J51"/>
  <c r="J21"/>
  <c r="J19"/>
  <c r="E19"/>
  <c r="J71"/>
  <c r="J18"/>
  <c r="J16"/>
  <c r="E16"/>
  <c r="F72"/>
  <c r="J15"/>
  <c r="J13"/>
  <c r="E13"/>
  <c r="F50"/>
  <c r="J12"/>
  <c r="J10"/>
  <c r="J69"/>
  <c i="1" r="L50"/>
  <c r="AM50"/>
  <c r="AM49"/>
  <c r="L49"/>
  <c r="AM47"/>
  <c r="L47"/>
  <c r="L45"/>
  <c r="L44"/>
  <c i="2" r="J103"/>
  <c r="BK96"/>
  <c r="BK90"/>
  <c r="BK84"/>
  <c r="J101"/>
  <c r="BK86"/>
  <c r="BK103"/>
  <c r="J87"/>
  <c r="BK81"/>
  <c r="BK108"/>
  <c r="J85"/>
  <c r="BK99"/>
  <c r="BK89"/>
  <c r="BK100"/>
  <c r="BK85"/>
  <c r="J107"/>
  <c r="J90"/>
  <c r="F33"/>
  <c r="J110"/>
  <c r="BK98"/>
  <c r="BK80"/>
  <c r="J92"/>
  <c r="J102"/>
  <c r="J93"/>
  <c r="J106"/>
  <c r="BK97"/>
  <c r="J109"/>
  <c r="J99"/>
  <c r="BK107"/>
  <c r="BK83"/>
  <c r="BK109"/>
  <c r="J91"/>
  <c r="BK78"/>
  <c r="J89"/>
  <c r="J82"/>
  <c r="J104"/>
  <c r="BK91"/>
  <c r="J78"/>
  <c r="BK102"/>
  <c r="J86"/>
  <c r="J94"/>
  <c r="J95"/>
  <c r="BK106"/>
  <c r="BK87"/>
  <c i="1" r="AS54"/>
  <c i="2" r="BK104"/>
  <c r="BK94"/>
  <c r="J79"/>
  <c r="BK95"/>
  <c r="J83"/>
  <c r="BK101"/>
  <c r="J108"/>
  <c r="J96"/>
  <c r="J81"/>
  <c r="BK105"/>
  <c r="BK93"/>
  <c r="J98"/>
  <c r="BK88"/>
  <c r="J105"/>
  <c r="J97"/>
  <c r="J88"/>
  <c r="BK110"/>
  <c r="J100"/>
  <c r="BK82"/>
  <c r="BK79"/>
  <c r="J84"/>
  <c r="BK92"/>
  <c r="J80"/>
  <c l="1" r="BK77"/>
  <c r="BK76"/>
  <c r="J76"/>
  <c r="J56"/>
  <c r="R77"/>
  <c r="R76"/>
  <c r="R75"/>
  <c r="P77"/>
  <c r="P76"/>
  <c r="P75"/>
  <c i="1" r="AU55"/>
  <c i="2" r="T77"/>
  <c r="T76"/>
  <c r="T75"/>
  <c r="J48"/>
  <c r="BF78"/>
  <c r="BF89"/>
  <c r="BF93"/>
  <c r="BF98"/>
  <c r="BF101"/>
  <c r="BF102"/>
  <c r="BF104"/>
  <c r="F51"/>
  <c r="BF82"/>
  <c r="BF88"/>
  <c r="BF92"/>
  <c r="BF95"/>
  <c r="BF109"/>
  <c r="J50"/>
  <c r="BF91"/>
  <c r="BF96"/>
  <c r="BF100"/>
  <c r="BF110"/>
  <c r="J72"/>
  <c r="BF80"/>
  <c r="BF81"/>
  <c r="BF84"/>
  <c r="BF90"/>
  <c r="BF94"/>
  <c r="BF79"/>
  <c r="BF86"/>
  <c r="BF87"/>
  <c r="BF97"/>
  <c r="BF99"/>
  <c r="F71"/>
  <c r="BF103"/>
  <c r="BF105"/>
  <c i="1" r="BB55"/>
  <c i="2" r="BF83"/>
  <c r="BF85"/>
  <c r="BF106"/>
  <c r="BF107"/>
  <c r="BF108"/>
  <c i="1" r="BB54"/>
  <c r="AX54"/>
  <c i="2" r="J31"/>
  <c i="1" r="AV55"/>
  <c r="AU54"/>
  <c i="2" r="F34"/>
  <c i="1" r="BC55"/>
  <c r="BC54"/>
  <c r="AY54"/>
  <c i="2" r="F35"/>
  <c i="1" r="BD55"/>
  <c r="BD54"/>
  <c r="W33"/>
  <c i="2" r="F31"/>
  <c i="1" r="AZ55"/>
  <c r="AZ54"/>
  <c r="W29"/>
  <c i="2" l="1" r="BK75"/>
  <c r="J75"/>
  <c r="J77"/>
  <c r="J57"/>
  <c r="J28"/>
  <c i="1" r="AG55"/>
  <c r="AG54"/>
  <c r="AK26"/>
  <c r="W31"/>
  <c r="AV54"/>
  <c r="AK29"/>
  <c r="W32"/>
  <c i="2" r="F32"/>
  <c i="1" r="BA55"/>
  <c r="BA54"/>
  <c r="W30"/>
  <c i="2" r="J32"/>
  <c i="1" r="AW55"/>
  <c r="AT55"/>
  <c r="AN55"/>
  <c i="2" l="1" r="J55"/>
  <c r="J37"/>
  <c i="1" r="AW54"/>
  <c r="AK30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<sst xmlns="http://schemas.openxmlformats.org/spreadsheetml/2006/main">
  <si>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</si>
  <si>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</si>
  <si>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</si>
  <si>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</si>
  <si>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</si>
  <si>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{c463046e-19ae-42d7-89d5-8dddc474a4e0}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</si>
  <si>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</si>
  <si>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</si>
  <si>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</si>
  <si>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</si>
  <si>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</si>
  <si>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</si>
  <si>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</si>
  <si>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</si>
  <si>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03,1/2024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</si>
  <si>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</si>
  <si>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</si>
  <si>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Vybavení Hronov - nábytek</t>
  </si>
  <si>
    <t>KSO:</t>
  </si>
  <si>
    <t/>
  </si>
  <si>
    <t>CC-CZ:</t>
  </si>
  <si>
    <t>Místo:</t>
  </si>
  <si>
    <t xml:space="preserve"> </t>
  </si>
  <si>
    <t>Datum:</t>
  </si>
  <si>
    <t>30. 11. 2024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</si>
  <si>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</si>
  <si>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</si>
  <si>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</si>
  <si>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</si>
  <si>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</si>
  <si>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</si>
  <si>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</si>
  <si>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</si>
  <si>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</si>
  <si>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</si>
  <si>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</si>
  <si>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</si>
  <si>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</si>
  <si>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</si>
  <si>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</si>
  <si>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</si>
  <si>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</si>
  <si>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</si>
  <si>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</si>
  <si>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</si>
  <si>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</si>
  <si>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</si>
  <si>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</si>
  <si>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</si>
  <si>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</si>
  <si>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</si>
  <si>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</si>
  <si>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</si>
  <si>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</si>
  <si>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</si>
  <si>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</si>
  <si>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</si>
  <si>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</si>
  <si>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</si>
  <si>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</si>
  <si>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</si>
  <si>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</si>
  <si>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</si>
  <si>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</si>
  <si>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</si>
  <si>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</si>
  <si>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</si>
  <si>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</si>
  <si>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</si>
  <si>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</si>
  <si>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</si>
  <si>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</si>
  <si>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</si>
  <si>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</si>
  <si>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</si>
  <si>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</si>
  <si>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</si>
  <si>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</si>
  <si>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</si>
  <si>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</si>
  <si>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</si>
  <si>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</si>
  <si>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</si>
  <si>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</si>
  <si>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</si>
  <si>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</si>
  <si>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</si>
  <si>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</si>
  <si>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</si>
  <si>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</si>
  <si>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</si>
  <si>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</si>
  <si>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</si>
  <si>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</si>
  <si>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</si>
  <si>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</si>
  <si>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</si>
  <si>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</si>
  <si>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2</t>
  </si>
  <si>
    <t>ROZPOCET</t>
  </si>
  <si>
    <t>766</t>
  </si>
  <si>
    <t>Konstrukce truhlářské</t>
  </si>
  <si>
    <t>K</t>
  </si>
  <si>
    <t>766811001R</t>
  </si>
  <si>
    <t>Věšáková stěna s botníkem - N01</t>
  </si>
  <si>
    <t>kus</t>
  </si>
  <si>
    <t>16</t>
  </si>
  <si>
    <t>988275224</t>
  </si>
  <si>
    <t>766811002R</t>
  </si>
  <si>
    <t>Skříň s posuvnými dveřmi - N02</t>
  </si>
  <si>
    <t>-370933800</t>
  </si>
  <si>
    <t>3</t>
  </si>
  <si>
    <t>766811003R</t>
  </si>
  <si>
    <t>Skříň s posuvnými dveřmi - N03</t>
  </si>
  <si>
    <t>-835641378</t>
  </si>
  <si>
    <t>4</t>
  </si>
  <si>
    <t>766811004R</t>
  </si>
  <si>
    <t>Regálová skříň - N04</t>
  </si>
  <si>
    <t>-1778124943</t>
  </si>
  <si>
    <t>5</t>
  </si>
  <si>
    <t>766811005R</t>
  </si>
  <si>
    <t>TV stolek - N05</t>
  </si>
  <si>
    <t>1528562805</t>
  </si>
  <si>
    <t>6</t>
  </si>
  <si>
    <t>766811006R</t>
  </si>
  <si>
    <t>Postel s úložným prosrtorem - N06</t>
  </si>
  <si>
    <t>1760405777</t>
  </si>
  <si>
    <t>7</t>
  </si>
  <si>
    <t>766811007R</t>
  </si>
  <si>
    <t>Noční stolek - N07</t>
  </si>
  <si>
    <t>992505523</t>
  </si>
  <si>
    <t>8</t>
  </si>
  <si>
    <t>766811008R</t>
  </si>
  <si>
    <t>Psací stůl - N08</t>
  </si>
  <si>
    <t>-1182913061</t>
  </si>
  <si>
    <t>9</t>
  </si>
  <si>
    <t>766811009R</t>
  </si>
  <si>
    <t>Židle - N09</t>
  </si>
  <si>
    <t>2007502605</t>
  </si>
  <si>
    <t>10</t>
  </si>
  <si>
    <t>766811010R</t>
  </si>
  <si>
    <t>Kancelářský kontejner - N10</t>
  </si>
  <si>
    <t>-1371329093</t>
  </si>
  <si>
    <t>11</t>
  </si>
  <si>
    <t>766811011R</t>
  </si>
  <si>
    <t>Jídelní stůl - N11</t>
  </si>
  <si>
    <t>635583301</t>
  </si>
  <si>
    <t>766811012R</t>
  </si>
  <si>
    <t>Pohovka - N12</t>
  </si>
  <si>
    <t>-1876528460</t>
  </si>
  <si>
    <t>13</t>
  </si>
  <si>
    <t>766811013R</t>
  </si>
  <si>
    <t>Šatní skříň - N13</t>
  </si>
  <si>
    <t>-1152964121</t>
  </si>
  <si>
    <t>14</t>
  </si>
  <si>
    <t>766811014R</t>
  </si>
  <si>
    <t>Lavice s roštem - N14</t>
  </si>
  <si>
    <t>1257741695</t>
  </si>
  <si>
    <t>15</t>
  </si>
  <si>
    <t>766811015R</t>
  </si>
  <si>
    <t>Věšáková stěna s botníkem - N15</t>
  </si>
  <si>
    <t>-1292917424</t>
  </si>
  <si>
    <t>766811016R</t>
  </si>
  <si>
    <t>Skříň s posuvnými dveřmi - N16</t>
  </si>
  <si>
    <t>1814646640</t>
  </si>
  <si>
    <t>17</t>
  </si>
  <si>
    <t>766811017R</t>
  </si>
  <si>
    <t>Komoda - N17</t>
  </si>
  <si>
    <t>-1524299337</t>
  </si>
  <si>
    <t>18</t>
  </si>
  <si>
    <t>766811018R</t>
  </si>
  <si>
    <t>Postel s úložným prostorem - N18</t>
  </si>
  <si>
    <t>-224132485</t>
  </si>
  <si>
    <t>19</t>
  </si>
  <si>
    <t>766811019R</t>
  </si>
  <si>
    <t>Jídelní stůl - N19</t>
  </si>
  <si>
    <t>1863553284</t>
  </si>
  <si>
    <t>20</t>
  </si>
  <si>
    <t>766811020R</t>
  </si>
  <si>
    <t>Křeslo - N20</t>
  </si>
  <si>
    <t>-2049284311</t>
  </si>
  <si>
    <t>766811021R</t>
  </si>
  <si>
    <t>TV stolek - N21</t>
  </si>
  <si>
    <t>-393759225</t>
  </si>
  <si>
    <t>22</t>
  </si>
  <si>
    <t>766811022R</t>
  </si>
  <si>
    <t>Skříň s policemi - N22</t>
  </si>
  <si>
    <t>1855791474</t>
  </si>
  <si>
    <t>23</t>
  </si>
  <si>
    <t>766811023R</t>
  </si>
  <si>
    <t>Komoda policová - N23</t>
  </si>
  <si>
    <t>1938597279</t>
  </si>
  <si>
    <t>24</t>
  </si>
  <si>
    <t>766811024R</t>
  </si>
  <si>
    <t>Kulatý stůl - N24</t>
  </si>
  <si>
    <t>-199210160</t>
  </si>
  <si>
    <t>25</t>
  </si>
  <si>
    <t>766811025R</t>
  </si>
  <si>
    <t>Relaxační křeslo - N25</t>
  </si>
  <si>
    <t>503726071</t>
  </si>
  <si>
    <t>26</t>
  </si>
  <si>
    <t>766811026R</t>
  </si>
  <si>
    <t>Konferenční stolek - N26</t>
  </si>
  <si>
    <t>-1522257247</t>
  </si>
  <si>
    <t>27</t>
  </si>
  <si>
    <t>766811027R</t>
  </si>
  <si>
    <t>Pohovka rozkládací - N27</t>
  </si>
  <si>
    <t>1857951439</t>
  </si>
  <si>
    <t>28</t>
  </si>
  <si>
    <t>766811028R</t>
  </si>
  <si>
    <t>Kancelářský stůl - N28</t>
  </si>
  <si>
    <t>996750911</t>
  </si>
  <si>
    <t>29</t>
  </si>
  <si>
    <t>766811029R</t>
  </si>
  <si>
    <t>Kancelářská kolečková židle - N29</t>
  </si>
  <si>
    <t>-1670244845</t>
  </si>
  <si>
    <t>30</t>
  </si>
  <si>
    <t>766811030R</t>
  </si>
  <si>
    <t>Nástěnná skříňka - N30</t>
  </si>
  <si>
    <t>1633411518</t>
  </si>
  <si>
    <t>31</t>
  </si>
  <si>
    <t>766811031R</t>
  </si>
  <si>
    <t>Police na šanony - N31</t>
  </si>
  <si>
    <t>1705968995</t>
  </si>
  <si>
    <t>32</t>
  </si>
  <si>
    <t>766811032R</t>
  </si>
  <si>
    <t>Zahradní rohová lavice - N32</t>
  </si>
  <si>
    <t>-1917344498</t>
  </si>
  <si>
    <t>33</t>
  </si>
  <si>
    <t>766811033R</t>
  </si>
  <si>
    <t>Zahradní konferenční stolek - N33</t>
  </si>
  <si>
    <t>808190702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</si>
</sst>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4" fillId="0" borderId="19" xfId="0" applyNumberFormat="1" applyFont="1" applyBorder="1" applyAlignment="1" applyProtection="1">
      <alignment vertical="center"/>
    </xf>
    <xf numFmtId="4" fontId="24" fillId="0" borderId="20" xfId="0" applyNumberFormat="1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7" fillId="0" borderId="12" xfId="0" applyNumberFormat="1" applyFont="1" applyBorder="1" applyAlignment="1" applyProtection="1"/>
    <xf numFmtId="166" fontId="27" fillId="0" borderId="13" xfId="0" applyNumberFormat="1" applyFont="1" applyBorder="1" applyAlignment="1" applyProtection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19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20</v>
      </c>
      <c r="AL7" s="19"/>
      <c r="AM7" s="19"/>
      <c r="AN7" s="24" t="s">
        <v>19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21</v>
      </c>
      <c r="E8" s="19"/>
      <c r="F8" s="19"/>
      <c r="G8" s="19"/>
      <c r="H8" s="19"/>
      <c r="I8" s="19"/>
      <c r="J8" s="19"/>
      <c r="K8" s="24" t="s">
        <v>22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23</v>
      </c>
      <c r="AL8" s="19"/>
      <c r="AM8" s="19"/>
      <c r="AN8" s="30" t="s">
        <v>24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26</v>
      </c>
      <c r="AL10" s="19"/>
      <c r="AM10" s="19"/>
      <c r="AN10" s="24" t="s">
        <v>19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26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26</v>
      </c>
      <c r="AL16" s="19"/>
      <c r="AM16" s="19"/>
      <c r="AN16" s="24" t="s">
        <v>19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19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26</v>
      </c>
      <c r="AL19" s="19"/>
      <c r="AM19" s="19"/>
      <c r="AN19" s="24" t="s">
        <v>19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19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47.25" customHeight="1">
      <c r="B23" s="18"/>
      <c r="C23" s="19"/>
      <c r="D23" s="19"/>
      <c r="E23" s="33" t="s">
        <v>34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ROUND(AG54,2)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ROUND(AZ54,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ROUND(AV54,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ROUND(BA54,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ROUND(AW54,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ROUND(BB54,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ROUND(BC54,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ROUND(BD54,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3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35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6.96" customHeight="1">
      <c r="A37" s="35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1"/>
      <c r="BE37" s="35"/>
    </row>
    <row r="41" s="2" customFormat="1" ht="6.96" customHeight="1">
      <c r="A41" s="35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1"/>
      <c r="BE41" s="35"/>
    </row>
    <row r="42" s="2" customFormat="1" ht="24.96" customHeight="1">
      <c r="A42" s="35"/>
      <c r="B42" s="36"/>
      <c r="C42" s="20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1"/>
      <c r="BE42" s="35"/>
    </row>
    <row r="43" s="2" customFormat="1" ht="6.96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1"/>
      <c r="BE43" s="35"/>
    </row>
    <row r="44" s="4" customFormat="1" ht="12" customHeight="1">
      <c r="A44" s="4"/>
      <c r="B44" s="60"/>
      <c r="C44" s="29" t="s">
        <v>13</v>
      </c>
      <c r="D44" s="61"/>
      <c r="E44" s="61"/>
      <c r="F44" s="61"/>
      <c r="G44" s="61"/>
      <c r="H44" s="61"/>
      <c r="I44" s="61"/>
      <c r="J44" s="61"/>
      <c r="K44" s="61"/>
      <c r="L44" s="61" t="str">
        <f>K5</f>
        <v>03,1/2024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2"/>
      <c r="BE44" s="4"/>
    </row>
    <row r="45" s="5" customFormat="1" ht="36.96" customHeight="1">
      <c r="A45" s="5"/>
      <c r="B45" s="63"/>
      <c r="C45" s="64" t="s">
        <v>16</v>
      </c>
      <c r="D45" s="65"/>
      <c r="E45" s="65"/>
      <c r="F45" s="65"/>
      <c r="G45" s="65"/>
      <c r="H45" s="65"/>
      <c r="I45" s="65"/>
      <c r="J45" s="65"/>
      <c r="K45" s="65"/>
      <c r="L45" s="66" t="str">
        <f>K6</f>
        <v>Vybavení Hronov - nábytek</v>
      </c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7"/>
      <c r="BE45" s="5"/>
    </row>
    <row r="46" s="2" customFormat="1" ht="6.96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1"/>
      <c r="BE46" s="35"/>
    </row>
    <row r="47" s="2" customFormat="1" ht="12" customHeight="1">
      <c r="A47" s="35"/>
      <c r="B47" s="36"/>
      <c r="C47" s="29" t="s">
        <v>21</v>
      </c>
      <c r="D47" s="37"/>
      <c r="E47" s="37"/>
      <c r="F47" s="37"/>
      <c r="G47" s="37"/>
      <c r="H47" s="37"/>
      <c r="I47" s="37"/>
      <c r="J47" s="37"/>
      <c r="K47" s="37"/>
      <c r="L47" s="68" t="str">
        <f>IF(K8="","",K8)</f>
        <v xml:space="preserve">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29" t="s">
        <v>23</v>
      </c>
      <c r="AJ47" s="37"/>
      <c r="AK47" s="37"/>
      <c r="AL47" s="37"/>
      <c r="AM47" s="69" t="str">
        <f>IF(AN8= "","",AN8)</f>
        <v>30. 11. 2024</v>
      </c>
      <c r="AN47" s="69"/>
      <c r="AO47" s="37"/>
      <c r="AP47" s="37"/>
      <c r="AQ47" s="37"/>
      <c r="AR47" s="41"/>
      <c r="BE47" s="35"/>
    </row>
    <row r="48" s="2" customFormat="1" ht="6.96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1"/>
      <c r="BE48" s="35"/>
    </row>
    <row r="49" s="2" customFormat="1" ht="15.15" customHeight="1">
      <c r="A49" s="35"/>
      <c r="B49" s="36"/>
      <c r="C49" s="29" t="s">
        <v>25</v>
      </c>
      <c r="D49" s="37"/>
      <c r="E49" s="37"/>
      <c r="F49" s="37"/>
      <c r="G49" s="37"/>
      <c r="H49" s="37"/>
      <c r="I49" s="37"/>
      <c r="J49" s="37"/>
      <c r="K49" s="37"/>
      <c r="L49" s="61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29" t="s">
        <v>30</v>
      </c>
      <c r="AJ49" s="37"/>
      <c r="AK49" s="37"/>
      <c r="AL49" s="37"/>
      <c r="AM49" s="70" t="str">
        <f>IF(E17="","",E17)</f>
        <v xml:space="preserve"> </v>
      </c>
      <c r="AN49" s="61"/>
      <c r="AO49" s="61"/>
      <c r="AP49" s="61"/>
      <c r="AQ49" s="37"/>
      <c r="AR49" s="41"/>
      <c r="AS49" s="71" t="s">
        <v>49</v>
      </c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4"/>
      <c r="BE49" s="35"/>
    </row>
    <row r="50" s="2" customFormat="1" ht="15.15" customHeight="1">
      <c r="A50" s="35"/>
      <c r="B50" s="36"/>
      <c r="C50" s="29" t="s">
        <v>28</v>
      </c>
      <c r="D50" s="37"/>
      <c r="E50" s="37"/>
      <c r="F50" s="37"/>
      <c r="G50" s="37"/>
      <c r="H50" s="37"/>
      <c r="I50" s="37"/>
      <c r="J50" s="37"/>
      <c r="K50" s="37"/>
      <c r="L50" s="61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29" t="s">
        <v>32</v>
      </c>
      <c r="AJ50" s="37"/>
      <c r="AK50" s="37"/>
      <c r="AL50" s="37"/>
      <c r="AM50" s="70" t="str">
        <f>IF(E20="","",E20)</f>
        <v xml:space="preserve"> </v>
      </c>
      <c r="AN50" s="61"/>
      <c r="AO50" s="61"/>
      <c r="AP50" s="61"/>
      <c r="AQ50" s="37"/>
      <c r="AR50" s="41"/>
      <c r="AS50" s="75"/>
      <c r="AT50" s="76"/>
      <c r="AU50" s="77"/>
      <c r="AV50" s="77"/>
      <c r="AW50" s="77"/>
      <c r="AX50" s="77"/>
      <c r="AY50" s="77"/>
      <c r="AZ50" s="77"/>
      <c r="BA50" s="77"/>
      <c r="BB50" s="77"/>
      <c r="BC50" s="77"/>
      <c r="BD50" s="78"/>
      <c r="BE50" s="35"/>
    </row>
    <row r="51" s="2" customFormat="1" ht="10.8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1"/>
      <c r="AS51" s="79"/>
      <c r="AT51" s="80"/>
      <c r="AU51" s="81"/>
      <c r="AV51" s="81"/>
      <c r="AW51" s="81"/>
      <c r="AX51" s="81"/>
      <c r="AY51" s="81"/>
      <c r="AZ51" s="81"/>
      <c r="BA51" s="81"/>
      <c r="BB51" s="81"/>
      <c r="BC51" s="81"/>
      <c r="BD51" s="82"/>
      <c r="BE51" s="35"/>
    </row>
    <row r="52" s="2" customFormat="1" ht="29.28" customHeight="1">
      <c r="A52" s="35"/>
      <c r="B52" s="36"/>
      <c r="C52" s="83" t="s">
        <v>50</v>
      </c>
      <c r="D52" s="84"/>
      <c r="E52" s="84"/>
      <c r="F52" s="84"/>
      <c r="G52" s="84"/>
      <c r="H52" s="85"/>
      <c r="I52" s="86" t="s">
        <v>51</v>
      </c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7" t="s">
        <v>52</v>
      </c>
      <c r="AH52" s="84"/>
      <c r="AI52" s="84"/>
      <c r="AJ52" s="84"/>
      <c r="AK52" s="84"/>
      <c r="AL52" s="84"/>
      <c r="AM52" s="84"/>
      <c r="AN52" s="86" t="s">
        <v>53</v>
      </c>
      <c r="AO52" s="84"/>
      <c r="AP52" s="84"/>
      <c r="AQ52" s="88" t="s">
        <v>54</v>
      </c>
      <c r="AR52" s="41"/>
      <c r="AS52" s="89" t="s">
        <v>55</v>
      </c>
      <c r="AT52" s="90" t="s">
        <v>56</v>
      </c>
      <c r="AU52" s="90" t="s">
        <v>57</v>
      </c>
      <c r="AV52" s="90" t="s">
        <v>58</v>
      </c>
      <c r="AW52" s="90" t="s">
        <v>59</v>
      </c>
      <c r="AX52" s="90" t="s">
        <v>60</v>
      </c>
      <c r="AY52" s="90" t="s">
        <v>61</v>
      </c>
      <c r="AZ52" s="90" t="s">
        <v>62</v>
      </c>
      <c r="BA52" s="90" t="s">
        <v>63</v>
      </c>
      <c r="BB52" s="90" t="s">
        <v>64</v>
      </c>
      <c r="BC52" s="90" t="s">
        <v>65</v>
      </c>
      <c r="BD52" s="91" t="s">
        <v>66</v>
      </c>
      <c r="BE52" s="35"/>
    </row>
    <row r="53" s="2" customFormat="1" ht="10.8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1"/>
      <c r="AS53" s="92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4"/>
      <c r="BE53" s="35"/>
    </row>
    <row r="54" s="6" customFormat="1" ht="32.4" customHeight="1">
      <c r="A54" s="6"/>
      <c r="B54" s="95"/>
      <c r="C54" s="96" t="s">
        <v>67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8">
        <f>ROUND(AG55,2)</f>
        <v>0</v>
      </c>
      <c r="AH54" s="98"/>
      <c r="AI54" s="98"/>
      <c r="AJ54" s="98"/>
      <c r="AK54" s="98"/>
      <c r="AL54" s="98"/>
      <c r="AM54" s="98"/>
      <c r="AN54" s="99">
        <f>SUM(AG54,AT54)</f>
        <v>0</v>
      </c>
      <c r="AO54" s="99"/>
      <c r="AP54" s="99"/>
      <c r="AQ54" s="100" t="s">
        <v>19</v>
      </c>
      <c r="AR54" s="101"/>
      <c r="AS54" s="102">
        <f>ROUND(AS55,2)</f>
        <v>0</v>
      </c>
      <c r="AT54" s="103">
        <f>ROUND(SUM(AV54:AW54),2)</f>
        <v>0</v>
      </c>
      <c r="AU54" s="104">
        <f>ROUND(AU55,5)</f>
        <v>0</v>
      </c>
      <c r="AV54" s="103">
        <f>ROUND(AZ54*L29,2)</f>
        <v>0</v>
      </c>
      <c r="AW54" s="103">
        <f>ROUND(BA54*L30,2)</f>
        <v>0</v>
      </c>
      <c r="AX54" s="103">
        <f>ROUND(BB54*L29,2)</f>
        <v>0</v>
      </c>
      <c r="AY54" s="103">
        <f>ROUND(BC54*L30,2)</f>
        <v>0</v>
      </c>
      <c r="AZ54" s="103">
        <f>ROUND(AZ55,2)</f>
        <v>0</v>
      </c>
      <c r="BA54" s="103">
        <f>ROUND(BA55,2)</f>
        <v>0</v>
      </c>
      <c r="BB54" s="103">
        <f>ROUND(BB55,2)</f>
        <v>0</v>
      </c>
      <c r="BC54" s="103">
        <f>ROUND(BC55,2)</f>
        <v>0</v>
      </c>
      <c r="BD54" s="105">
        <f>ROUND(BD55,2)</f>
        <v>0</v>
      </c>
      <c r="BE54" s="6"/>
      <c r="BS54" s="106" t="s">
        <v>68</v>
      </c>
      <c r="BT54" s="106" t="s">
        <v>69</v>
      </c>
      <c r="BV54" s="106" t="s">
        <v>70</v>
      </c>
      <c r="BW54" s="106" t="s">
        <v>5</v>
      </c>
      <c r="BX54" s="106" t="s">
        <v>71</v>
      </c>
      <c r="CL54" s="106" t="s">
        <v>19</v>
      </c>
    </row>
    <row r="55" s="7" customFormat="1" ht="24.75" customHeight="1">
      <c r="A55" s="107" t="s">
        <v>72</v>
      </c>
      <c r="B55" s="108"/>
      <c r="C55" s="109"/>
      <c r="D55" s="110" t="s">
        <v>14</v>
      </c>
      <c r="E55" s="110"/>
      <c r="F55" s="110"/>
      <c r="G55" s="110"/>
      <c r="H55" s="110"/>
      <c r="I55" s="111"/>
      <c r="J55" s="110" t="s">
        <v>17</v>
      </c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2">
        <f>'03,1-2024 - Vybavení Hron...'!J28</f>
        <v>0</v>
      </c>
      <c r="AH55" s="111"/>
      <c r="AI55" s="111"/>
      <c r="AJ55" s="111"/>
      <c r="AK55" s="111"/>
      <c r="AL55" s="111"/>
      <c r="AM55" s="111"/>
      <c r="AN55" s="112">
        <f>SUM(AG55,AT55)</f>
        <v>0</v>
      </c>
      <c r="AO55" s="111"/>
      <c r="AP55" s="111"/>
      <c r="AQ55" s="113" t="s">
        <v>73</v>
      </c>
      <c r="AR55" s="114"/>
      <c r="AS55" s="115">
        <v>0</v>
      </c>
      <c r="AT55" s="116">
        <f>ROUND(SUM(AV55:AW55),2)</f>
        <v>0</v>
      </c>
      <c r="AU55" s="117">
        <f>'03,1-2024 - Vybavení Hron...'!P75</f>
        <v>0</v>
      </c>
      <c r="AV55" s="116">
        <f>'03,1-2024 - Vybavení Hron...'!J31</f>
        <v>0</v>
      </c>
      <c r="AW55" s="116">
        <f>'03,1-2024 - Vybavení Hron...'!J32</f>
        <v>0</v>
      </c>
      <c r="AX55" s="116">
        <f>'03,1-2024 - Vybavení Hron...'!J33</f>
        <v>0</v>
      </c>
      <c r="AY55" s="116">
        <f>'03,1-2024 - Vybavení Hron...'!J34</f>
        <v>0</v>
      </c>
      <c r="AZ55" s="116">
        <f>'03,1-2024 - Vybavení Hron...'!F31</f>
        <v>0</v>
      </c>
      <c r="BA55" s="116">
        <f>'03,1-2024 - Vybavení Hron...'!F32</f>
        <v>0</v>
      </c>
      <c r="BB55" s="116">
        <f>'03,1-2024 - Vybavení Hron...'!F33</f>
        <v>0</v>
      </c>
      <c r="BC55" s="116">
        <f>'03,1-2024 - Vybavení Hron...'!F34</f>
        <v>0</v>
      </c>
      <c r="BD55" s="118">
        <f>'03,1-2024 - Vybavení Hron...'!F35</f>
        <v>0</v>
      </c>
      <c r="BE55" s="7"/>
      <c r="BT55" s="119" t="s">
        <v>74</v>
      </c>
      <c r="BU55" s="119" t="s">
        <v>75</v>
      </c>
      <c r="BV55" s="119" t="s">
        <v>70</v>
      </c>
      <c r="BW55" s="119" t="s">
        <v>5</v>
      </c>
      <c r="BX55" s="119" t="s">
        <v>71</v>
      </c>
      <c r="CL55" s="119" t="s">
        <v>19</v>
      </c>
    </row>
    <row r="56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1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="2" customFormat="1" ht="6.96" customHeight="1">
      <c r="A57" s="35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41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sheet="1" formatColumns="0" formatRows="0" objects="1" scenarios="1" spinCount="100000" saltValue="WKSTt/SYEYzApccz1krr+Q0tqPka4vuE1vwxfaVQ0cPvIG+qvvsQbB1PS4KhZpXy+iPogtfzp2wxMonMiNRmzw==" hashValue="6xWqqnTgAaOGQ31gU1K+8a6MAsUYaQIiXRW0uFbbuESW3mRH1NPEiTj5Ss549YMUUFEbtA3MPELl1uoJNliTG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3,1-2024 - Vybavení Hro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hidden="1" s="1" customFormat="1" ht="6.96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7"/>
      <c r="AT3" s="14" t="s">
        <v>74</v>
      </c>
    </row>
    <row r="4" hidden="1" s="1" customFormat="1" ht="24.96" customHeight="1">
      <c r="B4" s="17"/>
      <c r="D4" s="122" t="s">
        <v>76</v>
      </c>
      <c r="L4" s="17"/>
      <c r="M4" s="123" t="s">
        <v>10</v>
      </c>
      <c r="AT4" s="14" t="s">
        <v>4</v>
      </c>
    </row>
    <row r="5" hidden="1" s="1" customFormat="1" ht="6.96" customHeight="1">
      <c r="B5" s="17"/>
      <c r="L5" s="17"/>
    </row>
    <row r="6" hidden="1" s="2" customFormat="1" ht="12" customHeight="1">
      <c r="A6" s="35"/>
      <c r="B6" s="41"/>
      <c r="C6" s="35"/>
      <c r="D6" s="124" t="s">
        <v>16</v>
      </c>
      <c r="E6" s="35"/>
      <c r="F6" s="35"/>
      <c r="G6" s="35"/>
      <c r="H6" s="35"/>
      <c r="I6" s="35"/>
      <c r="J6" s="35"/>
      <c r="K6" s="35"/>
      <c r="L6" s="12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hidden="1" s="2" customFormat="1" ht="16.5" customHeight="1">
      <c r="A7" s="35"/>
      <c r="B7" s="41"/>
      <c r="C7" s="35"/>
      <c r="D7" s="35"/>
      <c r="E7" s="126" t="s">
        <v>17</v>
      </c>
      <c r="F7" s="35"/>
      <c r="G7" s="35"/>
      <c r="H7" s="35"/>
      <c r="I7" s="35"/>
      <c r="J7" s="35"/>
      <c r="K7" s="35"/>
      <c r="L7" s="12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hidden="1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12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2" customHeight="1">
      <c r="A9" s="35"/>
      <c r="B9" s="41"/>
      <c r="C9" s="35"/>
      <c r="D9" s="124" t="s">
        <v>18</v>
      </c>
      <c r="E9" s="35"/>
      <c r="F9" s="127" t="s">
        <v>19</v>
      </c>
      <c r="G9" s="35"/>
      <c r="H9" s="35"/>
      <c r="I9" s="124" t="s">
        <v>20</v>
      </c>
      <c r="J9" s="127" t="s">
        <v>19</v>
      </c>
      <c r="K9" s="35"/>
      <c r="L9" s="12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24" t="s">
        <v>21</v>
      </c>
      <c r="E10" s="35"/>
      <c r="F10" s="127" t="s">
        <v>22</v>
      </c>
      <c r="G10" s="35"/>
      <c r="H10" s="35"/>
      <c r="I10" s="124" t="s">
        <v>23</v>
      </c>
      <c r="J10" s="128" t="str">
        <f>'Rekapitulace stavby'!AN8</f>
        <v>30. 11. 2024</v>
      </c>
      <c r="K10" s="35"/>
      <c r="L10" s="12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12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24" t="s">
        <v>25</v>
      </c>
      <c r="E12" s="35"/>
      <c r="F12" s="35"/>
      <c r="G12" s="35"/>
      <c r="H12" s="35"/>
      <c r="I12" s="124" t="s">
        <v>26</v>
      </c>
      <c r="J12" s="127" t="str">
        <f>IF('Rekapitulace stavby'!AN10="","",'Rekapitulace stavby'!AN10)</f>
        <v/>
      </c>
      <c r="K12" s="35"/>
      <c r="L12" s="12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8" customHeight="1">
      <c r="A13" s="35"/>
      <c r="B13" s="41"/>
      <c r="C13" s="35"/>
      <c r="D13" s="35"/>
      <c r="E13" s="127" t="str">
        <f>IF('Rekapitulace stavby'!E11="","",'Rekapitulace stavby'!E11)</f>
        <v xml:space="preserve"> </v>
      </c>
      <c r="F13" s="35"/>
      <c r="G13" s="35"/>
      <c r="H13" s="35"/>
      <c r="I13" s="124" t="s">
        <v>27</v>
      </c>
      <c r="J13" s="127" t="str">
        <f>IF('Rekapitulace stavby'!AN11="","",'Rekapitulace stavby'!AN11)</f>
        <v/>
      </c>
      <c r="K13" s="35"/>
      <c r="L13" s="12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12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2" customHeight="1">
      <c r="A15" s="35"/>
      <c r="B15" s="41"/>
      <c r="C15" s="35"/>
      <c r="D15" s="124" t="s">
        <v>28</v>
      </c>
      <c r="E15" s="35"/>
      <c r="F15" s="35"/>
      <c r="G15" s="35"/>
      <c r="H15" s="35"/>
      <c r="I15" s="124" t="s">
        <v>26</v>
      </c>
      <c r="J15" s="30" t="str">
        <f>'Rekapitulace stavby'!AN13</f>
        <v>Vyplň údaj</v>
      </c>
      <c r="K15" s="35"/>
      <c r="L15" s="12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27"/>
      <c r="G16" s="127"/>
      <c r="H16" s="127"/>
      <c r="I16" s="124" t="s">
        <v>27</v>
      </c>
      <c r="J16" s="30" t="str">
        <f>'Rekapitulace stavby'!AN14</f>
        <v>Vyplň údaj</v>
      </c>
      <c r="K16" s="35"/>
      <c r="L16" s="12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12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2" customHeight="1">
      <c r="A18" s="35"/>
      <c r="B18" s="41"/>
      <c r="C18" s="35"/>
      <c r="D18" s="124" t="s">
        <v>30</v>
      </c>
      <c r="E18" s="35"/>
      <c r="F18" s="35"/>
      <c r="G18" s="35"/>
      <c r="H18" s="35"/>
      <c r="I18" s="124" t="s">
        <v>26</v>
      </c>
      <c r="J18" s="127" t="str">
        <f>IF('Rekapitulace stavby'!AN16="","",'Rekapitulace stavby'!AN16)</f>
        <v/>
      </c>
      <c r="K18" s="35"/>
      <c r="L18" s="12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8" customHeight="1">
      <c r="A19" s="35"/>
      <c r="B19" s="41"/>
      <c r="C19" s="35"/>
      <c r="D19" s="35"/>
      <c r="E19" s="127" t="str">
        <f>IF('Rekapitulace stavby'!E17="","",'Rekapitulace stavby'!E17)</f>
        <v xml:space="preserve"> </v>
      </c>
      <c r="F19" s="35"/>
      <c r="G19" s="35"/>
      <c r="H19" s="35"/>
      <c r="I19" s="124" t="s">
        <v>27</v>
      </c>
      <c r="J19" s="127" t="str">
        <f>IF('Rekapitulace stavby'!AN17="","",'Rekapitulace stavby'!AN17)</f>
        <v/>
      </c>
      <c r="K19" s="35"/>
      <c r="L19" s="12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12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2" customHeight="1">
      <c r="A21" s="35"/>
      <c r="B21" s="41"/>
      <c r="C21" s="35"/>
      <c r="D21" s="124" t="s">
        <v>32</v>
      </c>
      <c r="E21" s="35"/>
      <c r="F21" s="35"/>
      <c r="G21" s="35"/>
      <c r="H21" s="35"/>
      <c r="I21" s="124" t="s">
        <v>26</v>
      </c>
      <c r="J21" s="127" t="str">
        <f>IF('Rekapitulace stavby'!AN19="","",'Rekapitulace stavby'!AN19)</f>
        <v/>
      </c>
      <c r="K21" s="35"/>
      <c r="L21" s="12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8" customHeight="1">
      <c r="A22" s="35"/>
      <c r="B22" s="41"/>
      <c r="C22" s="35"/>
      <c r="D22" s="35"/>
      <c r="E22" s="127" t="str">
        <f>IF('Rekapitulace stavby'!E20="","",'Rekapitulace stavby'!E20)</f>
        <v xml:space="preserve"> </v>
      </c>
      <c r="F22" s="35"/>
      <c r="G22" s="35"/>
      <c r="H22" s="35"/>
      <c r="I22" s="124" t="s">
        <v>27</v>
      </c>
      <c r="J22" s="127" t="str">
        <f>IF('Rekapitulace stavby'!AN20="","",'Rekapitulace stavby'!AN20)</f>
        <v/>
      </c>
      <c r="K22" s="35"/>
      <c r="L22" s="12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12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2" customHeight="1">
      <c r="A24" s="35"/>
      <c r="B24" s="41"/>
      <c r="C24" s="35"/>
      <c r="D24" s="124" t="s">
        <v>33</v>
      </c>
      <c r="E24" s="35"/>
      <c r="F24" s="35"/>
      <c r="G24" s="35"/>
      <c r="H24" s="35"/>
      <c r="I24" s="35"/>
      <c r="J24" s="35"/>
      <c r="K24" s="35"/>
      <c r="L24" s="12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8" customFormat="1" ht="71.25" customHeight="1">
      <c r="A25" s="129"/>
      <c r="B25" s="130"/>
      <c r="C25" s="129"/>
      <c r="D25" s="129"/>
      <c r="E25" s="131" t="s">
        <v>34</v>
      </c>
      <c r="F25" s="131"/>
      <c r="G25" s="131"/>
      <c r="H25" s="131"/>
      <c r="I25" s="129"/>
      <c r="J25" s="129"/>
      <c r="K25" s="129"/>
      <c r="L25" s="132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hidden="1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12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133"/>
      <c r="E27" s="133"/>
      <c r="F27" s="133"/>
      <c r="G27" s="133"/>
      <c r="H27" s="133"/>
      <c r="I27" s="133"/>
      <c r="J27" s="133"/>
      <c r="K27" s="133"/>
      <c r="L27" s="12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25.44" customHeight="1">
      <c r="A28" s="35"/>
      <c r="B28" s="41"/>
      <c r="C28" s="35"/>
      <c r="D28" s="134" t="s">
        <v>35</v>
      </c>
      <c r="E28" s="35"/>
      <c r="F28" s="35"/>
      <c r="G28" s="35"/>
      <c r="H28" s="35"/>
      <c r="I28" s="35"/>
      <c r="J28" s="135">
        <f>ROUND(J75, 2)</f>
        <v>0</v>
      </c>
      <c r="K28" s="35"/>
      <c r="L28" s="12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33"/>
      <c r="E29" s="133"/>
      <c r="F29" s="133"/>
      <c r="G29" s="133"/>
      <c r="H29" s="133"/>
      <c r="I29" s="133"/>
      <c r="J29" s="133"/>
      <c r="K29" s="133"/>
      <c r="L29" s="12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14.4" customHeight="1">
      <c r="A30" s="35"/>
      <c r="B30" s="41"/>
      <c r="C30" s="35"/>
      <c r="D30" s="35"/>
      <c r="E30" s="35"/>
      <c r="F30" s="136" t="s">
        <v>37</v>
      </c>
      <c r="G30" s="35"/>
      <c r="H30" s="35"/>
      <c r="I30" s="136" t="s">
        <v>36</v>
      </c>
      <c r="J30" s="136" t="s">
        <v>38</v>
      </c>
      <c r="K30" s="35"/>
      <c r="L30" s="12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14.4" customHeight="1">
      <c r="A31" s="35"/>
      <c r="B31" s="41"/>
      <c r="C31" s="35"/>
      <c r="D31" s="137" t="s">
        <v>39</v>
      </c>
      <c r="E31" s="124" t="s">
        <v>40</v>
      </c>
      <c r="F31" s="138">
        <f>ROUND((SUM(BE75:BE110)),  2)</f>
        <v>0</v>
      </c>
      <c r="G31" s="35"/>
      <c r="H31" s="35"/>
      <c r="I31" s="139">
        <v>0.20999999999999999</v>
      </c>
      <c r="J31" s="138">
        <f>ROUND(((SUM(BE75:BE110))*I31),  2)</f>
        <v>0</v>
      </c>
      <c r="K31" s="35"/>
      <c r="L31" s="12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124" t="s">
        <v>41</v>
      </c>
      <c r="F32" s="138">
        <f>ROUND((SUM(BF75:BF110)),  2)</f>
        <v>0</v>
      </c>
      <c r="G32" s="35"/>
      <c r="H32" s="35"/>
      <c r="I32" s="139">
        <v>0.12</v>
      </c>
      <c r="J32" s="138">
        <f>ROUND(((SUM(BF75:BF110))*I32),  2)</f>
        <v>0</v>
      </c>
      <c r="K32" s="35"/>
      <c r="L32" s="12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24" t="s">
        <v>42</v>
      </c>
      <c r="F33" s="138">
        <f>ROUND((SUM(BG75:BG110)),  2)</f>
        <v>0</v>
      </c>
      <c r="G33" s="35"/>
      <c r="H33" s="35"/>
      <c r="I33" s="139">
        <v>0.20999999999999999</v>
      </c>
      <c r="J33" s="138">
        <f>0</f>
        <v>0</v>
      </c>
      <c r="K33" s="35"/>
      <c r="L33" s="12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24" t="s">
        <v>43</v>
      </c>
      <c r="F34" s="138">
        <f>ROUND((SUM(BH75:BH110)),  2)</f>
        <v>0</v>
      </c>
      <c r="G34" s="35"/>
      <c r="H34" s="35"/>
      <c r="I34" s="139">
        <v>0.12</v>
      </c>
      <c r="J34" s="138">
        <f>0</f>
        <v>0</v>
      </c>
      <c r="K34" s="35"/>
      <c r="L34" s="12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24" t="s">
        <v>44</v>
      </c>
      <c r="F35" s="138">
        <f>ROUND((SUM(BI75:BI110)),  2)</f>
        <v>0</v>
      </c>
      <c r="G35" s="35"/>
      <c r="H35" s="35"/>
      <c r="I35" s="139">
        <v>0</v>
      </c>
      <c r="J35" s="138">
        <f>0</f>
        <v>0</v>
      </c>
      <c r="K35" s="35"/>
      <c r="L35" s="12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12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25.44" customHeight="1">
      <c r="A37" s="35"/>
      <c r="B37" s="41"/>
      <c r="C37" s="140"/>
      <c r="D37" s="141" t="s">
        <v>45</v>
      </c>
      <c r="E37" s="142"/>
      <c r="F37" s="142"/>
      <c r="G37" s="143" t="s">
        <v>46</v>
      </c>
      <c r="H37" s="144" t="s">
        <v>47</v>
      </c>
      <c r="I37" s="142"/>
      <c r="J37" s="145">
        <f>SUM(J28:J35)</f>
        <v>0</v>
      </c>
      <c r="K37" s="146"/>
      <c r="L37" s="12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147"/>
      <c r="C38" s="148"/>
      <c r="D38" s="148"/>
      <c r="E38" s="148"/>
      <c r="F38" s="148"/>
      <c r="G38" s="148"/>
      <c r="H38" s="148"/>
      <c r="I38" s="148"/>
      <c r="J38" s="148"/>
      <c r="K38" s="148"/>
      <c r="L38" s="12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/>
    <row r="40" hidden="1"/>
    <row r="41" hidden="1"/>
    <row r="42" s="2" customFormat="1" ht="6.96" customHeight="1">
      <c r="A42" s="35"/>
      <c r="B42" s="149"/>
      <c r="C42" s="150"/>
      <c r="D42" s="150"/>
      <c r="E42" s="150"/>
      <c r="F42" s="150"/>
      <c r="G42" s="150"/>
      <c r="H42" s="150"/>
      <c r="I42" s="150"/>
      <c r="J42" s="150"/>
      <c r="K42" s="150"/>
      <c r="L42" s="12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4.96" customHeight="1">
      <c r="A43" s="35"/>
      <c r="B43" s="36"/>
      <c r="C43" s="20" t="s">
        <v>77</v>
      </c>
      <c r="D43" s="37"/>
      <c r="E43" s="37"/>
      <c r="F43" s="37"/>
      <c r="G43" s="37"/>
      <c r="H43" s="37"/>
      <c r="I43" s="37"/>
      <c r="J43" s="37"/>
      <c r="K43" s="37"/>
      <c r="L43" s="12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6.96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2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2" customFormat="1" ht="12" customHeight="1">
      <c r="A45" s="35"/>
      <c r="B45" s="36"/>
      <c r="C45" s="29" t="s">
        <v>16</v>
      </c>
      <c r="D45" s="37"/>
      <c r="E45" s="37"/>
      <c r="F45" s="37"/>
      <c r="G45" s="37"/>
      <c r="H45" s="37"/>
      <c r="I45" s="37"/>
      <c r="J45" s="37"/>
      <c r="K45" s="37"/>
      <c r="L45" s="12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="2" customFormat="1" ht="16.5" customHeight="1">
      <c r="A46" s="35"/>
      <c r="B46" s="36"/>
      <c r="C46" s="37"/>
      <c r="D46" s="37"/>
      <c r="E46" s="66" t="str">
        <f>E7</f>
        <v>Vybavení Hronov - nábytek</v>
      </c>
      <c r="F46" s="37"/>
      <c r="G46" s="37"/>
      <c r="H46" s="37"/>
      <c r="I46" s="37"/>
      <c r="J46" s="37"/>
      <c r="K46" s="37"/>
      <c r="L46" s="12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="2" customFormat="1" ht="6.96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2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="2" customFormat="1" ht="12" customHeight="1">
      <c r="A48" s="35"/>
      <c r="B48" s="36"/>
      <c r="C48" s="29" t="s">
        <v>21</v>
      </c>
      <c r="D48" s="37"/>
      <c r="E48" s="37"/>
      <c r="F48" s="24" t="str">
        <f>F10</f>
        <v xml:space="preserve"> </v>
      </c>
      <c r="G48" s="37"/>
      <c r="H48" s="37"/>
      <c r="I48" s="29" t="s">
        <v>23</v>
      </c>
      <c r="J48" s="69" t="str">
        <f>IF(J10="","",J10)</f>
        <v>30. 11. 2024</v>
      </c>
      <c r="K48" s="37"/>
      <c r="L48" s="12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="2" customFormat="1" ht="6.96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2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="2" customFormat="1" ht="15.15" customHeight="1">
      <c r="A50" s="35"/>
      <c r="B50" s="36"/>
      <c r="C50" s="29" t="s">
        <v>25</v>
      </c>
      <c r="D50" s="37"/>
      <c r="E50" s="37"/>
      <c r="F50" s="24" t="str">
        <f>E13</f>
        <v xml:space="preserve"> </v>
      </c>
      <c r="G50" s="37"/>
      <c r="H50" s="37"/>
      <c r="I50" s="29" t="s">
        <v>30</v>
      </c>
      <c r="J50" s="33" t="str">
        <f>E19</f>
        <v xml:space="preserve"> </v>
      </c>
      <c r="K50" s="37"/>
      <c r="L50" s="12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="2" customFormat="1" ht="15.15" customHeight="1">
      <c r="A51" s="35"/>
      <c r="B51" s="36"/>
      <c r="C51" s="29" t="s">
        <v>28</v>
      </c>
      <c r="D51" s="37"/>
      <c r="E51" s="37"/>
      <c r="F51" s="24" t="str">
        <f>IF(E16="","",E16)</f>
        <v>Vyplň údaj</v>
      </c>
      <c r="G51" s="37"/>
      <c r="H51" s="37"/>
      <c r="I51" s="29" t="s">
        <v>32</v>
      </c>
      <c r="J51" s="33" t="str">
        <f>E22</f>
        <v xml:space="preserve"> </v>
      </c>
      <c r="K51" s="37"/>
      <c r="L51" s="12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="2" customFormat="1" ht="10.32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2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="2" customFormat="1" ht="29.28" customHeight="1">
      <c r="A53" s="35"/>
      <c r="B53" s="36"/>
      <c r="C53" s="151" t="s">
        <v>78</v>
      </c>
      <c r="D53" s="152"/>
      <c r="E53" s="152"/>
      <c r="F53" s="152"/>
      <c r="G53" s="152"/>
      <c r="H53" s="152"/>
      <c r="I53" s="152"/>
      <c r="J53" s="153" t="s">
        <v>79</v>
      </c>
      <c r="K53" s="152"/>
      <c r="L53" s="12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="2" customFormat="1" ht="10.32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2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="2" customFormat="1" ht="22.8" customHeight="1">
      <c r="A55" s="35"/>
      <c r="B55" s="36"/>
      <c r="C55" s="154" t="s">
        <v>67</v>
      </c>
      <c r="D55" s="37"/>
      <c r="E55" s="37"/>
      <c r="F55" s="37"/>
      <c r="G55" s="37"/>
      <c r="H55" s="37"/>
      <c r="I55" s="37"/>
      <c r="J55" s="99">
        <f>J75</f>
        <v>0</v>
      </c>
      <c r="K55" s="37"/>
      <c r="L55" s="12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4" t="s">
        <v>80</v>
      </c>
    </row>
    <row r="56" s="9" customFormat="1" ht="24.96" customHeight="1">
      <c r="A56" s="9"/>
      <c r="B56" s="155"/>
      <c r="C56" s="156"/>
      <c r="D56" s="157" t="s">
        <v>81</v>
      </c>
      <c r="E56" s="158"/>
      <c r="F56" s="158"/>
      <c r="G56" s="158"/>
      <c r="H56" s="158"/>
      <c r="I56" s="158"/>
      <c r="J56" s="159">
        <f>J76</f>
        <v>0</v>
      </c>
      <c r="K56" s="156"/>
      <c r="L56" s="160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1"/>
      <c r="C57" s="162"/>
      <c r="D57" s="163" t="s">
        <v>82</v>
      </c>
      <c r="E57" s="164"/>
      <c r="F57" s="164"/>
      <c r="G57" s="164"/>
      <c r="H57" s="164"/>
      <c r="I57" s="164"/>
      <c r="J57" s="165">
        <f>J77</f>
        <v>0</v>
      </c>
      <c r="K57" s="162"/>
      <c r="L57" s="166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2" customFormat="1" ht="21.84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2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="2" customFormat="1" ht="6.96" customHeight="1">
      <c r="A59" s="35"/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12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3" s="2" customFormat="1" ht="6.96" customHeight="1">
      <c r="A63" s="35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2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="2" customFormat="1" ht="24.96" customHeight="1">
      <c r="A64" s="35"/>
      <c r="B64" s="36"/>
      <c r="C64" s="20" t="s">
        <v>83</v>
      </c>
      <c r="D64" s="37"/>
      <c r="E64" s="37"/>
      <c r="F64" s="37"/>
      <c r="G64" s="37"/>
      <c r="H64" s="37"/>
      <c r="I64" s="37"/>
      <c r="J64" s="37"/>
      <c r="K64" s="37"/>
      <c r="L64" s="12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="2" customFormat="1" ht="6.96" customHeight="1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12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="2" customFormat="1" ht="12" customHeight="1">
      <c r="A66" s="35"/>
      <c r="B66" s="36"/>
      <c r="C66" s="29" t="s">
        <v>16</v>
      </c>
      <c r="D66" s="37"/>
      <c r="E66" s="37"/>
      <c r="F66" s="37"/>
      <c r="G66" s="37"/>
      <c r="H66" s="37"/>
      <c r="I66" s="37"/>
      <c r="J66" s="37"/>
      <c r="K66" s="37"/>
      <c r="L66" s="12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="2" customFormat="1" ht="16.5" customHeight="1">
      <c r="A67" s="35"/>
      <c r="B67" s="36"/>
      <c r="C67" s="37"/>
      <c r="D67" s="37"/>
      <c r="E67" s="66" t="str">
        <f>E7</f>
        <v>Vybavení Hronov - nábytek</v>
      </c>
      <c r="F67" s="37"/>
      <c r="G67" s="37"/>
      <c r="H67" s="37"/>
      <c r="I67" s="37"/>
      <c r="J67" s="37"/>
      <c r="K67" s="37"/>
      <c r="L67" s="12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="2" customFormat="1" ht="6.96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2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="2" customFormat="1" ht="12" customHeight="1">
      <c r="A69" s="35"/>
      <c r="B69" s="36"/>
      <c r="C69" s="29" t="s">
        <v>21</v>
      </c>
      <c r="D69" s="37"/>
      <c r="E69" s="37"/>
      <c r="F69" s="24" t="str">
        <f>F10</f>
        <v xml:space="preserve"> </v>
      </c>
      <c r="G69" s="37"/>
      <c r="H69" s="37"/>
      <c r="I69" s="29" t="s">
        <v>23</v>
      </c>
      <c r="J69" s="69" t="str">
        <f>IF(J10="","",J10)</f>
        <v>30. 11. 2024</v>
      </c>
      <c r="K69" s="37"/>
      <c r="L69" s="12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="2" customFormat="1" ht="6.96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2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="2" customFormat="1" ht="15.15" customHeight="1">
      <c r="A71" s="35"/>
      <c r="B71" s="36"/>
      <c r="C71" s="29" t="s">
        <v>25</v>
      </c>
      <c r="D71" s="37"/>
      <c r="E71" s="37"/>
      <c r="F71" s="24" t="str">
        <f>E13</f>
        <v xml:space="preserve"> </v>
      </c>
      <c r="G71" s="37"/>
      <c r="H71" s="37"/>
      <c r="I71" s="29" t="s">
        <v>30</v>
      </c>
      <c r="J71" s="33" t="str">
        <f>E19</f>
        <v xml:space="preserve"> </v>
      </c>
      <c r="K71" s="37"/>
      <c r="L71" s="12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="2" customFormat="1" ht="15.15" customHeight="1">
      <c r="A72" s="35"/>
      <c r="B72" s="36"/>
      <c r="C72" s="29" t="s">
        <v>28</v>
      </c>
      <c r="D72" s="37"/>
      <c r="E72" s="37"/>
      <c r="F72" s="24" t="str">
        <f>IF(E16="","",E16)</f>
        <v>Vyplň údaj</v>
      </c>
      <c r="G72" s="37"/>
      <c r="H72" s="37"/>
      <c r="I72" s="29" t="s">
        <v>32</v>
      </c>
      <c r="J72" s="33" t="str">
        <f>E22</f>
        <v xml:space="preserve"> </v>
      </c>
      <c r="K72" s="37"/>
      <c r="L72" s="12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="2" customFormat="1" ht="10.32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2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="11" customFormat="1" ht="29.28" customHeight="1">
      <c r="A74" s="167"/>
      <c r="B74" s="168"/>
      <c r="C74" s="169" t="s">
        <v>84</v>
      </c>
      <c r="D74" s="170" t="s">
        <v>54</v>
      </c>
      <c r="E74" s="170" t="s">
        <v>50</v>
      </c>
      <c r="F74" s="170" t="s">
        <v>51</v>
      </c>
      <c r="G74" s="170" t="s">
        <v>85</v>
      </c>
      <c r="H74" s="170" t="s">
        <v>86</v>
      </c>
      <c r="I74" s="170" t="s">
        <v>87</v>
      </c>
      <c r="J74" s="170" t="s">
        <v>79</v>
      </c>
      <c r="K74" s="171" t="s">
        <v>88</v>
      </c>
      <c r="L74" s="172"/>
      <c r="M74" s="89" t="s">
        <v>19</v>
      </c>
      <c r="N74" s="90" t="s">
        <v>39</v>
      </c>
      <c r="O74" s="90" t="s">
        <v>89</v>
      </c>
      <c r="P74" s="90" t="s">
        <v>90</v>
      </c>
      <c r="Q74" s="90" t="s">
        <v>91</v>
      </c>
      <c r="R74" s="90" t="s">
        <v>92</v>
      </c>
      <c r="S74" s="90" t="s">
        <v>93</v>
      </c>
      <c r="T74" s="91" t="s">
        <v>94</v>
      </c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</row>
    <row r="75" s="2" customFormat="1" ht="22.8" customHeight="1">
      <c r="A75" s="35"/>
      <c r="B75" s="36"/>
      <c r="C75" s="96" t="s">
        <v>95</v>
      </c>
      <c r="D75" s="37"/>
      <c r="E75" s="37"/>
      <c r="F75" s="37"/>
      <c r="G75" s="37"/>
      <c r="H75" s="37"/>
      <c r="I75" s="37"/>
      <c r="J75" s="173">
        <f>BK75</f>
        <v>0</v>
      </c>
      <c r="K75" s="37"/>
      <c r="L75" s="41"/>
      <c r="M75" s="92"/>
      <c r="N75" s="174"/>
      <c r="O75" s="93"/>
      <c r="P75" s="175">
        <f>P76</f>
        <v>0</v>
      </c>
      <c r="Q75" s="93"/>
      <c r="R75" s="175">
        <f>R76</f>
        <v>0</v>
      </c>
      <c r="S75" s="93"/>
      <c r="T75" s="176">
        <f>T76</f>
        <v>0</v>
      </c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T75" s="14" t="s">
        <v>68</v>
      </c>
      <c r="AU75" s="14" t="s">
        <v>80</v>
      </c>
      <c r="BK75" s="177">
        <f>BK76</f>
        <v>0</v>
      </c>
    </row>
    <row r="76" s="12" customFormat="1" ht="25.92" customHeight="1">
      <c r="A76" s="12"/>
      <c r="B76" s="178"/>
      <c r="C76" s="179"/>
      <c r="D76" s="180" t="s">
        <v>68</v>
      </c>
      <c r="E76" s="181" t="s">
        <v>96</v>
      </c>
      <c r="F76" s="181" t="s">
        <v>97</v>
      </c>
      <c r="G76" s="179"/>
      <c r="H76" s="179"/>
      <c r="I76" s="182"/>
      <c r="J76" s="183">
        <f>BK76</f>
        <v>0</v>
      </c>
      <c r="K76" s="179"/>
      <c r="L76" s="184"/>
      <c r="M76" s="185"/>
      <c r="N76" s="186"/>
      <c r="O76" s="186"/>
      <c r="P76" s="187">
        <f>P77</f>
        <v>0</v>
      </c>
      <c r="Q76" s="186"/>
      <c r="R76" s="187">
        <f>R77</f>
        <v>0</v>
      </c>
      <c r="S76" s="186"/>
      <c r="T76" s="188">
        <f>T77</f>
        <v>0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R76" s="189" t="s">
        <v>98</v>
      </c>
      <c r="AT76" s="190" t="s">
        <v>68</v>
      </c>
      <c r="AU76" s="190" t="s">
        <v>69</v>
      </c>
      <c r="AY76" s="189" t="s">
        <v>99</v>
      </c>
      <c r="BK76" s="191">
        <f>BK77</f>
        <v>0</v>
      </c>
    </row>
    <row r="77" s="12" customFormat="1" ht="22.8" customHeight="1">
      <c r="A77" s="12"/>
      <c r="B77" s="178"/>
      <c r="C77" s="179"/>
      <c r="D77" s="180" t="s">
        <v>68</v>
      </c>
      <c r="E77" s="192" t="s">
        <v>100</v>
      </c>
      <c r="F77" s="192" t="s">
        <v>101</v>
      </c>
      <c r="G77" s="179"/>
      <c r="H77" s="179"/>
      <c r="I77" s="182"/>
      <c r="J77" s="193">
        <f>BK77</f>
        <v>0</v>
      </c>
      <c r="K77" s="179"/>
      <c r="L77" s="184"/>
      <c r="M77" s="185"/>
      <c r="N77" s="186"/>
      <c r="O77" s="186"/>
      <c r="P77" s="187">
        <f>SUM(P78:P110)</f>
        <v>0</v>
      </c>
      <c r="Q77" s="186"/>
      <c r="R77" s="187">
        <f>SUM(R78:R110)</f>
        <v>0</v>
      </c>
      <c r="S77" s="186"/>
      <c r="T77" s="188">
        <f>SUM(T78:T110)</f>
        <v>0</v>
      </c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R77" s="189" t="s">
        <v>98</v>
      </c>
      <c r="AT77" s="190" t="s">
        <v>68</v>
      </c>
      <c r="AU77" s="190" t="s">
        <v>74</v>
      </c>
      <c r="AY77" s="189" t="s">
        <v>99</v>
      </c>
      <c r="BK77" s="191">
        <f>SUM(BK78:BK110)</f>
        <v>0</v>
      </c>
    </row>
    <row r="78" s="2" customFormat="1" ht="16.5" customHeight="1">
      <c r="A78" s="35"/>
      <c r="B78" s="36"/>
      <c r="C78" s="194" t="s">
        <v>74</v>
      </c>
      <c r="D78" s="194" t="s">
        <v>102</v>
      </c>
      <c r="E78" s="195" t="s">
        <v>103</v>
      </c>
      <c r="F78" s="196" t="s">
        <v>104</v>
      </c>
      <c r="G78" s="197" t="s">
        <v>105</v>
      </c>
      <c r="H78" s="198">
        <v>4</v>
      </c>
      <c r="I78" s="199"/>
      <c r="J78" s="200">
        <f>ROUND(I78*H78,2)</f>
        <v>0</v>
      </c>
      <c r="K78" s="196" t="s">
        <v>19</v>
      </c>
      <c r="L78" s="41"/>
      <c r="M78" s="201" t="s">
        <v>19</v>
      </c>
      <c r="N78" s="202" t="s">
        <v>41</v>
      </c>
      <c r="O78" s="81"/>
      <c r="P78" s="203">
        <f>O78*H78</f>
        <v>0</v>
      </c>
      <c r="Q78" s="203">
        <v>0</v>
      </c>
      <c r="R78" s="203">
        <f>Q78*H78</f>
        <v>0</v>
      </c>
      <c r="S78" s="203">
        <v>0</v>
      </c>
      <c r="T78" s="204">
        <f>S78*H78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R78" s="205" t="s">
        <v>106</v>
      </c>
      <c r="AT78" s="205" t="s">
        <v>102</v>
      </c>
      <c r="AU78" s="205" t="s">
        <v>98</v>
      </c>
      <c r="AY78" s="14" t="s">
        <v>99</v>
      </c>
      <c r="BE78" s="206">
        <f>IF(N78="základní",J78,0)</f>
        <v>0</v>
      </c>
      <c r="BF78" s="206">
        <f>IF(N78="snížená",J78,0)</f>
        <v>0</v>
      </c>
      <c r="BG78" s="206">
        <f>IF(N78="zákl. přenesená",J78,0)</f>
        <v>0</v>
      </c>
      <c r="BH78" s="206">
        <f>IF(N78="sníž. přenesená",J78,0)</f>
        <v>0</v>
      </c>
      <c r="BI78" s="206">
        <f>IF(N78="nulová",J78,0)</f>
        <v>0</v>
      </c>
      <c r="BJ78" s="14" t="s">
        <v>98</v>
      </c>
      <c r="BK78" s="206">
        <f>ROUND(I78*H78,2)</f>
        <v>0</v>
      </c>
      <c r="BL78" s="14" t="s">
        <v>106</v>
      </c>
      <c r="BM78" s="205" t="s">
        <v>107</v>
      </c>
    </row>
    <row r="79" s="2" customFormat="1" ht="16.5" customHeight="1">
      <c r="A79" s="35"/>
      <c r="B79" s="36"/>
      <c r="C79" s="194" t="s">
        <v>98</v>
      </c>
      <c r="D79" s="194" t="s">
        <v>102</v>
      </c>
      <c r="E79" s="195" t="s">
        <v>108</v>
      </c>
      <c r="F79" s="196" t="s">
        <v>109</v>
      </c>
      <c r="G79" s="197" t="s">
        <v>105</v>
      </c>
      <c r="H79" s="198">
        <v>4</v>
      </c>
      <c r="I79" s="199"/>
      <c r="J79" s="200">
        <f>ROUND(I79*H79,2)</f>
        <v>0</v>
      </c>
      <c r="K79" s="196" t="s">
        <v>19</v>
      </c>
      <c r="L79" s="41"/>
      <c r="M79" s="201" t="s">
        <v>19</v>
      </c>
      <c r="N79" s="202" t="s">
        <v>41</v>
      </c>
      <c r="O79" s="81"/>
      <c r="P79" s="203">
        <f>O79*H79</f>
        <v>0</v>
      </c>
      <c r="Q79" s="203">
        <v>0</v>
      </c>
      <c r="R79" s="203">
        <f>Q79*H79</f>
        <v>0</v>
      </c>
      <c r="S79" s="203">
        <v>0</v>
      </c>
      <c r="T79" s="204">
        <f>S79*H79</f>
        <v>0</v>
      </c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R79" s="205" t="s">
        <v>106</v>
      </c>
      <c r="AT79" s="205" t="s">
        <v>102</v>
      </c>
      <c r="AU79" s="205" t="s">
        <v>98</v>
      </c>
      <c r="AY79" s="14" t="s">
        <v>99</v>
      </c>
      <c r="BE79" s="206">
        <f>IF(N79="základní",J79,0)</f>
        <v>0</v>
      </c>
      <c r="BF79" s="206">
        <f>IF(N79="snížená",J79,0)</f>
        <v>0</v>
      </c>
      <c r="BG79" s="206">
        <f>IF(N79="zákl. přenesená",J79,0)</f>
        <v>0</v>
      </c>
      <c r="BH79" s="206">
        <f>IF(N79="sníž. přenesená",J79,0)</f>
        <v>0</v>
      </c>
      <c r="BI79" s="206">
        <f>IF(N79="nulová",J79,0)</f>
        <v>0</v>
      </c>
      <c r="BJ79" s="14" t="s">
        <v>98</v>
      </c>
      <c r="BK79" s="206">
        <f>ROUND(I79*H79,2)</f>
        <v>0</v>
      </c>
      <c r="BL79" s="14" t="s">
        <v>106</v>
      </c>
      <c r="BM79" s="205" t="s">
        <v>110</v>
      </c>
    </row>
    <row r="80" s="2" customFormat="1" ht="16.5" customHeight="1">
      <c r="A80" s="35"/>
      <c r="B80" s="36"/>
      <c r="C80" s="194" t="s">
        <v>111</v>
      </c>
      <c r="D80" s="194" t="s">
        <v>102</v>
      </c>
      <c r="E80" s="195" t="s">
        <v>112</v>
      </c>
      <c r="F80" s="196" t="s">
        <v>113</v>
      </c>
      <c r="G80" s="197" t="s">
        <v>105</v>
      </c>
      <c r="H80" s="198">
        <v>4</v>
      </c>
      <c r="I80" s="199"/>
      <c r="J80" s="200">
        <f>ROUND(I80*H80,2)</f>
        <v>0</v>
      </c>
      <c r="K80" s="196" t="s">
        <v>19</v>
      </c>
      <c r="L80" s="41"/>
      <c r="M80" s="201" t="s">
        <v>19</v>
      </c>
      <c r="N80" s="202" t="s">
        <v>41</v>
      </c>
      <c r="O80" s="81"/>
      <c r="P80" s="203">
        <f>O80*H80</f>
        <v>0</v>
      </c>
      <c r="Q80" s="203">
        <v>0</v>
      </c>
      <c r="R80" s="203">
        <f>Q80*H80</f>
        <v>0</v>
      </c>
      <c r="S80" s="203">
        <v>0</v>
      </c>
      <c r="T80" s="204">
        <f>S80*H80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205" t="s">
        <v>106</v>
      </c>
      <c r="AT80" s="205" t="s">
        <v>102</v>
      </c>
      <c r="AU80" s="205" t="s">
        <v>98</v>
      </c>
      <c r="AY80" s="14" t="s">
        <v>99</v>
      </c>
      <c r="BE80" s="206">
        <f>IF(N80="základní",J80,0)</f>
        <v>0</v>
      </c>
      <c r="BF80" s="206">
        <f>IF(N80="snížená",J80,0)</f>
        <v>0</v>
      </c>
      <c r="BG80" s="206">
        <f>IF(N80="zákl. přenesená",J80,0)</f>
        <v>0</v>
      </c>
      <c r="BH80" s="206">
        <f>IF(N80="sníž. přenesená",J80,0)</f>
        <v>0</v>
      </c>
      <c r="BI80" s="206">
        <f>IF(N80="nulová",J80,0)</f>
        <v>0</v>
      </c>
      <c r="BJ80" s="14" t="s">
        <v>98</v>
      </c>
      <c r="BK80" s="206">
        <f>ROUND(I80*H80,2)</f>
        <v>0</v>
      </c>
      <c r="BL80" s="14" t="s">
        <v>106</v>
      </c>
      <c r="BM80" s="205" t="s">
        <v>114</v>
      </c>
    </row>
    <row r="81" s="2" customFormat="1" ht="16.5" customHeight="1">
      <c r="A81" s="35"/>
      <c r="B81" s="36"/>
      <c r="C81" s="194" t="s">
        <v>115</v>
      </c>
      <c r="D81" s="194" t="s">
        <v>102</v>
      </c>
      <c r="E81" s="195" t="s">
        <v>116</v>
      </c>
      <c r="F81" s="196" t="s">
        <v>117</v>
      </c>
      <c r="G81" s="197" t="s">
        <v>105</v>
      </c>
      <c r="H81" s="198">
        <v>4</v>
      </c>
      <c r="I81" s="199"/>
      <c r="J81" s="200">
        <f>ROUND(I81*H81,2)</f>
        <v>0</v>
      </c>
      <c r="K81" s="196" t="s">
        <v>19</v>
      </c>
      <c r="L81" s="41"/>
      <c r="M81" s="201" t="s">
        <v>19</v>
      </c>
      <c r="N81" s="202" t="s">
        <v>41</v>
      </c>
      <c r="O81" s="81"/>
      <c r="P81" s="203">
        <f>O81*H81</f>
        <v>0</v>
      </c>
      <c r="Q81" s="203">
        <v>0</v>
      </c>
      <c r="R81" s="203">
        <f>Q81*H81</f>
        <v>0</v>
      </c>
      <c r="S81" s="203">
        <v>0</v>
      </c>
      <c r="T81" s="204">
        <f>S81*H81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R81" s="205" t="s">
        <v>106</v>
      </c>
      <c r="AT81" s="205" t="s">
        <v>102</v>
      </c>
      <c r="AU81" s="205" t="s">
        <v>98</v>
      </c>
      <c r="AY81" s="14" t="s">
        <v>99</v>
      </c>
      <c r="BE81" s="206">
        <f>IF(N81="základní",J81,0)</f>
        <v>0</v>
      </c>
      <c r="BF81" s="206">
        <f>IF(N81="snížená",J81,0)</f>
        <v>0</v>
      </c>
      <c r="BG81" s="206">
        <f>IF(N81="zákl. přenesená",J81,0)</f>
        <v>0</v>
      </c>
      <c r="BH81" s="206">
        <f>IF(N81="sníž. přenesená",J81,0)</f>
        <v>0</v>
      </c>
      <c r="BI81" s="206">
        <f>IF(N81="nulová",J81,0)</f>
        <v>0</v>
      </c>
      <c r="BJ81" s="14" t="s">
        <v>98</v>
      </c>
      <c r="BK81" s="206">
        <f>ROUND(I81*H81,2)</f>
        <v>0</v>
      </c>
      <c r="BL81" s="14" t="s">
        <v>106</v>
      </c>
      <c r="BM81" s="205" t="s">
        <v>118</v>
      </c>
    </row>
    <row r="82" s="2" customFormat="1" ht="16.5" customHeight="1">
      <c r="A82" s="35"/>
      <c r="B82" s="36"/>
      <c r="C82" s="194" t="s">
        <v>119</v>
      </c>
      <c r="D82" s="194" t="s">
        <v>102</v>
      </c>
      <c r="E82" s="195" t="s">
        <v>120</v>
      </c>
      <c r="F82" s="196" t="s">
        <v>121</v>
      </c>
      <c r="G82" s="197" t="s">
        <v>105</v>
      </c>
      <c r="H82" s="198">
        <v>4</v>
      </c>
      <c r="I82" s="199"/>
      <c r="J82" s="200">
        <f>ROUND(I82*H82,2)</f>
        <v>0</v>
      </c>
      <c r="K82" s="196" t="s">
        <v>19</v>
      </c>
      <c r="L82" s="41"/>
      <c r="M82" s="201" t="s">
        <v>19</v>
      </c>
      <c r="N82" s="202" t="s">
        <v>41</v>
      </c>
      <c r="O82" s="81"/>
      <c r="P82" s="203">
        <f>O82*H82</f>
        <v>0</v>
      </c>
      <c r="Q82" s="203">
        <v>0</v>
      </c>
      <c r="R82" s="203">
        <f>Q82*H82</f>
        <v>0</v>
      </c>
      <c r="S82" s="203">
        <v>0</v>
      </c>
      <c r="T82" s="204">
        <f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205" t="s">
        <v>106</v>
      </c>
      <c r="AT82" s="205" t="s">
        <v>102</v>
      </c>
      <c r="AU82" s="205" t="s">
        <v>98</v>
      </c>
      <c r="AY82" s="14" t="s">
        <v>99</v>
      </c>
      <c r="BE82" s="206">
        <f>IF(N82="základní",J82,0)</f>
        <v>0</v>
      </c>
      <c r="BF82" s="206">
        <f>IF(N82="snížená",J82,0)</f>
        <v>0</v>
      </c>
      <c r="BG82" s="206">
        <f>IF(N82="zákl. přenesená",J82,0)</f>
        <v>0</v>
      </c>
      <c r="BH82" s="206">
        <f>IF(N82="sníž. přenesená",J82,0)</f>
        <v>0</v>
      </c>
      <c r="BI82" s="206">
        <f>IF(N82="nulová",J82,0)</f>
        <v>0</v>
      </c>
      <c r="BJ82" s="14" t="s">
        <v>98</v>
      </c>
      <c r="BK82" s="206">
        <f>ROUND(I82*H82,2)</f>
        <v>0</v>
      </c>
      <c r="BL82" s="14" t="s">
        <v>106</v>
      </c>
      <c r="BM82" s="205" t="s">
        <v>122</v>
      </c>
    </row>
    <row r="83" s="2" customFormat="1" ht="16.5" customHeight="1">
      <c r="A83" s="35"/>
      <c r="B83" s="36"/>
      <c r="C83" s="194" t="s">
        <v>123</v>
      </c>
      <c r="D83" s="194" t="s">
        <v>102</v>
      </c>
      <c r="E83" s="195" t="s">
        <v>124</v>
      </c>
      <c r="F83" s="196" t="s">
        <v>125</v>
      </c>
      <c r="G83" s="197" t="s">
        <v>105</v>
      </c>
      <c r="H83" s="198">
        <v>4</v>
      </c>
      <c r="I83" s="199"/>
      <c r="J83" s="200">
        <f>ROUND(I83*H83,2)</f>
        <v>0</v>
      </c>
      <c r="K83" s="196" t="s">
        <v>19</v>
      </c>
      <c r="L83" s="41"/>
      <c r="M83" s="201" t="s">
        <v>19</v>
      </c>
      <c r="N83" s="202" t="s">
        <v>41</v>
      </c>
      <c r="O83" s="81"/>
      <c r="P83" s="203">
        <f>O83*H83</f>
        <v>0</v>
      </c>
      <c r="Q83" s="203">
        <v>0</v>
      </c>
      <c r="R83" s="203">
        <f>Q83*H83</f>
        <v>0</v>
      </c>
      <c r="S83" s="203">
        <v>0</v>
      </c>
      <c r="T83" s="204">
        <f>S83*H83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R83" s="205" t="s">
        <v>106</v>
      </c>
      <c r="AT83" s="205" t="s">
        <v>102</v>
      </c>
      <c r="AU83" s="205" t="s">
        <v>98</v>
      </c>
      <c r="AY83" s="14" t="s">
        <v>99</v>
      </c>
      <c r="BE83" s="206">
        <f>IF(N83="základní",J83,0)</f>
        <v>0</v>
      </c>
      <c r="BF83" s="206">
        <f>IF(N83="snížená",J83,0)</f>
        <v>0</v>
      </c>
      <c r="BG83" s="206">
        <f>IF(N83="zákl. přenesená",J83,0)</f>
        <v>0</v>
      </c>
      <c r="BH83" s="206">
        <f>IF(N83="sníž. přenesená",J83,0)</f>
        <v>0</v>
      </c>
      <c r="BI83" s="206">
        <f>IF(N83="nulová",J83,0)</f>
        <v>0</v>
      </c>
      <c r="BJ83" s="14" t="s">
        <v>98</v>
      </c>
      <c r="BK83" s="206">
        <f>ROUND(I83*H83,2)</f>
        <v>0</v>
      </c>
      <c r="BL83" s="14" t="s">
        <v>106</v>
      </c>
      <c r="BM83" s="205" t="s">
        <v>126</v>
      </c>
    </row>
    <row r="84" s="2" customFormat="1" ht="16.5" customHeight="1">
      <c r="A84" s="35"/>
      <c r="B84" s="36"/>
      <c r="C84" s="194" t="s">
        <v>127</v>
      </c>
      <c r="D84" s="194" t="s">
        <v>102</v>
      </c>
      <c r="E84" s="195" t="s">
        <v>128</v>
      </c>
      <c r="F84" s="196" t="s">
        <v>129</v>
      </c>
      <c r="G84" s="197" t="s">
        <v>105</v>
      </c>
      <c r="H84" s="198">
        <v>5</v>
      </c>
      <c r="I84" s="199"/>
      <c r="J84" s="200">
        <f>ROUND(I84*H84,2)</f>
        <v>0</v>
      </c>
      <c r="K84" s="196" t="s">
        <v>19</v>
      </c>
      <c r="L84" s="41"/>
      <c r="M84" s="201" t="s">
        <v>19</v>
      </c>
      <c r="N84" s="202" t="s">
        <v>41</v>
      </c>
      <c r="O84" s="81"/>
      <c r="P84" s="203">
        <f>O84*H84</f>
        <v>0</v>
      </c>
      <c r="Q84" s="203">
        <v>0</v>
      </c>
      <c r="R84" s="203">
        <f>Q84*H84</f>
        <v>0</v>
      </c>
      <c r="S84" s="203">
        <v>0</v>
      </c>
      <c r="T84" s="20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205" t="s">
        <v>106</v>
      </c>
      <c r="AT84" s="205" t="s">
        <v>102</v>
      </c>
      <c r="AU84" s="205" t="s">
        <v>98</v>
      </c>
      <c r="AY84" s="14" t="s">
        <v>99</v>
      </c>
      <c r="BE84" s="206">
        <f>IF(N84="základní",J84,0)</f>
        <v>0</v>
      </c>
      <c r="BF84" s="206">
        <f>IF(N84="snížená",J84,0)</f>
        <v>0</v>
      </c>
      <c r="BG84" s="206">
        <f>IF(N84="zákl. přenesená",J84,0)</f>
        <v>0</v>
      </c>
      <c r="BH84" s="206">
        <f>IF(N84="sníž. přenesená",J84,0)</f>
        <v>0</v>
      </c>
      <c r="BI84" s="206">
        <f>IF(N84="nulová",J84,0)</f>
        <v>0</v>
      </c>
      <c r="BJ84" s="14" t="s">
        <v>98</v>
      </c>
      <c r="BK84" s="206">
        <f>ROUND(I84*H84,2)</f>
        <v>0</v>
      </c>
      <c r="BL84" s="14" t="s">
        <v>106</v>
      </c>
      <c r="BM84" s="205" t="s">
        <v>130</v>
      </c>
    </row>
    <row r="85" s="2" customFormat="1" ht="16.5" customHeight="1">
      <c r="A85" s="35"/>
      <c r="B85" s="36"/>
      <c r="C85" s="194" t="s">
        <v>131</v>
      </c>
      <c r="D85" s="194" t="s">
        <v>102</v>
      </c>
      <c r="E85" s="195" t="s">
        <v>132</v>
      </c>
      <c r="F85" s="196" t="s">
        <v>133</v>
      </c>
      <c r="G85" s="197" t="s">
        <v>105</v>
      </c>
      <c r="H85" s="198">
        <v>4</v>
      </c>
      <c r="I85" s="199"/>
      <c r="J85" s="200">
        <f>ROUND(I85*H85,2)</f>
        <v>0</v>
      </c>
      <c r="K85" s="196" t="s">
        <v>19</v>
      </c>
      <c r="L85" s="41"/>
      <c r="M85" s="201" t="s">
        <v>19</v>
      </c>
      <c r="N85" s="202" t="s">
        <v>41</v>
      </c>
      <c r="O85" s="81"/>
      <c r="P85" s="203">
        <f>O85*H85</f>
        <v>0</v>
      </c>
      <c r="Q85" s="203">
        <v>0</v>
      </c>
      <c r="R85" s="203">
        <f>Q85*H85</f>
        <v>0</v>
      </c>
      <c r="S85" s="203">
        <v>0</v>
      </c>
      <c r="T85" s="204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205" t="s">
        <v>106</v>
      </c>
      <c r="AT85" s="205" t="s">
        <v>102</v>
      </c>
      <c r="AU85" s="205" t="s">
        <v>98</v>
      </c>
      <c r="AY85" s="14" t="s">
        <v>99</v>
      </c>
      <c r="BE85" s="206">
        <f>IF(N85="základní",J85,0)</f>
        <v>0</v>
      </c>
      <c r="BF85" s="206">
        <f>IF(N85="snížená",J85,0)</f>
        <v>0</v>
      </c>
      <c r="BG85" s="206">
        <f>IF(N85="zákl. přenesená",J85,0)</f>
        <v>0</v>
      </c>
      <c r="BH85" s="206">
        <f>IF(N85="sníž. přenesená",J85,0)</f>
        <v>0</v>
      </c>
      <c r="BI85" s="206">
        <f>IF(N85="nulová",J85,0)</f>
        <v>0</v>
      </c>
      <c r="BJ85" s="14" t="s">
        <v>98</v>
      </c>
      <c r="BK85" s="206">
        <f>ROUND(I85*H85,2)</f>
        <v>0</v>
      </c>
      <c r="BL85" s="14" t="s">
        <v>106</v>
      </c>
      <c r="BM85" s="205" t="s">
        <v>134</v>
      </c>
    </row>
    <row r="86" s="2" customFormat="1" ht="16.5" customHeight="1">
      <c r="A86" s="35"/>
      <c r="B86" s="36"/>
      <c r="C86" s="194" t="s">
        <v>135</v>
      </c>
      <c r="D86" s="194" t="s">
        <v>102</v>
      </c>
      <c r="E86" s="195" t="s">
        <v>136</v>
      </c>
      <c r="F86" s="196" t="s">
        <v>137</v>
      </c>
      <c r="G86" s="197" t="s">
        <v>105</v>
      </c>
      <c r="H86" s="198">
        <v>16</v>
      </c>
      <c r="I86" s="199"/>
      <c r="J86" s="200">
        <f>ROUND(I86*H86,2)</f>
        <v>0</v>
      </c>
      <c r="K86" s="196" t="s">
        <v>19</v>
      </c>
      <c r="L86" s="41"/>
      <c r="M86" s="201" t="s">
        <v>19</v>
      </c>
      <c r="N86" s="202" t="s">
        <v>41</v>
      </c>
      <c r="O86" s="81"/>
      <c r="P86" s="203">
        <f>O86*H86</f>
        <v>0</v>
      </c>
      <c r="Q86" s="203">
        <v>0</v>
      </c>
      <c r="R86" s="203">
        <f>Q86*H86</f>
        <v>0</v>
      </c>
      <c r="S86" s="203">
        <v>0</v>
      </c>
      <c r="T86" s="20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205" t="s">
        <v>106</v>
      </c>
      <c r="AT86" s="205" t="s">
        <v>102</v>
      </c>
      <c r="AU86" s="205" t="s">
        <v>98</v>
      </c>
      <c r="AY86" s="14" t="s">
        <v>99</v>
      </c>
      <c r="BE86" s="206">
        <f>IF(N86="základní",J86,0)</f>
        <v>0</v>
      </c>
      <c r="BF86" s="206">
        <f>IF(N86="snížená",J86,0)</f>
        <v>0</v>
      </c>
      <c r="BG86" s="206">
        <f>IF(N86="zákl. přenesená",J86,0)</f>
        <v>0</v>
      </c>
      <c r="BH86" s="206">
        <f>IF(N86="sníž. přenesená",J86,0)</f>
        <v>0</v>
      </c>
      <c r="BI86" s="206">
        <f>IF(N86="nulová",J86,0)</f>
        <v>0</v>
      </c>
      <c r="BJ86" s="14" t="s">
        <v>98</v>
      </c>
      <c r="BK86" s="206">
        <f>ROUND(I86*H86,2)</f>
        <v>0</v>
      </c>
      <c r="BL86" s="14" t="s">
        <v>106</v>
      </c>
      <c r="BM86" s="205" t="s">
        <v>138</v>
      </c>
    </row>
    <row r="87" s="2" customFormat="1" ht="16.5" customHeight="1">
      <c r="A87" s="35"/>
      <c r="B87" s="36"/>
      <c r="C87" s="194" t="s">
        <v>139</v>
      </c>
      <c r="D87" s="194" t="s">
        <v>102</v>
      </c>
      <c r="E87" s="195" t="s">
        <v>140</v>
      </c>
      <c r="F87" s="196" t="s">
        <v>141</v>
      </c>
      <c r="G87" s="197" t="s">
        <v>105</v>
      </c>
      <c r="H87" s="198">
        <v>5</v>
      </c>
      <c r="I87" s="199"/>
      <c r="J87" s="200">
        <f>ROUND(I87*H87,2)</f>
        <v>0</v>
      </c>
      <c r="K87" s="196" t="s">
        <v>19</v>
      </c>
      <c r="L87" s="41"/>
      <c r="M87" s="201" t="s">
        <v>19</v>
      </c>
      <c r="N87" s="202" t="s">
        <v>41</v>
      </c>
      <c r="O87" s="81"/>
      <c r="P87" s="203">
        <f>O87*H87</f>
        <v>0</v>
      </c>
      <c r="Q87" s="203">
        <v>0</v>
      </c>
      <c r="R87" s="203">
        <f>Q87*H87</f>
        <v>0</v>
      </c>
      <c r="S87" s="203">
        <v>0</v>
      </c>
      <c r="T87" s="204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205" t="s">
        <v>106</v>
      </c>
      <c r="AT87" s="205" t="s">
        <v>102</v>
      </c>
      <c r="AU87" s="205" t="s">
        <v>98</v>
      </c>
      <c r="AY87" s="14" t="s">
        <v>99</v>
      </c>
      <c r="BE87" s="206">
        <f>IF(N87="základní",J87,0)</f>
        <v>0</v>
      </c>
      <c r="BF87" s="206">
        <f>IF(N87="snížená",J87,0)</f>
        <v>0</v>
      </c>
      <c r="BG87" s="206">
        <f>IF(N87="zákl. přenesená",J87,0)</f>
        <v>0</v>
      </c>
      <c r="BH87" s="206">
        <f>IF(N87="sníž. přenesená",J87,0)</f>
        <v>0</v>
      </c>
      <c r="BI87" s="206">
        <f>IF(N87="nulová",J87,0)</f>
        <v>0</v>
      </c>
      <c r="BJ87" s="14" t="s">
        <v>98</v>
      </c>
      <c r="BK87" s="206">
        <f>ROUND(I87*H87,2)</f>
        <v>0</v>
      </c>
      <c r="BL87" s="14" t="s">
        <v>106</v>
      </c>
      <c r="BM87" s="205" t="s">
        <v>142</v>
      </c>
    </row>
    <row r="88" s="2" customFormat="1" ht="16.5" customHeight="1">
      <c r="A88" s="35"/>
      <c r="B88" s="36"/>
      <c r="C88" s="194" t="s">
        <v>143</v>
      </c>
      <c r="D88" s="194" t="s">
        <v>102</v>
      </c>
      <c r="E88" s="195" t="s">
        <v>144</v>
      </c>
      <c r="F88" s="196" t="s">
        <v>145</v>
      </c>
      <c r="G88" s="197" t="s">
        <v>105</v>
      </c>
      <c r="H88" s="198">
        <v>2</v>
      </c>
      <c r="I88" s="199"/>
      <c r="J88" s="200">
        <f>ROUND(I88*H88,2)</f>
        <v>0</v>
      </c>
      <c r="K88" s="196" t="s">
        <v>19</v>
      </c>
      <c r="L88" s="41"/>
      <c r="M88" s="201" t="s">
        <v>19</v>
      </c>
      <c r="N88" s="202" t="s">
        <v>41</v>
      </c>
      <c r="O88" s="81"/>
      <c r="P88" s="203">
        <f>O88*H88</f>
        <v>0</v>
      </c>
      <c r="Q88" s="203">
        <v>0</v>
      </c>
      <c r="R88" s="203">
        <f>Q88*H88</f>
        <v>0</v>
      </c>
      <c r="S88" s="203">
        <v>0</v>
      </c>
      <c r="T88" s="20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205" t="s">
        <v>106</v>
      </c>
      <c r="AT88" s="205" t="s">
        <v>102</v>
      </c>
      <c r="AU88" s="205" t="s">
        <v>98</v>
      </c>
      <c r="AY88" s="14" t="s">
        <v>99</v>
      </c>
      <c r="BE88" s="206">
        <f>IF(N88="základní",J88,0)</f>
        <v>0</v>
      </c>
      <c r="BF88" s="206">
        <f>IF(N88="snížená",J88,0)</f>
        <v>0</v>
      </c>
      <c r="BG88" s="206">
        <f>IF(N88="zákl. přenesená",J88,0)</f>
        <v>0</v>
      </c>
      <c r="BH88" s="206">
        <f>IF(N88="sníž. přenesená",J88,0)</f>
        <v>0</v>
      </c>
      <c r="BI88" s="206">
        <f>IF(N88="nulová",J88,0)</f>
        <v>0</v>
      </c>
      <c r="BJ88" s="14" t="s">
        <v>98</v>
      </c>
      <c r="BK88" s="206">
        <f>ROUND(I88*H88,2)</f>
        <v>0</v>
      </c>
      <c r="BL88" s="14" t="s">
        <v>106</v>
      </c>
      <c r="BM88" s="205" t="s">
        <v>146</v>
      </c>
    </row>
    <row r="89" s="2" customFormat="1" ht="16.5" customHeight="1">
      <c r="A89" s="35"/>
      <c r="B89" s="36"/>
      <c r="C89" s="194" t="s">
        <v>8</v>
      </c>
      <c r="D89" s="194" t="s">
        <v>102</v>
      </c>
      <c r="E89" s="195" t="s">
        <v>147</v>
      </c>
      <c r="F89" s="196" t="s">
        <v>148</v>
      </c>
      <c r="G89" s="197" t="s">
        <v>105</v>
      </c>
      <c r="H89" s="198">
        <v>1</v>
      </c>
      <c r="I89" s="199"/>
      <c r="J89" s="200">
        <f>ROUND(I89*H89,2)</f>
        <v>0</v>
      </c>
      <c r="K89" s="196" t="s">
        <v>19</v>
      </c>
      <c r="L89" s="41"/>
      <c r="M89" s="201" t="s">
        <v>19</v>
      </c>
      <c r="N89" s="202" t="s">
        <v>41</v>
      </c>
      <c r="O89" s="81"/>
      <c r="P89" s="203">
        <f>O89*H89</f>
        <v>0</v>
      </c>
      <c r="Q89" s="203">
        <v>0</v>
      </c>
      <c r="R89" s="203">
        <f>Q89*H89</f>
        <v>0</v>
      </c>
      <c r="S89" s="203">
        <v>0</v>
      </c>
      <c r="T89" s="204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205" t="s">
        <v>106</v>
      </c>
      <c r="AT89" s="205" t="s">
        <v>102</v>
      </c>
      <c r="AU89" s="205" t="s">
        <v>98</v>
      </c>
      <c r="AY89" s="14" t="s">
        <v>99</v>
      </c>
      <c r="BE89" s="206">
        <f>IF(N89="základní",J89,0)</f>
        <v>0</v>
      </c>
      <c r="BF89" s="206">
        <f>IF(N89="snížená",J89,0)</f>
        <v>0</v>
      </c>
      <c r="BG89" s="206">
        <f>IF(N89="zákl. přenesená",J89,0)</f>
        <v>0</v>
      </c>
      <c r="BH89" s="206">
        <f>IF(N89="sníž. přenesená",J89,0)</f>
        <v>0</v>
      </c>
      <c r="BI89" s="206">
        <f>IF(N89="nulová",J89,0)</f>
        <v>0</v>
      </c>
      <c r="BJ89" s="14" t="s">
        <v>98</v>
      </c>
      <c r="BK89" s="206">
        <f>ROUND(I89*H89,2)</f>
        <v>0</v>
      </c>
      <c r="BL89" s="14" t="s">
        <v>106</v>
      </c>
      <c r="BM89" s="205" t="s">
        <v>149</v>
      </c>
    </row>
    <row r="90" s="2" customFormat="1" ht="16.5" customHeight="1">
      <c r="A90" s="35"/>
      <c r="B90" s="36"/>
      <c r="C90" s="194" t="s">
        <v>150</v>
      </c>
      <c r="D90" s="194" t="s">
        <v>102</v>
      </c>
      <c r="E90" s="195" t="s">
        <v>151</v>
      </c>
      <c r="F90" s="196" t="s">
        <v>152</v>
      </c>
      <c r="G90" s="197" t="s">
        <v>105</v>
      </c>
      <c r="H90" s="198">
        <v>3</v>
      </c>
      <c r="I90" s="199"/>
      <c r="J90" s="200">
        <f>ROUND(I90*H90,2)</f>
        <v>0</v>
      </c>
      <c r="K90" s="196" t="s">
        <v>19</v>
      </c>
      <c r="L90" s="41"/>
      <c r="M90" s="201" t="s">
        <v>19</v>
      </c>
      <c r="N90" s="202" t="s">
        <v>41</v>
      </c>
      <c r="O90" s="81"/>
      <c r="P90" s="203">
        <f>O90*H90</f>
        <v>0</v>
      </c>
      <c r="Q90" s="203">
        <v>0</v>
      </c>
      <c r="R90" s="203">
        <f>Q90*H90</f>
        <v>0</v>
      </c>
      <c r="S90" s="203">
        <v>0</v>
      </c>
      <c r="T90" s="20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205" t="s">
        <v>106</v>
      </c>
      <c r="AT90" s="205" t="s">
        <v>102</v>
      </c>
      <c r="AU90" s="205" t="s">
        <v>98</v>
      </c>
      <c r="AY90" s="14" t="s">
        <v>99</v>
      </c>
      <c r="BE90" s="206">
        <f>IF(N90="základní",J90,0)</f>
        <v>0</v>
      </c>
      <c r="BF90" s="206">
        <f>IF(N90="snížená",J90,0)</f>
        <v>0</v>
      </c>
      <c r="BG90" s="206">
        <f>IF(N90="zákl. přenesená",J90,0)</f>
        <v>0</v>
      </c>
      <c r="BH90" s="206">
        <f>IF(N90="sníž. přenesená",J90,0)</f>
        <v>0</v>
      </c>
      <c r="BI90" s="206">
        <f>IF(N90="nulová",J90,0)</f>
        <v>0</v>
      </c>
      <c r="BJ90" s="14" t="s">
        <v>98</v>
      </c>
      <c r="BK90" s="206">
        <f>ROUND(I90*H90,2)</f>
        <v>0</v>
      </c>
      <c r="BL90" s="14" t="s">
        <v>106</v>
      </c>
      <c r="BM90" s="205" t="s">
        <v>153</v>
      </c>
    </row>
    <row r="91" s="2" customFormat="1" ht="16.5" customHeight="1">
      <c r="A91" s="35"/>
      <c r="B91" s="36"/>
      <c r="C91" s="194" t="s">
        <v>154</v>
      </c>
      <c r="D91" s="194" t="s">
        <v>102</v>
      </c>
      <c r="E91" s="195" t="s">
        <v>155</v>
      </c>
      <c r="F91" s="196" t="s">
        <v>156</v>
      </c>
      <c r="G91" s="197" t="s">
        <v>105</v>
      </c>
      <c r="H91" s="198">
        <v>1</v>
      </c>
      <c r="I91" s="199"/>
      <c r="J91" s="200">
        <f>ROUND(I91*H91,2)</f>
        <v>0</v>
      </c>
      <c r="K91" s="196" t="s">
        <v>19</v>
      </c>
      <c r="L91" s="41"/>
      <c r="M91" s="201" t="s">
        <v>19</v>
      </c>
      <c r="N91" s="202" t="s">
        <v>41</v>
      </c>
      <c r="O91" s="81"/>
      <c r="P91" s="203">
        <f>O91*H91</f>
        <v>0</v>
      </c>
      <c r="Q91" s="203">
        <v>0</v>
      </c>
      <c r="R91" s="203">
        <f>Q91*H91</f>
        <v>0</v>
      </c>
      <c r="S91" s="203">
        <v>0</v>
      </c>
      <c r="T91" s="204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205" t="s">
        <v>106</v>
      </c>
      <c r="AT91" s="205" t="s">
        <v>102</v>
      </c>
      <c r="AU91" s="205" t="s">
        <v>98</v>
      </c>
      <c r="AY91" s="14" t="s">
        <v>99</v>
      </c>
      <c r="BE91" s="206">
        <f>IF(N91="základní",J91,0)</f>
        <v>0</v>
      </c>
      <c r="BF91" s="206">
        <f>IF(N91="snížená",J91,0)</f>
        <v>0</v>
      </c>
      <c r="BG91" s="206">
        <f>IF(N91="zákl. přenesená",J91,0)</f>
        <v>0</v>
      </c>
      <c r="BH91" s="206">
        <f>IF(N91="sníž. přenesená",J91,0)</f>
        <v>0</v>
      </c>
      <c r="BI91" s="206">
        <f>IF(N91="nulová",J91,0)</f>
        <v>0</v>
      </c>
      <c r="BJ91" s="14" t="s">
        <v>98</v>
      </c>
      <c r="BK91" s="206">
        <f>ROUND(I91*H91,2)</f>
        <v>0</v>
      </c>
      <c r="BL91" s="14" t="s">
        <v>106</v>
      </c>
      <c r="BM91" s="205" t="s">
        <v>157</v>
      </c>
    </row>
    <row r="92" s="2" customFormat="1" ht="16.5" customHeight="1">
      <c r="A92" s="35"/>
      <c r="B92" s="36"/>
      <c r="C92" s="194" t="s">
        <v>158</v>
      </c>
      <c r="D92" s="194" t="s">
        <v>102</v>
      </c>
      <c r="E92" s="195" t="s">
        <v>159</v>
      </c>
      <c r="F92" s="196" t="s">
        <v>160</v>
      </c>
      <c r="G92" s="197" t="s">
        <v>105</v>
      </c>
      <c r="H92" s="198">
        <v>1</v>
      </c>
      <c r="I92" s="199"/>
      <c r="J92" s="200">
        <f>ROUND(I92*H92,2)</f>
        <v>0</v>
      </c>
      <c r="K92" s="196" t="s">
        <v>19</v>
      </c>
      <c r="L92" s="41"/>
      <c r="M92" s="201" t="s">
        <v>19</v>
      </c>
      <c r="N92" s="202" t="s">
        <v>41</v>
      </c>
      <c r="O92" s="81"/>
      <c r="P92" s="203">
        <f>O92*H92</f>
        <v>0</v>
      </c>
      <c r="Q92" s="203">
        <v>0</v>
      </c>
      <c r="R92" s="203">
        <f>Q92*H92</f>
        <v>0</v>
      </c>
      <c r="S92" s="203">
        <v>0</v>
      </c>
      <c r="T92" s="20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205" t="s">
        <v>106</v>
      </c>
      <c r="AT92" s="205" t="s">
        <v>102</v>
      </c>
      <c r="AU92" s="205" t="s">
        <v>98</v>
      </c>
      <c r="AY92" s="14" t="s">
        <v>99</v>
      </c>
      <c r="BE92" s="206">
        <f>IF(N92="základní",J92,0)</f>
        <v>0</v>
      </c>
      <c r="BF92" s="206">
        <f>IF(N92="snížená",J92,0)</f>
        <v>0</v>
      </c>
      <c r="BG92" s="206">
        <f>IF(N92="zákl. přenesená",J92,0)</f>
        <v>0</v>
      </c>
      <c r="BH92" s="206">
        <f>IF(N92="sníž. přenesená",J92,0)</f>
        <v>0</v>
      </c>
      <c r="BI92" s="206">
        <f>IF(N92="nulová",J92,0)</f>
        <v>0</v>
      </c>
      <c r="BJ92" s="14" t="s">
        <v>98</v>
      </c>
      <c r="BK92" s="206">
        <f>ROUND(I92*H92,2)</f>
        <v>0</v>
      </c>
      <c r="BL92" s="14" t="s">
        <v>106</v>
      </c>
      <c r="BM92" s="205" t="s">
        <v>161</v>
      </c>
    </row>
    <row r="93" s="2" customFormat="1" ht="16.5" customHeight="1">
      <c r="A93" s="35"/>
      <c r="B93" s="36"/>
      <c r="C93" s="194" t="s">
        <v>106</v>
      </c>
      <c r="D93" s="194" t="s">
        <v>102</v>
      </c>
      <c r="E93" s="195" t="s">
        <v>162</v>
      </c>
      <c r="F93" s="196" t="s">
        <v>163</v>
      </c>
      <c r="G93" s="197" t="s">
        <v>105</v>
      </c>
      <c r="H93" s="198">
        <v>1</v>
      </c>
      <c r="I93" s="199"/>
      <c r="J93" s="200">
        <f>ROUND(I93*H93,2)</f>
        <v>0</v>
      </c>
      <c r="K93" s="196" t="s">
        <v>19</v>
      </c>
      <c r="L93" s="41"/>
      <c r="M93" s="201" t="s">
        <v>19</v>
      </c>
      <c r="N93" s="202" t="s">
        <v>41</v>
      </c>
      <c r="O93" s="81"/>
      <c r="P93" s="203">
        <f>O93*H93</f>
        <v>0</v>
      </c>
      <c r="Q93" s="203">
        <v>0</v>
      </c>
      <c r="R93" s="203">
        <f>Q93*H93</f>
        <v>0</v>
      </c>
      <c r="S93" s="203">
        <v>0</v>
      </c>
      <c r="T93" s="204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205" t="s">
        <v>106</v>
      </c>
      <c r="AT93" s="205" t="s">
        <v>102</v>
      </c>
      <c r="AU93" s="205" t="s">
        <v>98</v>
      </c>
      <c r="AY93" s="14" t="s">
        <v>99</v>
      </c>
      <c r="BE93" s="206">
        <f>IF(N93="základní",J93,0)</f>
        <v>0</v>
      </c>
      <c r="BF93" s="206">
        <f>IF(N93="snížená",J93,0)</f>
        <v>0</v>
      </c>
      <c r="BG93" s="206">
        <f>IF(N93="zákl. přenesená",J93,0)</f>
        <v>0</v>
      </c>
      <c r="BH93" s="206">
        <f>IF(N93="sníž. přenesená",J93,0)</f>
        <v>0</v>
      </c>
      <c r="BI93" s="206">
        <f>IF(N93="nulová",J93,0)</f>
        <v>0</v>
      </c>
      <c r="BJ93" s="14" t="s">
        <v>98</v>
      </c>
      <c r="BK93" s="206">
        <f>ROUND(I93*H93,2)</f>
        <v>0</v>
      </c>
      <c r="BL93" s="14" t="s">
        <v>106</v>
      </c>
      <c r="BM93" s="205" t="s">
        <v>164</v>
      </c>
    </row>
    <row r="94" s="2" customFormat="1" ht="16.5" customHeight="1">
      <c r="A94" s="35"/>
      <c r="B94" s="36"/>
      <c r="C94" s="194" t="s">
        <v>165</v>
      </c>
      <c r="D94" s="194" t="s">
        <v>102</v>
      </c>
      <c r="E94" s="195" t="s">
        <v>166</v>
      </c>
      <c r="F94" s="196" t="s">
        <v>167</v>
      </c>
      <c r="G94" s="197" t="s">
        <v>105</v>
      </c>
      <c r="H94" s="198">
        <v>1</v>
      </c>
      <c r="I94" s="199"/>
      <c r="J94" s="200">
        <f>ROUND(I94*H94,2)</f>
        <v>0</v>
      </c>
      <c r="K94" s="196" t="s">
        <v>19</v>
      </c>
      <c r="L94" s="41"/>
      <c r="M94" s="201" t="s">
        <v>19</v>
      </c>
      <c r="N94" s="202" t="s">
        <v>41</v>
      </c>
      <c r="O94" s="81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205" t="s">
        <v>106</v>
      </c>
      <c r="AT94" s="205" t="s">
        <v>102</v>
      </c>
      <c r="AU94" s="205" t="s">
        <v>98</v>
      </c>
      <c r="AY94" s="14" t="s">
        <v>99</v>
      </c>
      <c r="BE94" s="206">
        <f>IF(N94="základní",J94,0)</f>
        <v>0</v>
      </c>
      <c r="BF94" s="206">
        <f>IF(N94="snížená",J94,0)</f>
        <v>0</v>
      </c>
      <c r="BG94" s="206">
        <f>IF(N94="zákl. přenesená",J94,0)</f>
        <v>0</v>
      </c>
      <c r="BH94" s="206">
        <f>IF(N94="sníž. přenesená",J94,0)</f>
        <v>0</v>
      </c>
      <c r="BI94" s="206">
        <f>IF(N94="nulová",J94,0)</f>
        <v>0</v>
      </c>
      <c r="BJ94" s="14" t="s">
        <v>98</v>
      </c>
      <c r="BK94" s="206">
        <f>ROUND(I94*H94,2)</f>
        <v>0</v>
      </c>
      <c r="BL94" s="14" t="s">
        <v>106</v>
      </c>
      <c r="BM94" s="205" t="s">
        <v>168</v>
      </c>
    </row>
    <row r="95" s="2" customFormat="1" ht="16.5" customHeight="1">
      <c r="A95" s="35"/>
      <c r="B95" s="36"/>
      <c r="C95" s="194" t="s">
        <v>169</v>
      </c>
      <c r="D95" s="194" t="s">
        <v>102</v>
      </c>
      <c r="E95" s="195" t="s">
        <v>170</v>
      </c>
      <c r="F95" s="196" t="s">
        <v>171</v>
      </c>
      <c r="G95" s="197" t="s">
        <v>105</v>
      </c>
      <c r="H95" s="198">
        <v>1</v>
      </c>
      <c r="I95" s="199"/>
      <c r="J95" s="200">
        <f>ROUND(I95*H95,2)</f>
        <v>0</v>
      </c>
      <c r="K95" s="196" t="s">
        <v>19</v>
      </c>
      <c r="L95" s="41"/>
      <c r="M95" s="201" t="s">
        <v>19</v>
      </c>
      <c r="N95" s="202" t="s">
        <v>41</v>
      </c>
      <c r="O95" s="81"/>
      <c r="P95" s="203">
        <f>O95*H95</f>
        <v>0</v>
      </c>
      <c r="Q95" s="203">
        <v>0</v>
      </c>
      <c r="R95" s="203">
        <f>Q95*H95</f>
        <v>0</v>
      </c>
      <c r="S95" s="203">
        <v>0</v>
      </c>
      <c r="T95" s="204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205" t="s">
        <v>106</v>
      </c>
      <c r="AT95" s="205" t="s">
        <v>102</v>
      </c>
      <c r="AU95" s="205" t="s">
        <v>98</v>
      </c>
      <c r="AY95" s="14" t="s">
        <v>99</v>
      </c>
      <c r="BE95" s="206">
        <f>IF(N95="základní",J95,0)</f>
        <v>0</v>
      </c>
      <c r="BF95" s="206">
        <f>IF(N95="snížená",J95,0)</f>
        <v>0</v>
      </c>
      <c r="BG95" s="206">
        <f>IF(N95="zákl. přenesená",J95,0)</f>
        <v>0</v>
      </c>
      <c r="BH95" s="206">
        <f>IF(N95="sníž. přenesená",J95,0)</f>
        <v>0</v>
      </c>
      <c r="BI95" s="206">
        <f>IF(N95="nulová",J95,0)</f>
        <v>0</v>
      </c>
      <c r="BJ95" s="14" t="s">
        <v>98</v>
      </c>
      <c r="BK95" s="206">
        <f>ROUND(I95*H95,2)</f>
        <v>0</v>
      </c>
      <c r="BL95" s="14" t="s">
        <v>106</v>
      </c>
      <c r="BM95" s="205" t="s">
        <v>172</v>
      </c>
    </row>
    <row r="96" s="2" customFormat="1" ht="16.5" customHeight="1">
      <c r="A96" s="35"/>
      <c r="B96" s="36"/>
      <c r="C96" s="194" t="s">
        <v>173</v>
      </c>
      <c r="D96" s="194" t="s">
        <v>102</v>
      </c>
      <c r="E96" s="195" t="s">
        <v>174</v>
      </c>
      <c r="F96" s="196" t="s">
        <v>175</v>
      </c>
      <c r="G96" s="197" t="s">
        <v>105</v>
      </c>
      <c r="H96" s="198">
        <v>1</v>
      </c>
      <c r="I96" s="199"/>
      <c r="J96" s="200">
        <f>ROUND(I96*H96,2)</f>
        <v>0</v>
      </c>
      <c r="K96" s="196" t="s">
        <v>19</v>
      </c>
      <c r="L96" s="41"/>
      <c r="M96" s="201" t="s">
        <v>19</v>
      </c>
      <c r="N96" s="202" t="s">
        <v>41</v>
      </c>
      <c r="O96" s="81"/>
      <c r="P96" s="203">
        <f>O96*H96</f>
        <v>0</v>
      </c>
      <c r="Q96" s="203">
        <v>0</v>
      </c>
      <c r="R96" s="203">
        <f>Q96*H96</f>
        <v>0</v>
      </c>
      <c r="S96" s="203">
        <v>0</v>
      </c>
      <c r="T96" s="20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205" t="s">
        <v>106</v>
      </c>
      <c r="AT96" s="205" t="s">
        <v>102</v>
      </c>
      <c r="AU96" s="205" t="s">
        <v>98</v>
      </c>
      <c r="AY96" s="14" t="s">
        <v>99</v>
      </c>
      <c r="BE96" s="206">
        <f>IF(N96="základní",J96,0)</f>
        <v>0</v>
      </c>
      <c r="BF96" s="206">
        <f>IF(N96="snížená",J96,0)</f>
        <v>0</v>
      </c>
      <c r="BG96" s="206">
        <f>IF(N96="zákl. přenesená",J96,0)</f>
        <v>0</v>
      </c>
      <c r="BH96" s="206">
        <f>IF(N96="sníž. přenesená",J96,0)</f>
        <v>0</v>
      </c>
      <c r="BI96" s="206">
        <f>IF(N96="nulová",J96,0)</f>
        <v>0</v>
      </c>
      <c r="BJ96" s="14" t="s">
        <v>98</v>
      </c>
      <c r="BK96" s="206">
        <f>ROUND(I96*H96,2)</f>
        <v>0</v>
      </c>
      <c r="BL96" s="14" t="s">
        <v>106</v>
      </c>
      <c r="BM96" s="205" t="s">
        <v>176</v>
      </c>
    </row>
    <row r="97" s="2" customFormat="1" ht="16.5" customHeight="1">
      <c r="A97" s="35"/>
      <c r="B97" s="36"/>
      <c r="C97" s="194" t="s">
        <v>177</v>
      </c>
      <c r="D97" s="194" t="s">
        <v>102</v>
      </c>
      <c r="E97" s="195" t="s">
        <v>178</v>
      </c>
      <c r="F97" s="196" t="s">
        <v>179</v>
      </c>
      <c r="G97" s="197" t="s">
        <v>105</v>
      </c>
      <c r="H97" s="198">
        <v>2</v>
      </c>
      <c r="I97" s="199"/>
      <c r="J97" s="200">
        <f>ROUND(I97*H97,2)</f>
        <v>0</v>
      </c>
      <c r="K97" s="196" t="s">
        <v>19</v>
      </c>
      <c r="L97" s="41"/>
      <c r="M97" s="201" t="s">
        <v>19</v>
      </c>
      <c r="N97" s="202" t="s">
        <v>41</v>
      </c>
      <c r="O97" s="81"/>
      <c r="P97" s="203">
        <f>O97*H97</f>
        <v>0</v>
      </c>
      <c r="Q97" s="203">
        <v>0</v>
      </c>
      <c r="R97" s="203">
        <f>Q97*H97</f>
        <v>0</v>
      </c>
      <c r="S97" s="203">
        <v>0</v>
      </c>
      <c r="T97" s="204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205" t="s">
        <v>106</v>
      </c>
      <c r="AT97" s="205" t="s">
        <v>102</v>
      </c>
      <c r="AU97" s="205" t="s">
        <v>98</v>
      </c>
      <c r="AY97" s="14" t="s">
        <v>99</v>
      </c>
      <c r="BE97" s="206">
        <f>IF(N97="základní",J97,0)</f>
        <v>0</v>
      </c>
      <c r="BF97" s="206">
        <f>IF(N97="snížená",J97,0)</f>
        <v>0</v>
      </c>
      <c r="BG97" s="206">
        <f>IF(N97="zákl. přenesená",J97,0)</f>
        <v>0</v>
      </c>
      <c r="BH97" s="206">
        <f>IF(N97="sníž. přenesená",J97,0)</f>
        <v>0</v>
      </c>
      <c r="BI97" s="206">
        <f>IF(N97="nulová",J97,0)</f>
        <v>0</v>
      </c>
      <c r="BJ97" s="14" t="s">
        <v>98</v>
      </c>
      <c r="BK97" s="206">
        <f>ROUND(I97*H97,2)</f>
        <v>0</v>
      </c>
      <c r="BL97" s="14" t="s">
        <v>106</v>
      </c>
      <c r="BM97" s="205" t="s">
        <v>180</v>
      </c>
    </row>
    <row r="98" s="2" customFormat="1" ht="16.5" customHeight="1">
      <c r="A98" s="35"/>
      <c r="B98" s="36"/>
      <c r="C98" s="194" t="s">
        <v>7</v>
      </c>
      <c r="D98" s="194" t="s">
        <v>102</v>
      </c>
      <c r="E98" s="195" t="s">
        <v>181</v>
      </c>
      <c r="F98" s="196" t="s">
        <v>182</v>
      </c>
      <c r="G98" s="197" t="s">
        <v>105</v>
      </c>
      <c r="H98" s="198">
        <v>1</v>
      </c>
      <c r="I98" s="199"/>
      <c r="J98" s="200">
        <f>ROUND(I98*H98,2)</f>
        <v>0</v>
      </c>
      <c r="K98" s="196" t="s">
        <v>19</v>
      </c>
      <c r="L98" s="41"/>
      <c r="M98" s="201" t="s">
        <v>19</v>
      </c>
      <c r="N98" s="202" t="s">
        <v>41</v>
      </c>
      <c r="O98" s="81"/>
      <c r="P98" s="203">
        <f>O98*H98</f>
        <v>0</v>
      </c>
      <c r="Q98" s="203">
        <v>0</v>
      </c>
      <c r="R98" s="203">
        <f>Q98*H98</f>
        <v>0</v>
      </c>
      <c r="S98" s="203">
        <v>0</v>
      </c>
      <c r="T98" s="204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205" t="s">
        <v>106</v>
      </c>
      <c r="AT98" s="205" t="s">
        <v>102</v>
      </c>
      <c r="AU98" s="205" t="s">
        <v>98</v>
      </c>
      <c r="AY98" s="14" t="s">
        <v>99</v>
      </c>
      <c r="BE98" s="206">
        <f>IF(N98="základní",J98,0)</f>
        <v>0</v>
      </c>
      <c r="BF98" s="206">
        <f>IF(N98="snížená",J98,0)</f>
        <v>0</v>
      </c>
      <c r="BG98" s="206">
        <f>IF(N98="zákl. přenesená",J98,0)</f>
        <v>0</v>
      </c>
      <c r="BH98" s="206">
        <f>IF(N98="sníž. přenesená",J98,0)</f>
        <v>0</v>
      </c>
      <c r="BI98" s="206">
        <f>IF(N98="nulová",J98,0)</f>
        <v>0</v>
      </c>
      <c r="BJ98" s="14" t="s">
        <v>98</v>
      </c>
      <c r="BK98" s="206">
        <f>ROUND(I98*H98,2)</f>
        <v>0</v>
      </c>
      <c r="BL98" s="14" t="s">
        <v>106</v>
      </c>
      <c r="BM98" s="205" t="s">
        <v>183</v>
      </c>
    </row>
    <row r="99" s="2" customFormat="1" ht="16.5" customHeight="1">
      <c r="A99" s="35"/>
      <c r="B99" s="36"/>
      <c r="C99" s="194" t="s">
        <v>184</v>
      </c>
      <c r="D99" s="194" t="s">
        <v>102</v>
      </c>
      <c r="E99" s="195" t="s">
        <v>185</v>
      </c>
      <c r="F99" s="196" t="s">
        <v>186</v>
      </c>
      <c r="G99" s="197" t="s">
        <v>105</v>
      </c>
      <c r="H99" s="198">
        <v>2</v>
      </c>
      <c r="I99" s="199"/>
      <c r="J99" s="200">
        <f>ROUND(I99*H99,2)</f>
        <v>0</v>
      </c>
      <c r="K99" s="196" t="s">
        <v>19</v>
      </c>
      <c r="L99" s="41"/>
      <c r="M99" s="201" t="s">
        <v>19</v>
      </c>
      <c r="N99" s="202" t="s">
        <v>41</v>
      </c>
      <c r="O99" s="81"/>
      <c r="P99" s="203">
        <f>O99*H99</f>
        <v>0</v>
      </c>
      <c r="Q99" s="203">
        <v>0</v>
      </c>
      <c r="R99" s="203">
        <f>Q99*H99</f>
        <v>0</v>
      </c>
      <c r="S99" s="203">
        <v>0</v>
      </c>
      <c r="T99" s="204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205" t="s">
        <v>106</v>
      </c>
      <c r="AT99" s="205" t="s">
        <v>102</v>
      </c>
      <c r="AU99" s="205" t="s">
        <v>98</v>
      </c>
      <c r="AY99" s="14" t="s">
        <v>99</v>
      </c>
      <c r="BE99" s="206">
        <f>IF(N99="základní",J99,0)</f>
        <v>0</v>
      </c>
      <c r="BF99" s="206">
        <f>IF(N99="snížená",J99,0)</f>
        <v>0</v>
      </c>
      <c r="BG99" s="206">
        <f>IF(N99="zákl. přenesená",J99,0)</f>
        <v>0</v>
      </c>
      <c r="BH99" s="206">
        <f>IF(N99="sníž. přenesená",J99,0)</f>
        <v>0</v>
      </c>
      <c r="BI99" s="206">
        <f>IF(N99="nulová",J99,0)</f>
        <v>0</v>
      </c>
      <c r="BJ99" s="14" t="s">
        <v>98</v>
      </c>
      <c r="BK99" s="206">
        <f>ROUND(I99*H99,2)</f>
        <v>0</v>
      </c>
      <c r="BL99" s="14" t="s">
        <v>106</v>
      </c>
      <c r="BM99" s="205" t="s">
        <v>187</v>
      </c>
    </row>
    <row r="100" s="2" customFormat="1" ht="16.5" customHeight="1">
      <c r="A100" s="35"/>
      <c r="B100" s="36"/>
      <c r="C100" s="194" t="s">
        <v>188</v>
      </c>
      <c r="D100" s="194" t="s">
        <v>102</v>
      </c>
      <c r="E100" s="195" t="s">
        <v>189</v>
      </c>
      <c r="F100" s="196" t="s">
        <v>190</v>
      </c>
      <c r="G100" s="197" t="s">
        <v>105</v>
      </c>
      <c r="H100" s="198">
        <v>6</v>
      </c>
      <c r="I100" s="199"/>
      <c r="J100" s="200">
        <f>ROUND(I100*H100,2)</f>
        <v>0</v>
      </c>
      <c r="K100" s="196" t="s">
        <v>19</v>
      </c>
      <c r="L100" s="41"/>
      <c r="M100" s="201" t="s">
        <v>19</v>
      </c>
      <c r="N100" s="202" t="s">
        <v>41</v>
      </c>
      <c r="O100" s="81"/>
      <c r="P100" s="203">
        <f>O100*H100</f>
        <v>0</v>
      </c>
      <c r="Q100" s="203">
        <v>0</v>
      </c>
      <c r="R100" s="203">
        <f>Q100*H100</f>
        <v>0</v>
      </c>
      <c r="S100" s="203">
        <v>0</v>
      </c>
      <c r="T100" s="204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205" t="s">
        <v>106</v>
      </c>
      <c r="AT100" s="205" t="s">
        <v>102</v>
      </c>
      <c r="AU100" s="205" t="s">
        <v>98</v>
      </c>
      <c r="AY100" s="14" t="s">
        <v>99</v>
      </c>
      <c r="BE100" s="206">
        <f>IF(N100="základní",J100,0)</f>
        <v>0</v>
      </c>
      <c r="BF100" s="206">
        <f>IF(N100="snížená",J100,0)</f>
        <v>0</v>
      </c>
      <c r="BG100" s="206">
        <f>IF(N100="zákl. přenesená",J100,0)</f>
        <v>0</v>
      </c>
      <c r="BH100" s="206">
        <f>IF(N100="sníž. přenesená",J100,0)</f>
        <v>0</v>
      </c>
      <c r="BI100" s="206">
        <f>IF(N100="nulová",J100,0)</f>
        <v>0</v>
      </c>
      <c r="BJ100" s="14" t="s">
        <v>98</v>
      </c>
      <c r="BK100" s="206">
        <f>ROUND(I100*H100,2)</f>
        <v>0</v>
      </c>
      <c r="BL100" s="14" t="s">
        <v>106</v>
      </c>
      <c r="BM100" s="205" t="s">
        <v>191</v>
      </c>
    </row>
    <row r="101" s="2" customFormat="1" ht="16.5" customHeight="1">
      <c r="A101" s="35"/>
      <c r="B101" s="36"/>
      <c r="C101" s="194" t="s">
        <v>192</v>
      </c>
      <c r="D101" s="194" t="s">
        <v>102</v>
      </c>
      <c r="E101" s="195" t="s">
        <v>193</v>
      </c>
      <c r="F101" s="196" t="s">
        <v>194</v>
      </c>
      <c r="G101" s="197" t="s">
        <v>105</v>
      </c>
      <c r="H101" s="198">
        <v>1</v>
      </c>
      <c r="I101" s="199"/>
      <c r="J101" s="200">
        <f>ROUND(I101*H101,2)</f>
        <v>0</v>
      </c>
      <c r="K101" s="196" t="s">
        <v>19</v>
      </c>
      <c r="L101" s="41"/>
      <c r="M101" s="201" t="s">
        <v>19</v>
      </c>
      <c r="N101" s="202" t="s">
        <v>41</v>
      </c>
      <c r="O101" s="81"/>
      <c r="P101" s="203">
        <f>O101*H101</f>
        <v>0</v>
      </c>
      <c r="Q101" s="203">
        <v>0</v>
      </c>
      <c r="R101" s="203">
        <f>Q101*H101</f>
        <v>0</v>
      </c>
      <c r="S101" s="203">
        <v>0</v>
      </c>
      <c r="T101" s="204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205" t="s">
        <v>106</v>
      </c>
      <c r="AT101" s="205" t="s">
        <v>102</v>
      </c>
      <c r="AU101" s="205" t="s">
        <v>98</v>
      </c>
      <c r="AY101" s="14" t="s">
        <v>99</v>
      </c>
      <c r="BE101" s="206">
        <f>IF(N101="základní",J101,0)</f>
        <v>0</v>
      </c>
      <c r="BF101" s="206">
        <f>IF(N101="snížená",J101,0)</f>
        <v>0</v>
      </c>
      <c r="BG101" s="206">
        <f>IF(N101="zákl. přenesená",J101,0)</f>
        <v>0</v>
      </c>
      <c r="BH101" s="206">
        <f>IF(N101="sníž. přenesená",J101,0)</f>
        <v>0</v>
      </c>
      <c r="BI101" s="206">
        <f>IF(N101="nulová",J101,0)</f>
        <v>0</v>
      </c>
      <c r="BJ101" s="14" t="s">
        <v>98</v>
      </c>
      <c r="BK101" s="206">
        <f>ROUND(I101*H101,2)</f>
        <v>0</v>
      </c>
      <c r="BL101" s="14" t="s">
        <v>106</v>
      </c>
      <c r="BM101" s="205" t="s">
        <v>195</v>
      </c>
    </row>
    <row r="102" s="2" customFormat="1" ht="16.5" customHeight="1">
      <c r="A102" s="35"/>
      <c r="B102" s="36"/>
      <c r="C102" s="194" t="s">
        <v>196</v>
      </c>
      <c r="D102" s="194" t="s">
        <v>102</v>
      </c>
      <c r="E102" s="195" t="s">
        <v>197</v>
      </c>
      <c r="F102" s="196" t="s">
        <v>198</v>
      </c>
      <c r="G102" s="197" t="s">
        <v>105</v>
      </c>
      <c r="H102" s="198">
        <v>2</v>
      </c>
      <c r="I102" s="199"/>
      <c r="J102" s="200">
        <f>ROUND(I102*H102,2)</f>
        <v>0</v>
      </c>
      <c r="K102" s="196" t="s">
        <v>19</v>
      </c>
      <c r="L102" s="41"/>
      <c r="M102" s="201" t="s">
        <v>19</v>
      </c>
      <c r="N102" s="202" t="s">
        <v>41</v>
      </c>
      <c r="O102" s="81"/>
      <c r="P102" s="203">
        <f>O102*H102</f>
        <v>0</v>
      </c>
      <c r="Q102" s="203">
        <v>0</v>
      </c>
      <c r="R102" s="203">
        <f>Q102*H102</f>
        <v>0</v>
      </c>
      <c r="S102" s="203">
        <v>0</v>
      </c>
      <c r="T102" s="20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205" t="s">
        <v>106</v>
      </c>
      <c r="AT102" s="205" t="s">
        <v>102</v>
      </c>
      <c r="AU102" s="205" t="s">
        <v>98</v>
      </c>
      <c r="AY102" s="14" t="s">
        <v>99</v>
      </c>
      <c r="BE102" s="206">
        <f>IF(N102="základní",J102,0)</f>
        <v>0</v>
      </c>
      <c r="BF102" s="206">
        <f>IF(N102="snížená",J102,0)</f>
        <v>0</v>
      </c>
      <c r="BG102" s="206">
        <f>IF(N102="zákl. přenesená",J102,0)</f>
        <v>0</v>
      </c>
      <c r="BH102" s="206">
        <f>IF(N102="sníž. přenesená",J102,0)</f>
        <v>0</v>
      </c>
      <c r="BI102" s="206">
        <f>IF(N102="nulová",J102,0)</f>
        <v>0</v>
      </c>
      <c r="BJ102" s="14" t="s">
        <v>98</v>
      </c>
      <c r="BK102" s="206">
        <f>ROUND(I102*H102,2)</f>
        <v>0</v>
      </c>
      <c r="BL102" s="14" t="s">
        <v>106</v>
      </c>
      <c r="BM102" s="205" t="s">
        <v>199</v>
      </c>
    </row>
    <row r="103" s="2" customFormat="1" ht="16.5" customHeight="1">
      <c r="A103" s="35"/>
      <c r="B103" s="36"/>
      <c r="C103" s="194" t="s">
        <v>200</v>
      </c>
      <c r="D103" s="194" t="s">
        <v>102</v>
      </c>
      <c r="E103" s="195" t="s">
        <v>201</v>
      </c>
      <c r="F103" s="196" t="s">
        <v>202</v>
      </c>
      <c r="G103" s="197" t="s">
        <v>105</v>
      </c>
      <c r="H103" s="198">
        <v>1</v>
      </c>
      <c r="I103" s="199"/>
      <c r="J103" s="200">
        <f>ROUND(I103*H103,2)</f>
        <v>0</v>
      </c>
      <c r="K103" s="196" t="s">
        <v>19</v>
      </c>
      <c r="L103" s="41"/>
      <c r="M103" s="201" t="s">
        <v>19</v>
      </c>
      <c r="N103" s="202" t="s">
        <v>41</v>
      </c>
      <c r="O103" s="81"/>
      <c r="P103" s="203">
        <f>O103*H103</f>
        <v>0</v>
      </c>
      <c r="Q103" s="203">
        <v>0</v>
      </c>
      <c r="R103" s="203">
        <f>Q103*H103</f>
        <v>0</v>
      </c>
      <c r="S103" s="203">
        <v>0</v>
      </c>
      <c r="T103" s="204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205" t="s">
        <v>106</v>
      </c>
      <c r="AT103" s="205" t="s">
        <v>102</v>
      </c>
      <c r="AU103" s="205" t="s">
        <v>98</v>
      </c>
      <c r="AY103" s="14" t="s">
        <v>99</v>
      </c>
      <c r="BE103" s="206">
        <f>IF(N103="základní",J103,0)</f>
        <v>0</v>
      </c>
      <c r="BF103" s="206">
        <f>IF(N103="snížená",J103,0)</f>
        <v>0</v>
      </c>
      <c r="BG103" s="206">
        <f>IF(N103="zákl. přenesená",J103,0)</f>
        <v>0</v>
      </c>
      <c r="BH103" s="206">
        <f>IF(N103="sníž. přenesená",J103,0)</f>
        <v>0</v>
      </c>
      <c r="BI103" s="206">
        <f>IF(N103="nulová",J103,0)</f>
        <v>0</v>
      </c>
      <c r="BJ103" s="14" t="s">
        <v>98</v>
      </c>
      <c r="BK103" s="206">
        <f>ROUND(I103*H103,2)</f>
        <v>0</v>
      </c>
      <c r="BL103" s="14" t="s">
        <v>106</v>
      </c>
      <c r="BM103" s="205" t="s">
        <v>203</v>
      </c>
    </row>
    <row r="104" s="2" customFormat="1" ht="16.5" customHeight="1">
      <c r="A104" s="35"/>
      <c r="B104" s="36"/>
      <c r="C104" s="194" t="s">
        <v>204</v>
      </c>
      <c r="D104" s="194" t="s">
        <v>102</v>
      </c>
      <c r="E104" s="195" t="s">
        <v>205</v>
      </c>
      <c r="F104" s="196" t="s">
        <v>206</v>
      </c>
      <c r="G104" s="197" t="s">
        <v>105</v>
      </c>
      <c r="H104" s="198">
        <v>1</v>
      </c>
      <c r="I104" s="199"/>
      <c r="J104" s="200">
        <f>ROUND(I104*H104,2)</f>
        <v>0</v>
      </c>
      <c r="K104" s="196" t="s">
        <v>19</v>
      </c>
      <c r="L104" s="41"/>
      <c r="M104" s="201" t="s">
        <v>19</v>
      </c>
      <c r="N104" s="202" t="s">
        <v>41</v>
      </c>
      <c r="O104" s="81"/>
      <c r="P104" s="203">
        <f>O104*H104</f>
        <v>0</v>
      </c>
      <c r="Q104" s="203">
        <v>0</v>
      </c>
      <c r="R104" s="203">
        <f>Q104*H104</f>
        <v>0</v>
      </c>
      <c r="S104" s="203">
        <v>0</v>
      </c>
      <c r="T104" s="204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205" t="s">
        <v>106</v>
      </c>
      <c r="AT104" s="205" t="s">
        <v>102</v>
      </c>
      <c r="AU104" s="205" t="s">
        <v>98</v>
      </c>
      <c r="AY104" s="14" t="s">
        <v>99</v>
      </c>
      <c r="BE104" s="206">
        <f>IF(N104="základní",J104,0)</f>
        <v>0</v>
      </c>
      <c r="BF104" s="206">
        <f>IF(N104="snížená",J104,0)</f>
        <v>0</v>
      </c>
      <c r="BG104" s="206">
        <f>IF(N104="zákl. přenesená",J104,0)</f>
        <v>0</v>
      </c>
      <c r="BH104" s="206">
        <f>IF(N104="sníž. přenesená",J104,0)</f>
        <v>0</v>
      </c>
      <c r="BI104" s="206">
        <f>IF(N104="nulová",J104,0)</f>
        <v>0</v>
      </c>
      <c r="BJ104" s="14" t="s">
        <v>98</v>
      </c>
      <c r="BK104" s="206">
        <f>ROUND(I104*H104,2)</f>
        <v>0</v>
      </c>
      <c r="BL104" s="14" t="s">
        <v>106</v>
      </c>
      <c r="BM104" s="205" t="s">
        <v>207</v>
      </c>
    </row>
    <row r="105" s="2" customFormat="1" ht="16.5" customHeight="1">
      <c r="A105" s="35"/>
      <c r="B105" s="36"/>
      <c r="C105" s="194" t="s">
        <v>208</v>
      </c>
      <c r="D105" s="194" t="s">
        <v>102</v>
      </c>
      <c r="E105" s="195" t="s">
        <v>209</v>
      </c>
      <c r="F105" s="196" t="s">
        <v>210</v>
      </c>
      <c r="G105" s="197" t="s">
        <v>105</v>
      </c>
      <c r="H105" s="198">
        <v>1</v>
      </c>
      <c r="I105" s="199"/>
      <c r="J105" s="200">
        <f>ROUND(I105*H105,2)</f>
        <v>0</v>
      </c>
      <c r="K105" s="196" t="s">
        <v>19</v>
      </c>
      <c r="L105" s="41"/>
      <c r="M105" s="201" t="s">
        <v>19</v>
      </c>
      <c r="N105" s="202" t="s">
        <v>41</v>
      </c>
      <c r="O105" s="81"/>
      <c r="P105" s="203">
        <f>O105*H105</f>
        <v>0</v>
      </c>
      <c r="Q105" s="203">
        <v>0</v>
      </c>
      <c r="R105" s="203">
        <f>Q105*H105</f>
        <v>0</v>
      </c>
      <c r="S105" s="203">
        <v>0</v>
      </c>
      <c r="T105" s="204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205" t="s">
        <v>106</v>
      </c>
      <c r="AT105" s="205" t="s">
        <v>102</v>
      </c>
      <c r="AU105" s="205" t="s">
        <v>98</v>
      </c>
      <c r="AY105" s="14" t="s">
        <v>99</v>
      </c>
      <c r="BE105" s="206">
        <f>IF(N105="základní",J105,0)</f>
        <v>0</v>
      </c>
      <c r="BF105" s="206">
        <f>IF(N105="snížená",J105,0)</f>
        <v>0</v>
      </c>
      <c r="BG105" s="206">
        <f>IF(N105="zákl. přenesená",J105,0)</f>
        <v>0</v>
      </c>
      <c r="BH105" s="206">
        <f>IF(N105="sníž. přenesená",J105,0)</f>
        <v>0</v>
      </c>
      <c r="BI105" s="206">
        <f>IF(N105="nulová",J105,0)</f>
        <v>0</v>
      </c>
      <c r="BJ105" s="14" t="s">
        <v>98</v>
      </c>
      <c r="BK105" s="206">
        <f>ROUND(I105*H105,2)</f>
        <v>0</v>
      </c>
      <c r="BL105" s="14" t="s">
        <v>106</v>
      </c>
      <c r="BM105" s="205" t="s">
        <v>211</v>
      </c>
    </row>
    <row r="106" s="2" customFormat="1" ht="16.5" customHeight="1">
      <c r="A106" s="35"/>
      <c r="B106" s="36"/>
      <c r="C106" s="194" t="s">
        <v>212</v>
      </c>
      <c r="D106" s="194" t="s">
        <v>102</v>
      </c>
      <c r="E106" s="195" t="s">
        <v>213</v>
      </c>
      <c r="F106" s="196" t="s">
        <v>214</v>
      </c>
      <c r="G106" s="197" t="s">
        <v>105</v>
      </c>
      <c r="H106" s="198">
        <v>1</v>
      </c>
      <c r="I106" s="199"/>
      <c r="J106" s="200">
        <f>ROUND(I106*H106,2)</f>
        <v>0</v>
      </c>
      <c r="K106" s="196" t="s">
        <v>19</v>
      </c>
      <c r="L106" s="41"/>
      <c r="M106" s="201" t="s">
        <v>19</v>
      </c>
      <c r="N106" s="202" t="s">
        <v>41</v>
      </c>
      <c r="O106" s="81"/>
      <c r="P106" s="203">
        <f>O106*H106</f>
        <v>0</v>
      </c>
      <c r="Q106" s="203">
        <v>0</v>
      </c>
      <c r="R106" s="203">
        <f>Q106*H106</f>
        <v>0</v>
      </c>
      <c r="S106" s="203">
        <v>0</v>
      </c>
      <c r="T106" s="204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205" t="s">
        <v>106</v>
      </c>
      <c r="AT106" s="205" t="s">
        <v>102</v>
      </c>
      <c r="AU106" s="205" t="s">
        <v>98</v>
      </c>
      <c r="AY106" s="14" t="s">
        <v>99</v>
      </c>
      <c r="BE106" s="206">
        <f>IF(N106="základní",J106,0)</f>
        <v>0</v>
      </c>
      <c r="BF106" s="206">
        <f>IF(N106="snížená",J106,0)</f>
        <v>0</v>
      </c>
      <c r="BG106" s="206">
        <f>IF(N106="zákl. přenesená",J106,0)</f>
        <v>0</v>
      </c>
      <c r="BH106" s="206">
        <f>IF(N106="sníž. přenesená",J106,0)</f>
        <v>0</v>
      </c>
      <c r="BI106" s="206">
        <f>IF(N106="nulová",J106,0)</f>
        <v>0</v>
      </c>
      <c r="BJ106" s="14" t="s">
        <v>98</v>
      </c>
      <c r="BK106" s="206">
        <f>ROUND(I106*H106,2)</f>
        <v>0</v>
      </c>
      <c r="BL106" s="14" t="s">
        <v>106</v>
      </c>
      <c r="BM106" s="205" t="s">
        <v>215</v>
      </c>
    </row>
    <row r="107" s="2" customFormat="1" ht="16.5" customHeight="1">
      <c r="A107" s="35"/>
      <c r="B107" s="36"/>
      <c r="C107" s="194" t="s">
        <v>216</v>
      </c>
      <c r="D107" s="194" t="s">
        <v>102</v>
      </c>
      <c r="E107" s="195" t="s">
        <v>217</v>
      </c>
      <c r="F107" s="196" t="s">
        <v>218</v>
      </c>
      <c r="G107" s="197" t="s">
        <v>105</v>
      </c>
      <c r="H107" s="198">
        <v>2</v>
      </c>
      <c r="I107" s="199"/>
      <c r="J107" s="200">
        <f>ROUND(I107*H107,2)</f>
        <v>0</v>
      </c>
      <c r="K107" s="196" t="s">
        <v>19</v>
      </c>
      <c r="L107" s="41"/>
      <c r="M107" s="201" t="s">
        <v>19</v>
      </c>
      <c r="N107" s="202" t="s">
        <v>41</v>
      </c>
      <c r="O107" s="81"/>
      <c r="P107" s="203">
        <f>O107*H107</f>
        <v>0</v>
      </c>
      <c r="Q107" s="203">
        <v>0</v>
      </c>
      <c r="R107" s="203">
        <f>Q107*H107</f>
        <v>0</v>
      </c>
      <c r="S107" s="203">
        <v>0</v>
      </c>
      <c r="T107" s="20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205" t="s">
        <v>106</v>
      </c>
      <c r="AT107" s="205" t="s">
        <v>102</v>
      </c>
      <c r="AU107" s="205" t="s">
        <v>98</v>
      </c>
      <c r="AY107" s="14" t="s">
        <v>99</v>
      </c>
      <c r="BE107" s="206">
        <f>IF(N107="základní",J107,0)</f>
        <v>0</v>
      </c>
      <c r="BF107" s="206">
        <f>IF(N107="snížená",J107,0)</f>
        <v>0</v>
      </c>
      <c r="BG107" s="206">
        <f>IF(N107="zákl. přenesená",J107,0)</f>
        <v>0</v>
      </c>
      <c r="BH107" s="206">
        <f>IF(N107="sníž. přenesená",J107,0)</f>
        <v>0</v>
      </c>
      <c r="BI107" s="206">
        <f>IF(N107="nulová",J107,0)</f>
        <v>0</v>
      </c>
      <c r="BJ107" s="14" t="s">
        <v>98</v>
      </c>
      <c r="BK107" s="206">
        <f>ROUND(I107*H107,2)</f>
        <v>0</v>
      </c>
      <c r="BL107" s="14" t="s">
        <v>106</v>
      </c>
      <c r="BM107" s="205" t="s">
        <v>219</v>
      </c>
    </row>
    <row r="108" s="2" customFormat="1" ht="16.5" customHeight="1">
      <c r="A108" s="35"/>
      <c r="B108" s="36"/>
      <c r="C108" s="194" t="s">
        <v>220</v>
      </c>
      <c r="D108" s="194" t="s">
        <v>102</v>
      </c>
      <c r="E108" s="195" t="s">
        <v>221</v>
      </c>
      <c r="F108" s="196" t="s">
        <v>222</v>
      </c>
      <c r="G108" s="197" t="s">
        <v>105</v>
      </c>
      <c r="H108" s="198">
        <v>2</v>
      </c>
      <c r="I108" s="199"/>
      <c r="J108" s="200">
        <f>ROUND(I108*H108,2)</f>
        <v>0</v>
      </c>
      <c r="K108" s="196" t="s">
        <v>19</v>
      </c>
      <c r="L108" s="41"/>
      <c r="M108" s="201" t="s">
        <v>19</v>
      </c>
      <c r="N108" s="202" t="s">
        <v>41</v>
      </c>
      <c r="O108" s="81"/>
      <c r="P108" s="203">
        <f>O108*H108</f>
        <v>0</v>
      </c>
      <c r="Q108" s="203">
        <v>0</v>
      </c>
      <c r="R108" s="203">
        <f>Q108*H108</f>
        <v>0</v>
      </c>
      <c r="S108" s="203">
        <v>0</v>
      </c>
      <c r="T108" s="204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205" t="s">
        <v>106</v>
      </c>
      <c r="AT108" s="205" t="s">
        <v>102</v>
      </c>
      <c r="AU108" s="205" t="s">
        <v>98</v>
      </c>
      <c r="AY108" s="14" t="s">
        <v>99</v>
      </c>
      <c r="BE108" s="206">
        <f>IF(N108="základní",J108,0)</f>
        <v>0</v>
      </c>
      <c r="BF108" s="206">
        <f>IF(N108="snížená",J108,0)</f>
        <v>0</v>
      </c>
      <c r="BG108" s="206">
        <f>IF(N108="zákl. přenesená",J108,0)</f>
        <v>0</v>
      </c>
      <c r="BH108" s="206">
        <f>IF(N108="sníž. přenesená",J108,0)</f>
        <v>0</v>
      </c>
      <c r="BI108" s="206">
        <f>IF(N108="nulová",J108,0)</f>
        <v>0</v>
      </c>
      <c r="BJ108" s="14" t="s">
        <v>98</v>
      </c>
      <c r="BK108" s="206">
        <f>ROUND(I108*H108,2)</f>
        <v>0</v>
      </c>
      <c r="BL108" s="14" t="s">
        <v>106</v>
      </c>
      <c r="BM108" s="205" t="s">
        <v>223</v>
      </c>
    </row>
    <row r="109" s="2" customFormat="1" ht="16.5" customHeight="1">
      <c r="A109" s="35"/>
      <c r="B109" s="36"/>
      <c r="C109" s="194" t="s">
        <v>224</v>
      </c>
      <c r="D109" s="194" t="s">
        <v>102</v>
      </c>
      <c r="E109" s="195" t="s">
        <v>225</v>
      </c>
      <c r="F109" s="196" t="s">
        <v>226</v>
      </c>
      <c r="G109" s="197" t="s">
        <v>105</v>
      </c>
      <c r="H109" s="198">
        <v>1</v>
      </c>
      <c r="I109" s="199"/>
      <c r="J109" s="200">
        <f>ROUND(I109*H109,2)</f>
        <v>0</v>
      </c>
      <c r="K109" s="196" t="s">
        <v>19</v>
      </c>
      <c r="L109" s="41"/>
      <c r="M109" s="201" t="s">
        <v>19</v>
      </c>
      <c r="N109" s="202" t="s">
        <v>41</v>
      </c>
      <c r="O109" s="81"/>
      <c r="P109" s="203">
        <f>O109*H109</f>
        <v>0</v>
      </c>
      <c r="Q109" s="203">
        <v>0</v>
      </c>
      <c r="R109" s="203">
        <f>Q109*H109</f>
        <v>0</v>
      </c>
      <c r="S109" s="203">
        <v>0</v>
      </c>
      <c r="T109" s="204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205" t="s">
        <v>106</v>
      </c>
      <c r="AT109" s="205" t="s">
        <v>102</v>
      </c>
      <c r="AU109" s="205" t="s">
        <v>98</v>
      </c>
      <c r="AY109" s="14" t="s">
        <v>99</v>
      </c>
      <c r="BE109" s="206">
        <f>IF(N109="základní",J109,0)</f>
        <v>0</v>
      </c>
      <c r="BF109" s="206">
        <f>IF(N109="snížená",J109,0)</f>
        <v>0</v>
      </c>
      <c r="BG109" s="206">
        <f>IF(N109="zákl. přenesená",J109,0)</f>
        <v>0</v>
      </c>
      <c r="BH109" s="206">
        <f>IF(N109="sníž. přenesená",J109,0)</f>
        <v>0</v>
      </c>
      <c r="BI109" s="206">
        <f>IF(N109="nulová",J109,0)</f>
        <v>0</v>
      </c>
      <c r="BJ109" s="14" t="s">
        <v>98</v>
      </c>
      <c r="BK109" s="206">
        <f>ROUND(I109*H109,2)</f>
        <v>0</v>
      </c>
      <c r="BL109" s="14" t="s">
        <v>106</v>
      </c>
      <c r="BM109" s="205" t="s">
        <v>227</v>
      </c>
    </row>
    <row r="110" s="2" customFormat="1" ht="16.5" customHeight="1">
      <c r="A110" s="35"/>
      <c r="B110" s="36"/>
      <c r="C110" s="194" t="s">
        <v>228</v>
      </c>
      <c r="D110" s="194" t="s">
        <v>102</v>
      </c>
      <c r="E110" s="195" t="s">
        <v>229</v>
      </c>
      <c r="F110" s="196" t="s">
        <v>230</v>
      </c>
      <c r="G110" s="197" t="s">
        <v>105</v>
      </c>
      <c r="H110" s="198">
        <v>1</v>
      </c>
      <c r="I110" s="199"/>
      <c r="J110" s="200">
        <f>ROUND(I110*H110,2)</f>
        <v>0</v>
      </c>
      <c r="K110" s="196" t="s">
        <v>19</v>
      </c>
      <c r="L110" s="41"/>
      <c r="M110" s="207" t="s">
        <v>19</v>
      </c>
      <c r="N110" s="208" t="s">
        <v>41</v>
      </c>
      <c r="O110" s="209"/>
      <c r="P110" s="210">
        <f>O110*H110</f>
        <v>0</v>
      </c>
      <c r="Q110" s="210">
        <v>0</v>
      </c>
      <c r="R110" s="210">
        <f>Q110*H110</f>
        <v>0</v>
      </c>
      <c r="S110" s="210">
        <v>0</v>
      </c>
      <c r="T110" s="211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205" t="s">
        <v>106</v>
      </c>
      <c r="AT110" s="205" t="s">
        <v>102</v>
      </c>
      <c r="AU110" s="205" t="s">
        <v>98</v>
      </c>
      <c r="AY110" s="14" t="s">
        <v>99</v>
      </c>
      <c r="BE110" s="206">
        <f>IF(N110="základní",J110,0)</f>
        <v>0</v>
      </c>
      <c r="BF110" s="206">
        <f>IF(N110="snížená",J110,0)</f>
        <v>0</v>
      </c>
      <c r="BG110" s="206">
        <f>IF(N110="zákl. přenesená",J110,0)</f>
        <v>0</v>
      </c>
      <c r="BH110" s="206">
        <f>IF(N110="sníž. přenesená",J110,0)</f>
        <v>0</v>
      </c>
      <c r="BI110" s="206">
        <f>IF(N110="nulová",J110,0)</f>
        <v>0</v>
      </c>
      <c r="BJ110" s="14" t="s">
        <v>98</v>
      </c>
      <c r="BK110" s="206">
        <f>ROUND(I110*H110,2)</f>
        <v>0</v>
      </c>
      <c r="BL110" s="14" t="s">
        <v>106</v>
      </c>
      <c r="BM110" s="205" t="s">
        <v>231</v>
      </c>
    </row>
    <row r="111" s="2" customFormat="1" ht="6.96" customHeight="1">
      <c r="A111" s="35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41"/>
      <c r="M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</sheetData>
  <sheetProtection sheet="1" autoFilter="0" formatColumns="0" formatRows="0" objects="1" scenarios="1" spinCount="100000" saltValue="odybQ7HG5um0YYjKkGNwV31QhZkVcC4SP9f/JEtdSMDrLuydRWzui0CdBm+NY3N1T2qQBhljqX/oIAa1uAhWxg==" hashValue="Uwws8lRUzb3DK8TV1KInnwuUo8z3ryz7TT+F7dERn6KeiChsTna9Gukd9R7I9OBcWSxnLDEqaXUJ1Uelau2OTA==" algorithmName="SHA-512" password="CC35"/>
  <autoFilter ref="C74:K110"/>
  <mergeCells count="6">
    <mergeCell ref="E7:H7"/>
    <mergeCell ref="E16:H16"/>
    <mergeCell ref="E25:H25"/>
    <mergeCell ref="E46:H46"/>
    <mergeCell ref="E67:H6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Hlušek</dc:creator>
  <cp:lastModifiedBy>Michael Hlušek</cp:lastModifiedBy>
  <dcterms:created xsi:type="dcterms:W3CDTF">2024-12-03T11:20:03Z</dcterms:created>
  <dcterms:modified xsi:type="dcterms:W3CDTF">2024-12-03T11:20:04Z</dcterms:modified>
</cp:coreProperties>
</file>