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PS 03 - Vnitřní mobiliář ..." sheetId="2" r:id="rId2"/>
    <sheet name="Pokyny pro vyplnění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'PS 03 - Vnitřní mobiliář ...'!$C$88:$K$123</definedName>
    <definedName name="_xlnm.Print_Area" localSheetId="1">'PS 03 - Vnitřní mobiliář ...'!$C$4:$J$41,'PS 03 - Vnitřní mobiliář ...'!$C$47:$J$68,'PS 03 - Vnitřní mobiliář ...'!$C$74:$K$123</definedName>
    <definedName name="_xlnm.Print_Titles" localSheetId="1">'PS 03 - Vnitřní mobiliář ...'!$88:$88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9"/>
  <c r="J38"/>
  <c i="1" r="AY56"/>
  <c i="2" r="J37"/>
  <c i="1" r="AX56"/>
  <c i="2" r="BI120"/>
  <c r="BH120"/>
  <c r="BG120"/>
  <c r="BF120"/>
  <c r="T120"/>
  <c r="T119"/>
  <c r="R120"/>
  <c r="R119"/>
  <c r="P120"/>
  <c r="P119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6"/>
  <c r="J85"/>
  <c r="F85"/>
  <c r="F83"/>
  <c r="E81"/>
  <c r="J59"/>
  <c r="J58"/>
  <c r="F58"/>
  <c r="F56"/>
  <c r="E54"/>
  <c r="J20"/>
  <c r="E20"/>
  <c r="F86"/>
  <c r="J19"/>
  <c r="J14"/>
  <c r="J56"/>
  <c r="E7"/>
  <c r="E77"/>
  <c i="1" r="L50"/>
  <c r="AM50"/>
  <c r="AM49"/>
  <c r="L49"/>
  <c r="AM47"/>
  <c r="L47"/>
  <c r="L45"/>
  <c r="L44"/>
  <c i="2" r="J120"/>
  <c i="1" r="AS55"/>
  <c i="2" r="J92"/>
  <c r="BK117"/>
  <c r="BK115"/>
  <c r="BK101"/>
  <c r="BK110"/>
  <c r="BK95"/>
  <c r="J95"/>
  <c r="J114"/>
  <c r="BK92"/>
  <c r="J101"/>
  <c r="J98"/>
  <c r="J115"/>
  <c r="J110"/>
  <c r="J105"/>
  <c r="BK120"/>
  <c r="BK98"/>
  <c r="BK114"/>
  <c r="BK105"/>
  <c r="J117"/>
  <c l="1" r="P104"/>
  <c r="T104"/>
  <c r="BK104"/>
  <c r="J104"/>
  <c r="J66"/>
  <c r="BK91"/>
  <c r="R104"/>
  <c r="R91"/>
  <c r="R90"/>
  <c r="R89"/>
  <c r="P91"/>
  <c r="P90"/>
  <c r="P89"/>
  <c i="1" r="AU56"/>
  <c i="2" r="T91"/>
  <c r="T90"/>
  <c r="T89"/>
  <c r="BK119"/>
  <c r="J119"/>
  <c r="J67"/>
  <c r="BE110"/>
  <c r="BE120"/>
  <c r="F59"/>
  <c r="BE101"/>
  <c r="BE117"/>
  <c r="E50"/>
  <c r="J83"/>
  <c r="BE95"/>
  <c r="BE98"/>
  <c r="BE92"/>
  <c r="BE114"/>
  <c r="BE115"/>
  <c r="BE105"/>
  <c r="J36"/>
  <c i="1" r="AW56"/>
  <c i="2" r="F38"/>
  <c i="1" r="BC56"/>
  <c r="BC55"/>
  <c r="AY55"/>
  <c i="2" r="F36"/>
  <c i="1" r="BA56"/>
  <c r="BA55"/>
  <c r="AW55"/>
  <c i="2" r="F39"/>
  <c i="1" r="BD56"/>
  <c r="BD55"/>
  <c r="BD54"/>
  <c r="W33"/>
  <c i="2" r="F37"/>
  <c i="1" r="BB56"/>
  <c r="BB55"/>
  <c r="BB54"/>
  <c r="AX54"/>
  <c r="AS54"/>
  <c r="AU55"/>
  <c i="2" l="1" r="BK90"/>
  <c r="BK89"/>
  <c r="J89"/>
  <c r="J91"/>
  <c r="J65"/>
  <c r="J32"/>
  <c i="1" r="AG56"/>
  <c r="AG55"/>
  <c r="AG54"/>
  <c r="AK26"/>
  <c r="BC54"/>
  <c r="W32"/>
  <c r="BA54"/>
  <c r="W30"/>
  <c r="W31"/>
  <c r="AU54"/>
  <c i="2" r="F35"/>
  <c i="1" r="AZ56"/>
  <c r="AZ55"/>
  <c r="AZ54"/>
  <c r="AV54"/>
  <c r="AK29"/>
  <c r="AX55"/>
  <c i="2" r="J35"/>
  <c i="1" r="AV56"/>
  <c r="AT56"/>
  <c r="AN56"/>
  <c i="2" l="1" r="J90"/>
  <c r="J64"/>
  <c r="J63"/>
  <c r="J41"/>
  <c i="1" r="AV55"/>
  <c r="AT55"/>
  <c r="AN55"/>
  <c r="AY54"/>
  <c r="AW54"/>
  <c r="AK30"/>
  <c r="AK35"/>
  <c r="W29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<sst xmlns="http://schemas.openxmlformats.org/spreadsheetml/2006/main">
  <si>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</si>
  <si>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</si>
  <si>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</si>
  <si>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</si>
  <si>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</si>
  <si>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{5319d0d2-c61b-42d4-bd47-406a4a950d46}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</si>
  <si>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</si>
  <si>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</si>
  <si>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</si>
  <si>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</si>
  <si>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</si>
  <si>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</si>
  <si>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</si>
  <si>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</si>
  <si>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240501E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</si>
  <si>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</si>
  <si>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</si>
  <si>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BUDOVY GALERIE MODERNÍHO UMĚNÍ PS</t>
  </si>
  <si>
    <t>KSO:</t>
  </si>
  <si>
    <t/>
  </si>
  <si>
    <t>CC-CZ:</t>
  </si>
  <si>
    <t>Místo:</t>
  </si>
  <si>
    <t>Hadec Králové</t>
  </si>
  <si>
    <t>Datum:</t>
  </si>
  <si>
    <t>24. 4. 2024</t>
  </si>
  <si>
    <t>Zadavatel:</t>
  </si>
  <si>
    <t>IČ:</t>
  </si>
  <si>
    <t>Královéhradecký kraj, Pivovarské náměstí 1345</t>
  </si>
  <si>
    <t>DIČ:</t>
  </si>
  <si>
    <t>Uchazeč:</t>
  </si>
  <si>
    <t>Vyplň údaj</t>
  </si>
  <si>
    <t>Projektant:</t>
  </si>
  <si>
    <t>INS spol.s.r.o.</t>
  </si>
  <si>
    <t>True</t>
  </si>
  <si>
    <t>Zpracovatel:</t>
  </si>
  <si>
    <t>15080765</t>
  </si>
  <si>
    <t>Ivan Mezera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</si>
  <si>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</si>
  <si>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</si>
  <si>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</si>
  <si>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</si>
  <si>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</si>
  <si>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</si>
  <si>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</si>
  <si>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</si>
  <si>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</si>
  <si>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</si>
  <si>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</si>
  <si>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</si>
  <si>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</si>
  <si>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</si>
  <si>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</si>
  <si>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</si>
  <si>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</si>
  <si>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</si>
  <si>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</si>
  <si>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</si>
  <si>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</si>
  <si>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</si>
  <si>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</si>
  <si>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</si>
  <si>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</si>
  <si>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</si>
  <si>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</si>
  <si>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</si>
  <si>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</si>
  <si>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</si>
  <si>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</si>
  <si>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</si>
  <si>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</si>
  <si>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</si>
  <si>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</si>
  <si>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</si>
  <si>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</si>
  <si>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</si>
  <si>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</si>
  <si>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</si>
  <si>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202218-4</t>
  </si>
  <si>
    <t>Provozní soubory</t>
  </si>
  <si>
    <t>STA</t>
  </si>
  <si>
    <t>1</t>
  </si>
  <si>
    <t>{ac034e6d-f939-44cc-b9f9-7a75f527a9a2}</t>
  </si>
  <si>
    <t>2</t>
  </si>
  <si>
    <t>/</t>
  </si>
  <si>
    <t>PS 03</t>
  </si>
  <si>
    <t>Vnitřní mobiliář - edukační centrum</t>
  </si>
  <si>
    <t>Soupis</t>
  </si>
  <si>
    <t>{73a155cf-d26f-4a6b-b627-bb4cfa89bf2d}</t>
  </si>
  <si>
    <t>KRYCÍ LIST SOUPISU PRACÍ</t>
  </si>
  <si>
    <t>Objekt:</t>
  </si>
  <si>
    <t>202218-4 - Provozní soubory</t>
  </si>
  <si>
    <t>Soupis:</t>
  </si>
  <si>
    <t>PS 03 - Vnitřní mobiliář - edukační centrum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</si>
  <si>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</si>
  <si>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</si>
  <si>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</si>
  <si>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</si>
  <si>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</si>
  <si>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790 - Mobiliář</t>
  </si>
  <si>
    <t xml:space="preserve">    762 - Konstrukce tesařské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</si>
  <si>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</si>
  <si>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</si>
  <si>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</si>
  <si>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</si>
  <si>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</si>
  <si>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</si>
  <si>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</si>
  <si>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</si>
  <si>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</si>
  <si>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</si>
  <si>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</si>
  <si>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</si>
  <si>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</si>
  <si>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</si>
  <si>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</si>
  <si>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</si>
  <si>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</si>
  <si>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790</t>
  </si>
  <si>
    <t>Mobiliář</t>
  </si>
  <si>
    <t>K</t>
  </si>
  <si>
    <t>790-01.R</t>
  </si>
  <si>
    <t>stůl - rozměr 120/80 cm, materiál– masiv buk, odstín – natural, výška 76 cm, deska stolu – masiv buk, tl. 28 mm</t>
  </si>
  <si>
    <t>kus</t>
  </si>
  <si>
    <t>4</t>
  </si>
  <si>
    <t>-1664910466</t>
  </si>
  <si>
    <t>VV</t>
  </si>
  <si>
    <t>6</t>
  </si>
  <si>
    <t>Součet</t>
  </si>
  <si>
    <t>790-02.R</t>
  </si>
  <si>
    <t>židle, materiál – masiv buk, odstín – natural, čalouněný sedák, nohy opatřené filcovými kluzáky (vhodné pro dřevěné podlahy)</t>
  </si>
  <si>
    <t>1900297025</t>
  </si>
  <si>
    <t>27</t>
  </si>
  <si>
    <t>3</t>
  </si>
  <si>
    <t>790-04.R</t>
  </si>
  <si>
    <t>odpadkový koš, 30 l - interiérový nerezový nášlapný koš, hygienické otevírání nožním pedálem, vybavený vnitřní vyjímatelnou plastovou nádobou, dvojitá skládací rukojeť vnitřní nádoby pro uchycení plastových sáčků</t>
  </si>
  <si>
    <t>-863890223</t>
  </si>
  <si>
    <t>5</t>
  </si>
  <si>
    <t>790-05.R</t>
  </si>
  <si>
    <t>- stojanový věšák kovový v barvě černé, stabilní podstavec se závažím</t>
  </si>
  <si>
    <t>875193620</t>
  </si>
  <si>
    <t>762</t>
  </si>
  <si>
    <t>Konstrukce tesařské</t>
  </si>
  <si>
    <t>762921100</t>
  </si>
  <si>
    <t>Montáž polic z hoblovaných prken, šířky polic do 0,40 m</t>
  </si>
  <si>
    <t>m2</t>
  </si>
  <si>
    <t>CS ÚRS 2024 01</t>
  </si>
  <si>
    <t>16</t>
  </si>
  <si>
    <t>-1603514407</t>
  </si>
  <si>
    <t>Online PSC</t>
  </si>
  <si>
    <t>https://podminky.urs.cz/item/CS_URS_2024_01/762921100</t>
  </si>
  <si>
    <t>"T104</t>
  </si>
  <si>
    <t>5,19*0,4*2</t>
  </si>
  <si>
    <t>M</t>
  </si>
  <si>
    <t>62432067.S</t>
  </si>
  <si>
    <t>deska kompaktní laminátová jádro bílé tl 25 mm</t>
  </si>
  <si>
    <t>32</t>
  </si>
  <si>
    <t>597664858</t>
  </si>
  <si>
    <t>P</t>
  </si>
  <si>
    <t>Poznámka k položce:_x000d_
Poznámka k položce: viz.příloha č.D.1.1.1.25</t>
  </si>
  <si>
    <t>4,152*1,1 "Přepočtené koeficientem množství</t>
  </si>
  <si>
    <t>7</t>
  </si>
  <si>
    <t>762921119.R</t>
  </si>
  <si>
    <t>D+M dřevěná police, rozměry 3000x300x60 mm, neviditelné kotvení, MDF desky s bukovou dýhou</t>
  </si>
  <si>
    <t>602975642</t>
  </si>
  <si>
    <t>8</t>
  </si>
  <si>
    <t>998762102</t>
  </si>
  <si>
    <t>Přesun hmot pro konstrukce tesařské stanovený z hmotnosti přesunovaného materiálu vodorovná dopravní vzdálenost do 50 m základní v objektech výšky přes 6 do 12 m</t>
  </si>
  <si>
    <t>t</t>
  </si>
  <si>
    <t>1558035072</t>
  </si>
  <si>
    <t>https://podminky.urs.cz/item/CS_URS_2024_01/998762102</t>
  </si>
  <si>
    <t>9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</si>
  <si>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</si>
  <si>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</si>
  <si>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-656642943</t>
  </si>
  <si>
    <t>https://podminky.urs.cz/item/CS_URS_2024_01/998762181</t>
  </si>
  <si>
    <t>766</t>
  </si>
  <si>
    <t>Konstrukce truhlářské</t>
  </si>
  <si>
    <t>10</t>
  </si>
  <si>
    <t>766901111.R</t>
  </si>
  <si>
    <t>INTERIÉROVÉ OPLÁŠTĚNÍ - DODÁVKA INTERIÉRU</t>
  </si>
  <si>
    <t>kpl</t>
  </si>
  <si>
    <t>-1527082408</t>
  </si>
  <si>
    <t>Poznámka k položce:_x000d_
Poznámka k položce: Není součástí dodávky GASTRO_x000d_
 čelní stěna baru, rovná odkládací plocha baru (délka 3200x výška 1500 mm obkladu z MDF desky; 3200x400 mm = odkládací plocha baru) = 1x ks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</si>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</sst>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762921100" TargetMode="External" /><Relationship Id="rId2" Type="http://schemas.openxmlformats.org/officeDocument/2006/relationships/hyperlink" Target="https://podminky.urs.cz/item/CS_URS_2024_01/998762102" TargetMode="External" /><Relationship Id="rId3" Type="http://schemas.openxmlformats.org/officeDocument/2006/relationships/hyperlink" Target="https://podminky.urs.cz/item/CS_URS_2024_01/998762181" TargetMode="External" /><Relationship Id="rId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35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5.50943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240501E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REVITALIZACE BUDOVY GALERIE MODERNÍHO UMĚNÍ PS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Hadec Králové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24. 4. 2024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30566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Královéhradecký kraj, Pivovarské náměstí 1345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INS spol.s.r.o.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30566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Ivan Mezera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23.77359" customHeight="1">
      <c r="A55" s="7"/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79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72</v>
      </c>
      <c r="BT55" s="125" t="s">
        <v>80</v>
      </c>
      <c r="BU55" s="125" t="s">
        <v>74</v>
      </c>
      <c r="BV55" s="125" t="s">
        <v>75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4" customFormat="1" ht="16.30189" customHeight="1">
      <c r="A56" s="126" t="s">
        <v>83</v>
      </c>
      <c r="B56" s="65"/>
      <c r="C56" s="127"/>
      <c r="D56" s="127"/>
      <c r="E56" s="128" t="s">
        <v>84</v>
      </c>
      <c r="F56" s="128"/>
      <c r="G56" s="128"/>
      <c r="H56" s="128"/>
      <c r="I56" s="128"/>
      <c r="J56" s="127"/>
      <c r="K56" s="128" t="s">
        <v>85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'PS 03 - Vnitřní mobiliář 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86</v>
      </c>
      <c r="AR56" s="67"/>
      <c r="AS56" s="131">
        <v>0</v>
      </c>
      <c r="AT56" s="132">
        <f>ROUND(SUM(AV56:AW56),2)</f>
        <v>0</v>
      </c>
      <c r="AU56" s="133">
        <f>'PS 03 - Vnitřní mobiliář ...'!P89</f>
        <v>0</v>
      </c>
      <c r="AV56" s="132">
        <f>'PS 03 - Vnitřní mobiliář ...'!J35</f>
        <v>0</v>
      </c>
      <c r="AW56" s="132">
        <f>'PS 03 - Vnitřní mobiliář ...'!J36</f>
        <v>0</v>
      </c>
      <c r="AX56" s="132">
        <f>'PS 03 - Vnitřní mobiliář ...'!J37</f>
        <v>0</v>
      </c>
      <c r="AY56" s="132">
        <f>'PS 03 - Vnitřní mobiliář ...'!J38</f>
        <v>0</v>
      </c>
      <c r="AZ56" s="132">
        <f>'PS 03 - Vnitřní mobiliář ...'!F35</f>
        <v>0</v>
      </c>
      <c r="BA56" s="132">
        <f>'PS 03 - Vnitřní mobiliář ...'!F36</f>
        <v>0</v>
      </c>
      <c r="BB56" s="132">
        <f>'PS 03 - Vnitřní mobiliář ...'!F37</f>
        <v>0</v>
      </c>
      <c r="BC56" s="132">
        <f>'PS 03 - Vnitřní mobiliář ...'!F38</f>
        <v>0</v>
      </c>
      <c r="BD56" s="134">
        <f>'PS 03 - Vnitřní mobiliář ...'!F39</f>
        <v>0</v>
      </c>
      <c r="BE56" s="4"/>
      <c r="BT56" s="135" t="s">
        <v>82</v>
      </c>
      <c r="BV56" s="135" t="s">
        <v>75</v>
      </c>
      <c r="BW56" s="135" t="s">
        <v>87</v>
      </c>
      <c r="BX56" s="135" t="s">
        <v>81</v>
      </c>
      <c r="CL56" s="135" t="s">
        <v>19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vprRBfD7O81BgbVOkchDWUT3nFiMTH+RoOpN8m5Hxm42/tCQ6y/lZxVNuIf5JyO2j9DLxVZ902J6PtRZlB8cTg==" hashValue="eZlf9yILxNXgnFH6vBIT1X9WBqGJWKvARSbFcWoU2yPf/u932R46vSUcKs/GWVy6/Y47ST8CwKvC9GKVrYpf+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  <mergeCell ref="AR2:BE2"/>
  </mergeCells>
  <hyperlinks>
    <hyperlink ref="A56" location="'PS 03 - Vnitřní mobiliář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2"/>
      <c r="AT3" s="19" t="s">
        <v>82</v>
      </c>
    </row>
    <row r="4" s="1" customFormat="1" ht="24.96" customHeight="1">
      <c r="B4" s="22"/>
      <c r="D4" s="138" t="s">
        <v>88</v>
      </c>
      <c r="L4" s="22"/>
      <c r="M4" s="13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0" t="s">
        <v>16</v>
      </c>
      <c r="L6" s="22"/>
    </row>
    <row r="7" s="1" customFormat="1" ht="16.30189" customHeight="1">
      <c r="B7" s="22"/>
      <c r="E7" s="141" t="str">
        <f>'Rekapitulace stavby'!K6</f>
        <v>REVITALIZACE BUDOVY GALERIE MODERNÍHO UMĚNÍ PS</v>
      </c>
      <c r="F7" s="140"/>
      <c r="G7" s="140"/>
      <c r="H7" s="140"/>
      <c r="L7" s="22"/>
    </row>
    <row r="8" s="1" customFormat="1" ht="12" customHeight="1">
      <c r="B8" s="22"/>
      <c r="D8" s="140" t="s">
        <v>89</v>
      </c>
      <c r="L8" s="22"/>
    </row>
    <row r="9" s="2" customFormat="1" ht="16.30189" customHeight="1">
      <c r="A9" s="40"/>
      <c r="B9" s="46"/>
      <c r="C9" s="40"/>
      <c r="D9" s="40"/>
      <c r="E9" s="141" t="s">
        <v>90</v>
      </c>
      <c r="F9" s="40"/>
      <c r="G9" s="40"/>
      <c r="H9" s="40"/>
      <c r="I9" s="40"/>
      <c r="J9" s="40"/>
      <c r="K9" s="40"/>
      <c r="L9" s="14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0" t="s">
        <v>91</v>
      </c>
      <c r="E10" s="40"/>
      <c r="F10" s="40"/>
      <c r="G10" s="40"/>
      <c r="H10" s="40"/>
      <c r="I10" s="40"/>
      <c r="J10" s="40"/>
      <c r="K10" s="40"/>
      <c r="L10" s="14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30189" customHeight="1">
      <c r="A11" s="40"/>
      <c r="B11" s="46"/>
      <c r="C11" s="40"/>
      <c r="D11" s="40"/>
      <c r="E11" s="143" t="s">
        <v>92</v>
      </c>
      <c r="F11" s="40"/>
      <c r="G11" s="40"/>
      <c r="H11" s="40"/>
      <c r="I11" s="40"/>
      <c r="J11" s="40"/>
      <c r="K11" s="40"/>
      <c r="L11" s="14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0" t="s">
        <v>18</v>
      </c>
      <c r="E13" s="40"/>
      <c r="F13" s="135" t="s">
        <v>19</v>
      </c>
      <c r="G13" s="40"/>
      <c r="H13" s="40"/>
      <c r="I13" s="140" t="s">
        <v>20</v>
      </c>
      <c r="J13" s="135" t="s">
        <v>19</v>
      </c>
      <c r="K13" s="40"/>
      <c r="L13" s="14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0" t="s">
        <v>21</v>
      </c>
      <c r="E14" s="40"/>
      <c r="F14" s="135" t="s">
        <v>22</v>
      </c>
      <c r="G14" s="40"/>
      <c r="H14" s="40"/>
      <c r="I14" s="140" t="s">
        <v>23</v>
      </c>
      <c r="J14" s="144" t="str">
        <f>'Rekapitulace stavby'!AN8</f>
        <v>24. 4. 2024</v>
      </c>
      <c r="K14" s="40"/>
      <c r="L14" s="14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0" t="s">
        <v>25</v>
      </c>
      <c r="E16" s="40"/>
      <c r="F16" s="40"/>
      <c r="G16" s="40"/>
      <c r="H16" s="40"/>
      <c r="I16" s="140" t="s">
        <v>26</v>
      </c>
      <c r="J16" s="135" t="s">
        <v>19</v>
      </c>
      <c r="K16" s="40"/>
      <c r="L16" s="14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0" t="s">
        <v>28</v>
      </c>
      <c r="J17" s="135" t="s">
        <v>19</v>
      </c>
      <c r="K17" s="40"/>
      <c r="L17" s="14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0" t="s">
        <v>29</v>
      </c>
      <c r="E19" s="40"/>
      <c r="F19" s="40"/>
      <c r="G19" s="40"/>
      <c r="H19" s="40"/>
      <c r="I19" s="140" t="s">
        <v>26</v>
      </c>
      <c r="J19" s="35" t="str">
        <f>'Rekapitulace stavby'!AN13</f>
        <v>Vyplň údaj</v>
      </c>
      <c r="K19" s="40"/>
      <c r="L19" s="14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0" t="s">
        <v>28</v>
      </c>
      <c r="J20" s="35" t="str">
        <f>'Rekapitulace stavby'!AN14</f>
        <v>Vyplň údaj</v>
      </c>
      <c r="K20" s="40"/>
      <c r="L20" s="14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0" t="s">
        <v>31</v>
      </c>
      <c r="E22" s="40"/>
      <c r="F22" s="40"/>
      <c r="G22" s="40"/>
      <c r="H22" s="40"/>
      <c r="I22" s="140" t="s">
        <v>26</v>
      </c>
      <c r="J22" s="135" t="s">
        <v>19</v>
      </c>
      <c r="K22" s="40"/>
      <c r="L22" s="14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0" t="s">
        <v>28</v>
      </c>
      <c r="J23" s="135" t="s">
        <v>19</v>
      </c>
      <c r="K23" s="40"/>
      <c r="L23" s="14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0" t="s">
        <v>34</v>
      </c>
      <c r="E25" s="40"/>
      <c r="F25" s="40"/>
      <c r="G25" s="40"/>
      <c r="H25" s="40"/>
      <c r="I25" s="140" t="s">
        <v>26</v>
      </c>
      <c r="J25" s="135" t="s">
        <v>35</v>
      </c>
      <c r="K25" s="40"/>
      <c r="L25" s="14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36</v>
      </c>
      <c r="F26" s="40"/>
      <c r="G26" s="40"/>
      <c r="H26" s="40"/>
      <c r="I26" s="140" t="s">
        <v>28</v>
      </c>
      <c r="J26" s="135" t="s">
        <v>19</v>
      </c>
      <c r="K26" s="40"/>
      <c r="L26" s="14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2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0" t="s">
        <v>37</v>
      </c>
      <c r="E28" s="40"/>
      <c r="F28" s="40"/>
      <c r="G28" s="40"/>
      <c r="H28" s="40"/>
      <c r="I28" s="40"/>
      <c r="J28" s="40"/>
      <c r="K28" s="40"/>
      <c r="L28" s="14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30189" customHeight="1">
      <c r="A29" s="145"/>
      <c r="B29" s="146"/>
      <c r="C29" s="145"/>
      <c r="D29" s="145"/>
      <c r="E29" s="147" t="s">
        <v>19</v>
      </c>
      <c r="F29" s="147"/>
      <c r="G29" s="147"/>
      <c r="H29" s="147"/>
      <c r="I29" s="145"/>
      <c r="J29" s="145"/>
      <c r="K29" s="145"/>
      <c r="L29" s="148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9"/>
      <c r="E31" s="149"/>
      <c r="F31" s="149"/>
      <c r="G31" s="149"/>
      <c r="H31" s="149"/>
      <c r="I31" s="149"/>
      <c r="J31" s="149"/>
      <c r="K31" s="149"/>
      <c r="L31" s="14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0" t="s">
        <v>39</v>
      </c>
      <c r="E32" s="40"/>
      <c r="F32" s="40"/>
      <c r="G32" s="40"/>
      <c r="H32" s="40"/>
      <c r="I32" s="40"/>
      <c r="J32" s="151">
        <f>ROUND(J89, 2)</f>
        <v>0</v>
      </c>
      <c r="K32" s="40"/>
      <c r="L32" s="14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49"/>
      <c r="E33" s="149"/>
      <c r="F33" s="149"/>
      <c r="G33" s="149"/>
      <c r="H33" s="149"/>
      <c r="I33" s="149"/>
      <c r="J33" s="149"/>
      <c r="K33" s="149"/>
      <c r="L33" s="14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2" t="s">
        <v>41</v>
      </c>
      <c r="G34" s="40"/>
      <c r="H34" s="40"/>
      <c r="I34" s="152" t="s">
        <v>40</v>
      </c>
      <c r="J34" s="152" t="s">
        <v>42</v>
      </c>
      <c r="K34" s="40"/>
      <c r="L34" s="14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3" t="s">
        <v>43</v>
      </c>
      <c r="E35" s="140" t="s">
        <v>44</v>
      </c>
      <c r="F35" s="154">
        <f>ROUND((SUM(BE89:BE123)),  2)</f>
        <v>0</v>
      </c>
      <c r="G35" s="40"/>
      <c r="H35" s="40"/>
      <c r="I35" s="155">
        <v>0.20999999999999999</v>
      </c>
      <c r="J35" s="154">
        <f>ROUND(((SUM(BE89:BE123))*I35),  2)</f>
        <v>0</v>
      </c>
      <c r="K35" s="40"/>
      <c r="L35" s="14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0" t="s">
        <v>45</v>
      </c>
      <c r="F36" s="154">
        <f>ROUND((SUM(BF89:BF123)),  2)</f>
        <v>0</v>
      </c>
      <c r="G36" s="40"/>
      <c r="H36" s="40"/>
      <c r="I36" s="155">
        <v>0.12</v>
      </c>
      <c r="J36" s="154">
        <f>ROUND(((SUM(BF89:BF123))*I36),  2)</f>
        <v>0</v>
      </c>
      <c r="K36" s="40"/>
      <c r="L36" s="14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0" t="s">
        <v>46</v>
      </c>
      <c r="F37" s="154">
        <f>ROUND((SUM(BG89:BG123)),  2)</f>
        <v>0</v>
      </c>
      <c r="G37" s="40"/>
      <c r="H37" s="40"/>
      <c r="I37" s="155">
        <v>0.20999999999999999</v>
      </c>
      <c r="J37" s="154">
        <f>0</f>
        <v>0</v>
      </c>
      <c r="K37" s="40"/>
      <c r="L37" s="14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0" t="s">
        <v>47</v>
      </c>
      <c r="F38" s="154">
        <f>ROUND((SUM(BH89:BH123)),  2)</f>
        <v>0</v>
      </c>
      <c r="G38" s="40"/>
      <c r="H38" s="40"/>
      <c r="I38" s="155">
        <v>0.12</v>
      </c>
      <c r="J38" s="154">
        <f>0</f>
        <v>0</v>
      </c>
      <c r="K38" s="40"/>
      <c r="L38" s="14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0" t="s">
        <v>48</v>
      </c>
      <c r="F39" s="154">
        <f>ROUND((SUM(BI89:BI123)),  2)</f>
        <v>0</v>
      </c>
      <c r="G39" s="40"/>
      <c r="H39" s="40"/>
      <c r="I39" s="155">
        <v>0</v>
      </c>
      <c r="J39" s="154">
        <f>0</f>
        <v>0</v>
      </c>
      <c r="K39" s="40"/>
      <c r="L39" s="14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56"/>
      <c r="D41" s="157" t="s">
        <v>49</v>
      </c>
      <c r="E41" s="158"/>
      <c r="F41" s="158"/>
      <c r="G41" s="159" t="s">
        <v>50</v>
      </c>
      <c r="H41" s="160" t="s">
        <v>51</v>
      </c>
      <c r="I41" s="158"/>
      <c r="J41" s="161">
        <f>SUM(J32:J39)</f>
        <v>0</v>
      </c>
      <c r="K41" s="162"/>
      <c r="L41" s="142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3"/>
      <c r="C42" s="164"/>
      <c r="D42" s="164"/>
      <c r="E42" s="164"/>
      <c r="F42" s="164"/>
      <c r="G42" s="164"/>
      <c r="H42" s="164"/>
      <c r="I42" s="164"/>
      <c r="J42" s="164"/>
      <c r="K42" s="164"/>
      <c r="L42" s="142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4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93</v>
      </c>
      <c r="D47" s="42"/>
      <c r="E47" s="42"/>
      <c r="F47" s="42"/>
      <c r="G47" s="42"/>
      <c r="H47" s="42"/>
      <c r="I47" s="42"/>
      <c r="J47" s="42"/>
      <c r="K47" s="42"/>
      <c r="L47" s="14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30189" customHeight="1">
      <c r="A50" s="40"/>
      <c r="B50" s="41"/>
      <c r="C50" s="42"/>
      <c r="D50" s="42"/>
      <c r="E50" s="167" t="str">
        <f>E7</f>
        <v>REVITALIZACE BUDOVY GALERIE MODERNÍHO UMĚNÍ PS</v>
      </c>
      <c r="F50" s="34"/>
      <c r="G50" s="34"/>
      <c r="H50" s="34"/>
      <c r="I50" s="42"/>
      <c r="J50" s="42"/>
      <c r="K50" s="42"/>
      <c r="L50" s="14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89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30189" customHeight="1">
      <c r="A52" s="40"/>
      <c r="B52" s="41"/>
      <c r="C52" s="42"/>
      <c r="D52" s="42"/>
      <c r="E52" s="167" t="s">
        <v>90</v>
      </c>
      <c r="F52" s="42"/>
      <c r="G52" s="42"/>
      <c r="H52" s="42"/>
      <c r="I52" s="42"/>
      <c r="J52" s="42"/>
      <c r="K52" s="42"/>
      <c r="L52" s="14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91</v>
      </c>
      <c r="D53" s="42"/>
      <c r="E53" s="42"/>
      <c r="F53" s="42"/>
      <c r="G53" s="42"/>
      <c r="H53" s="42"/>
      <c r="I53" s="42"/>
      <c r="J53" s="42"/>
      <c r="K53" s="42"/>
      <c r="L53" s="14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30189" customHeight="1">
      <c r="A54" s="40"/>
      <c r="B54" s="41"/>
      <c r="C54" s="42"/>
      <c r="D54" s="42"/>
      <c r="E54" s="71" t="str">
        <f>E11</f>
        <v>PS 03 - Vnitřní mobiliář - edukační centrum</v>
      </c>
      <c r="F54" s="42"/>
      <c r="G54" s="42"/>
      <c r="H54" s="42"/>
      <c r="I54" s="42"/>
      <c r="J54" s="42"/>
      <c r="K54" s="42"/>
      <c r="L54" s="14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Hadec Králové</v>
      </c>
      <c r="G56" s="42"/>
      <c r="H56" s="42"/>
      <c r="I56" s="34" t="s">
        <v>23</v>
      </c>
      <c r="J56" s="74" t="str">
        <f>IF(J14="","",J14)</f>
        <v>24. 4. 2024</v>
      </c>
      <c r="K56" s="42"/>
      <c r="L56" s="14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30566" customHeight="1">
      <c r="A58" s="40"/>
      <c r="B58" s="41"/>
      <c r="C58" s="34" t="s">
        <v>25</v>
      </c>
      <c r="D58" s="42"/>
      <c r="E58" s="42"/>
      <c r="F58" s="29" t="str">
        <f>E17</f>
        <v>Královéhradecký kraj, Pivovarské náměstí 1345</v>
      </c>
      <c r="G58" s="42"/>
      <c r="H58" s="42"/>
      <c r="I58" s="34" t="s">
        <v>31</v>
      </c>
      <c r="J58" s="38" t="str">
        <f>E23</f>
        <v>INS spol.s.r.o.</v>
      </c>
      <c r="K58" s="42"/>
      <c r="L58" s="14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30566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Ivan Mezera</v>
      </c>
      <c r="K59" s="42"/>
      <c r="L59" s="14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2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68" t="s">
        <v>94</v>
      </c>
      <c r="D61" s="169"/>
      <c r="E61" s="169"/>
      <c r="F61" s="169"/>
      <c r="G61" s="169"/>
      <c r="H61" s="169"/>
      <c r="I61" s="169"/>
      <c r="J61" s="170" t="s">
        <v>95</v>
      </c>
      <c r="K61" s="169"/>
      <c r="L61" s="142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2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1" t="s">
        <v>71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2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96</v>
      </c>
    </row>
    <row r="64" s="9" customFormat="1" ht="24.96" customHeight="1">
      <c r="A64" s="9"/>
      <c r="B64" s="172"/>
      <c r="C64" s="173"/>
      <c r="D64" s="174" t="s">
        <v>97</v>
      </c>
      <c r="E64" s="175"/>
      <c r="F64" s="175"/>
      <c r="G64" s="175"/>
      <c r="H64" s="175"/>
      <c r="I64" s="175"/>
      <c r="J64" s="176">
        <f>J90</f>
        <v>0</v>
      </c>
      <c r="K64" s="173"/>
      <c r="L64" s="177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8"/>
      <c r="C65" s="127"/>
      <c r="D65" s="179" t="s">
        <v>98</v>
      </c>
      <c r="E65" s="180"/>
      <c r="F65" s="180"/>
      <c r="G65" s="180"/>
      <c r="H65" s="180"/>
      <c r="I65" s="180"/>
      <c r="J65" s="181">
        <f>J91</f>
        <v>0</v>
      </c>
      <c r="K65" s="127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8"/>
      <c r="C66" s="127"/>
      <c r="D66" s="179" t="s">
        <v>99</v>
      </c>
      <c r="E66" s="180"/>
      <c r="F66" s="180"/>
      <c r="G66" s="180"/>
      <c r="H66" s="180"/>
      <c r="I66" s="180"/>
      <c r="J66" s="181">
        <f>J104</f>
        <v>0</v>
      </c>
      <c r="K66" s="127"/>
      <c r="L66" s="18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8"/>
      <c r="C67" s="127"/>
      <c r="D67" s="179" t="s">
        <v>100</v>
      </c>
      <c r="E67" s="180"/>
      <c r="F67" s="180"/>
      <c r="G67" s="180"/>
      <c r="H67" s="180"/>
      <c r="I67" s="180"/>
      <c r="J67" s="181">
        <f>J119</f>
        <v>0</v>
      </c>
      <c r="K67" s="127"/>
      <c r="L67" s="18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2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2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2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101</v>
      </c>
      <c r="D74" s="42"/>
      <c r="E74" s="42"/>
      <c r="F74" s="42"/>
      <c r="G74" s="42"/>
      <c r="H74" s="42"/>
      <c r="I74" s="42"/>
      <c r="J74" s="42"/>
      <c r="K74" s="42"/>
      <c r="L74" s="142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2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2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30189" customHeight="1">
      <c r="A77" s="40"/>
      <c r="B77" s="41"/>
      <c r="C77" s="42"/>
      <c r="D77" s="42"/>
      <c r="E77" s="167" t="str">
        <f>E7</f>
        <v>REVITALIZACE BUDOVY GALERIE MODERNÍHO UMĚNÍ PS</v>
      </c>
      <c r="F77" s="34"/>
      <c r="G77" s="34"/>
      <c r="H77" s="34"/>
      <c r="I77" s="42"/>
      <c r="J77" s="42"/>
      <c r="K77" s="42"/>
      <c r="L77" s="142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89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16.30189" customHeight="1">
      <c r="A79" s="40"/>
      <c r="B79" s="41"/>
      <c r="C79" s="42"/>
      <c r="D79" s="42"/>
      <c r="E79" s="167" t="s">
        <v>90</v>
      </c>
      <c r="F79" s="42"/>
      <c r="G79" s="42"/>
      <c r="H79" s="42"/>
      <c r="I79" s="42"/>
      <c r="J79" s="42"/>
      <c r="K79" s="42"/>
      <c r="L79" s="14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91</v>
      </c>
      <c r="D80" s="42"/>
      <c r="E80" s="42"/>
      <c r="F80" s="42"/>
      <c r="G80" s="42"/>
      <c r="H80" s="42"/>
      <c r="I80" s="42"/>
      <c r="J80" s="42"/>
      <c r="K80" s="42"/>
      <c r="L80" s="142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30189" customHeight="1">
      <c r="A81" s="40"/>
      <c r="B81" s="41"/>
      <c r="C81" s="42"/>
      <c r="D81" s="42"/>
      <c r="E81" s="71" t="str">
        <f>E11</f>
        <v>PS 03 - Vnitřní mobiliář - edukační centrum</v>
      </c>
      <c r="F81" s="42"/>
      <c r="G81" s="42"/>
      <c r="H81" s="42"/>
      <c r="I81" s="42"/>
      <c r="J81" s="42"/>
      <c r="K81" s="42"/>
      <c r="L81" s="142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>Hadec Králové</v>
      </c>
      <c r="G83" s="42"/>
      <c r="H83" s="42"/>
      <c r="I83" s="34" t="s">
        <v>23</v>
      </c>
      <c r="J83" s="74" t="str">
        <f>IF(J14="","",J14)</f>
        <v>24. 4. 2024</v>
      </c>
      <c r="K83" s="42"/>
      <c r="L83" s="14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2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30566" customHeight="1">
      <c r="A85" s="40"/>
      <c r="B85" s="41"/>
      <c r="C85" s="34" t="s">
        <v>25</v>
      </c>
      <c r="D85" s="42"/>
      <c r="E85" s="42"/>
      <c r="F85" s="29" t="str">
        <f>E17</f>
        <v>Královéhradecký kraj, Pivovarské náměstí 1345</v>
      </c>
      <c r="G85" s="42"/>
      <c r="H85" s="42"/>
      <c r="I85" s="34" t="s">
        <v>31</v>
      </c>
      <c r="J85" s="38" t="str">
        <f>E23</f>
        <v>INS spol.s.r.o.</v>
      </c>
      <c r="K85" s="42"/>
      <c r="L85" s="142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30566" customHeight="1">
      <c r="A86" s="40"/>
      <c r="B86" s="41"/>
      <c r="C86" s="34" t="s">
        <v>29</v>
      </c>
      <c r="D86" s="42"/>
      <c r="E86" s="42"/>
      <c r="F86" s="29" t="str">
        <f>IF(E20="","",E20)</f>
        <v>Vyplň údaj</v>
      </c>
      <c r="G86" s="42"/>
      <c r="H86" s="42"/>
      <c r="I86" s="34" t="s">
        <v>34</v>
      </c>
      <c r="J86" s="38" t="str">
        <f>E26</f>
        <v>Ivan Mezera</v>
      </c>
      <c r="K86" s="42"/>
      <c r="L86" s="142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3"/>
      <c r="B88" s="184"/>
      <c r="C88" s="185" t="s">
        <v>102</v>
      </c>
      <c r="D88" s="186" t="s">
        <v>58</v>
      </c>
      <c r="E88" s="186" t="s">
        <v>54</v>
      </c>
      <c r="F88" s="186" t="s">
        <v>55</v>
      </c>
      <c r="G88" s="186" t="s">
        <v>103</v>
      </c>
      <c r="H88" s="186" t="s">
        <v>104</v>
      </c>
      <c r="I88" s="186" t="s">
        <v>105</v>
      </c>
      <c r="J88" s="186" t="s">
        <v>95</v>
      </c>
      <c r="K88" s="187" t="s">
        <v>106</v>
      </c>
      <c r="L88" s="188"/>
      <c r="M88" s="94" t="s">
        <v>19</v>
      </c>
      <c r="N88" s="95" t="s">
        <v>43</v>
      </c>
      <c r="O88" s="95" t="s">
        <v>107</v>
      </c>
      <c r="P88" s="95" t="s">
        <v>108</v>
      </c>
      <c r="Q88" s="95" t="s">
        <v>109</v>
      </c>
      <c r="R88" s="95" t="s">
        <v>110</v>
      </c>
      <c r="S88" s="95" t="s">
        <v>111</v>
      </c>
      <c r="T88" s="96" t="s">
        <v>112</v>
      </c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</row>
    <row r="89" s="2" customFormat="1" ht="22.8" customHeight="1">
      <c r="A89" s="40"/>
      <c r="B89" s="41"/>
      <c r="C89" s="101" t="s">
        <v>113</v>
      </c>
      <c r="D89" s="42"/>
      <c r="E89" s="42"/>
      <c r="F89" s="42"/>
      <c r="G89" s="42"/>
      <c r="H89" s="42"/>
      <c r="I89" s="42"/>
      <c r="J89" s="189">
        <f>BK89</f>
        <v>0</v>
      </c>
      <c r="K89" s="42"/>
      <c r="L89" s="46"/>
      <c r="M89" s="97"/>
      <c r="N89" s="190"/>
      <c r="O89" s="98"/>
      <c r="P89" s="191">
        <f>P90</f>
        <v>0</v>
      </c>
      <c r="Q89" s="98"/>
      <c r="R89" s="191">
        <f>R90</f>
        <v>0.00074736000000000008</v>
      </c>
      <c r="S89" s="98"/>
      <c r="T89" s="192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96</v>
      </c>
      <c r="BK89" s="193">
        <f>BK90</f>
        <v>0</v>
      </c>
    </row>
    <row r="90" s="12" customFormat="1" ht="25.92" customHeight="1">
      <c r="A90" s="12"/>
      <c r="B90" s="194"/>
      <c r="C90" s="195"/>
      <c r="D90" s="196" t="s">
        <v>72</v>
      </c>
      <c r="E90" s="197" t="s">
        <v>114</v>
      </c>
      <c r="F90" s="197" t="s">
        <v>115</v>
      </c>
      <c r="G90" s="195"/>
      <c r="H90" s="195"/>
      <c r="I90" s="198"/>
      <c r="J90" s="199">
        <f>BK90</f>
        <v>0</v>
      </c>
      <c r="K90" s="195"/>
      <c r="L90" s="200"/>
      <c r="M90" s="201"/>
      <c r="N90" s="202"/>
      <c r="O90" s="202"/>
      <c r="P90" s="203">
        <f>P91+P104+P119</f>
        <v>0</v>
      </c>
      <c r="Q90" s="202"/>
      <c r="R90" s="203">
        <f>R91+R104+R119</f>
        <v>0.00074736000000000008</v>
      </c>
      <c r="S90" s="202"/>
      <c r="T90" s="204">
        <f>T91+T104+T119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5" t="s">
        <v>82</v>
      </c>
      <c r="AT90" s="206" t="s">
        <v>72</v>
      </c>
      <c r="AU90" s="206" t="s">
        <v>73</v>
      </c>
      <c r="AY90" s="205" t="s">
        <v>116</v>
      </c>
      <c r="BK90" s="207">
        <f>BK91+BK104+BK119</f>
        <v>0</v>
      </c>
    </row>
    <row r="91" s="12" customFormat="1" ht="22.8" customHeight="1">
      <c r="A91" s="12"/>
      <c r="B91" s="194"/>
      <c r="C91" s="195"/>
      <c r="D91" s="196" t="s">
        <v>72</v>
      </c>
      <c r="E91" s="208" t="s">
        <v>117</v>
      </c>
      <c r="F91" s="208" t="s">
        <v>118</v>
      </c>
      <c r="G91" s="195"/>
      <c r="H91" s="195"/>
      <c r="I91" s="198"/>
      <c r="J91" s="209">
        <f>BK91</f>
        <v>0</v>
      </c>
      <c r="K91" s="195"/>
      <c r="L91" s="200"/>
      <c r="M91" s="201"/>
      <c r="N91" s="202"/>
      <c r="O91" s="202"/>
      <c r="P91" s="203">
        <f>SUM(P92:P103)</f>
        <v>0</v>
      </c>
      <c r="Q91" s="202"/>
      <c r="R91" s="203">
        <f>SUM(R92:R103)</f>
        <v>0</v>
      </c>
      <c r="S91" s="202"/>
      <c r="T91" s="204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5" t="s">
        <v>80</v>
      </c>
      <c r="AT91" s="206" t="s">
        <v>72</v>
      </c>
      <c r="AU91" s="206" t="s">
        <v>80</v>
      </c>
      <c r="AY91" s="205" t="s">
        <v>116</v>
      </c>
      <c r="BK91" s="207">
        <f>SUM(BK92:BK103)</f>
        <v>0</v>
      </c>
    </row>
    <row r="92" s="2" customFormat="1" ht="31.92453" customHeight="1">
      <c r="A92" s="40"/>
      <c r="B92" s="41"/>
      <c r="C92" s="210" t="s">
        <v>80</v>
      </c>
      <c r="D92" s="210" t="s">
        <v>119</v>
      </c>
      <c r="E92" s="211" t="s">
        <v>120</v>
      </c>
      <c r="F92" s="212" t="s">
        <v>121</v>
      </c>
      <c r="G92" s="213" t="s">
        <v>122</v>
      </c>
      <c r="H92" s="214">
        <v>6</v>
      </c>
      <c r="I92" s="215"/>
      <c r="J92" s="216">
        <f>ROUND(I92*H92,2)</f>
        <v>0</v>
      </c>
      <c r="K92" s="212" t="s">
        <v>19</v>
      </c>
      <c r="L92" s="46"/>
      <c r="M92" s="217" t="s">
        <v>19</v>
      </c>
      <c r="N92" s="218" t="s">
        <v>44</v>
      </c>
      <c r="O92" s="86"/>
      <c r="P92" s="219">
        <f>O92*H92</f>
        <v>0</v>
      </c>
      <c r="Q92" s="219">
        <v>0</v>
      </c>
      <c r="R92" s="219">
        <f>Q92*H92</f>
        <v>0</v>
      </c>
      <c r="S92" s="219">
        <v>0</v>
      </c>
      <c r="T92" s="220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1" t="s">
        <v>123</v>
      </c>
      <c r="AT92" s="221" t="s">
        <v>119</v>
      </c>
      <c r="AU92" s="221" t="s">
        <v>82</v>
      </c>
      <c r="AY92" s="19" t="s">
        <v>116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19" t="s">
        <v>80</v>
      </c>
      <c r="BK92" s="222">
        <f>ROUND(I92*H92,2)</f>
        <v>0</v>
      </c>
      <c r="BL92" s="19" t="s">
        <v>123</v>
      </c>
      <c r="BM92" s="221" t="s">
        <v>124</v>
      </c>
    </row>
    <row r="93" s="13" customFormat="1">
      <c r="A93" s="13"/>
      <c r="B93" s="223"/>
      <c r="C93" s="224"/>
      <c r="D93" s="225" t="s">
        <v>125</v>
      </c>
      <c r="E93" s="226" t="s">
        <v>19</v>
      </c>
      <c r="F93" s="227" t="s">
        <v>126</v>
      </c>
      <c r="G93" s="224"/>
      <c r="H93" s="228">
        <v>6</v>
      </c>
      <c r="I93" s="229"/>
      <c r="J93" s="224"/>
      <c r="K93" s="224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125</v>
      </c>
      <c r="AU93" s="234" t="s">
        <v>82</v>
      </c>
      <c r="AV93" s="13" t="s">
        <v>82</v>
      </c>
      <c r="AW93" s="13" t="s">
        <v>33</v>
      </c>
      <c r="AX93" s="13" t="s">
        <v>73</v>
      </c>
      <c r="AY93" s="234" t="s">
        <v>116</v>
      </c>
    </row>
    <row r="94" s="14" customFormat="1">
      <c r="A94" s="14"/>
      <c r="B94" s="235"/>
      <c r="C94" s="236"/>
      <c r="D94" s="225" t="s">
        <v>125</v>
      </c>
      <c r="E94" s="237" t="s">
        <v>19</v>
      </c>
      <c r="F94" s="238" t="s">
        <v>127</v>
      </c>
      <c r="G94" s="236"/>
      <c r="H94" s="239">
        <v>6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125</v>
      </c>
      <c r="AU94" s="245" t="s">
        <v>82</v>
      </c>
      <c r="AV94" s="14" t="s">
        <v>123</v>
      </c>
      <c r="AW94" s="14" t="s">
        <v>33</v>
      </c>
      <c r="AX94" s="14" t="s">
        <v>80</v>
      </c>
      <c r="AY94" s="245" t="s">
        <v>116</v>
      </c>
    </row>
    <row r="95" s="2" customFormat="1" ht="36.72453" customHeight="1">
      <c r="A95" s="40"/>
      <c r="B95" s="41"/>
      <c r="C95" s="210" t="s">
        <v>82</v>
      </c>
      <c r="D95" s="210" t="s">
        <v>119</v>
      </c>
      <c r="E95" s="211" t="s">
        <v>128</v>
      </c>
      <c r="F95" s="212" t="s">
        <v>129</v>
      </c>
      <c r="G95" s="213" t="s">
        <v>122</v>
      </c>
      <c r="H95" s="214">
        <v>27</v>
      </c>
      <c r="I95" s="215"/>
      <c r="J95" s="216">
        <f>ROUND(I95*H95,2)</f>
        <v>0</v>
      </c>
      <c r="K95" s="212" t="s">
        <v>19</v>
      </c>
      <c r="L95" s="46"/>
      <c r="M95" s="217" t="s">
        <v>19</v>
      </c>
      <c r="N95" s="218" t="s">
        <v>44</v>
      </c>
      <c r="O95" s="86"/>
      <c r="P95" s="219">
        <f>O95*H95</f>
        <v>0</v>
      </c>
      <c r="Q95" s="219">
        <v>0</v>
      </c>
      <c r="R95" s="219">
        <f>Q95*H95</f>
        <v>0</v>
      </c>
      <c r="S95" s="219">
        <v>0</v>
      </c>
      <c r="T95" s="220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1" t="s">
        <v>123</v>
      </c>
      <c r="AT95" s="221" t="s">
        <v>119</v>
      </c>
      <c r="AU95" s="221" t="s">
        <v>82</v>
      </c>
      <c r="AY95" s="19" t="s">
        <v>116</v>
      </c>
      <c r="BE95" s="222">
        <f>IF(N95="základní",J95,0)</f>
        <v>0</v>
      </c>
      <c r="BF95" s="222">
        <f>IF(N95="snížená",J95,0)</f>
        <v>0</v>
      </c>
      <c r="BG95" s="222">
        <f>IF(N95="zákl. přenesená",J95,0)</f>
        <v>0</v>
      </c>
      <c r="BH95" s="222">
        <f>IF(N95="sníž. přenesená",J95,0)</f>
        <v>0</v>
      </c>
      <c r="BI95" s="222">
        <f>IF(N95="nulová",J95,0)</f>
        <v>0</v>
      </c>
      <c r="BJ95" s="19" t="s">
        <v>80</v>
      </c>
      <c r="BK95" s="222">
        <f>ROUND(I95*H95,2)</f>
        <v>0</v>
      </c>
      <c r="BL95" s="19" t="s">
        <v>123</v>
      </c>
      <c r="BM95" s="221" t="s">
        <v>130</v>
      </c>
    </row>
    <row r="96" s="13" customFormat="1">
      <c r="A96" s="13"/>
      <c r="B96" s="223"/>
      <c r="C96" s="224"/>
      <c r="D96" s="225" t="s">
        <v>125</v>
      </c>
      <c r="E96" s="226" t="s">
        <v>19</v>
      </c>
      <c r="F96" s="227" t="s">
        <v>131</v>
      </c>
      <c r="G96" s="224"/>
      <c r="H96" s="228">
        <v>27</v>
      </c>
      <c r="I96" s="229"/>
      <c r="J96" s="224"/>
      <c r="K96" s="224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125</v>
      </c>
      <c r="AU96" s="234" t="s">
        <v>82</v>
      </c>
      <c r="AV96" s="13" t="s">
        <v>82</v>
      </c>
      <c r="AW96" s="13" t="s">
        <v>33</v>
      </c>
      <c r="AX96" s="13" t="s">
        <v>73</v>
      </c>
      <c r="AY96" s="234" t="s">
        <v>116</v>
      </c>
    </row>
    <row r="97" s="14" customFormat="1">
      <c r="A97" s="14"/>
      <c r="B97" s="235"/>
      <c r="C97" s="236"/>
      <c r="D97" s="225" t="s">
        <v>125</v>
      </c>
      <c r="E97" s="237" t="s">
        <v>19</v>
      </c>
      <c r="F97" s="238" t="s">
        <v>127</v>
      </c>
      <c r="G97" s="236"/>
      <c r="H97" s="239">
        <v>27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125</v>
      </c>
      <c r="AU97" s="245" t="s">
        <v>82</v>
      </c>
      <c r="AV97" s="14" t="s">
        <v>123</v>
      </c>
      <c r="AW97" s="14" t="s">
        <v>33</v>
      </c>
      <c r="AX97" s="14" t="s">
        <v>80</v>
      </c>
      <c r="AY97" s="245" t="s">
        <v>116</v>
      </c>
    </row>
    <row r="98" s="2" customFormat="1" ht="53.66038" customHeight="1">
      <c r="A98" s="40"/>
      <c r="B98" s="41"/>
      <c r="C98" s="210" t="s">
        <v>132</v>
      </c>
      <c r="D98" s="210" t="s">
        <v>119</v>
      </c>
      <c r="E98" s="211" t="s">
        <v>133</v>
      </c>
      <c r="F98" s="212" t="s">
        <v>134</v>
      </c>
      <c r="G98" s="213" t="s">
        <v>122</v>
      </c>
      <c r="H98" s="214">
        <v>5</v>
      </c>
      <c r="I98" s="215"/>
      <c r="J98" s="216">
        <f>ROUND(I98*H98,2)</f>
        <v>0</v>
      </c>
      <c r="K98" s="212" t="s">
        <v>19</v>
      </c>
      <c r="L98" s="46"/>
      <c r="M98" s="217" t="s">
        <v>19</v>
      </c>
      <c r="N98" s="218" t="s">
        <v>44</v>
      </c>
      <c r="O98" s="86"/>
      <c r="P98" s="219">
        <f>O98*H98</f>
        <v>0</v>
      </c>
      <c r="Q98" s="219">
        <v>0</v>
      </c>
      <c r="R98" s="219">
        <f>Q98*H98</f>
        <v>0</v>
      </c>
      <c r="S98" s="219">
        <v>0</v>
      </c>
      <c r="T98" s="220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1" t="s">
        <v>123</v>
      </c>
      <c r="AT98" s="221" t="s">
        <v>119</v>
      </c>
      <c r="AU98" s="221" t="s">
        <v>82</v>
      </c>
      <c r="AY98" s="19" t="s">
        <v>116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19" t="s">
        <v>80</v>
      </c>
      <c r="BK98" s="222">
        <f>ROUND(I98*H98,2)</f>
        <v>0</v>
      </c>
      <c r="BL98" s="19" t="s">
        <v>123</v>
      </c>
      <c r="BM98" s="221" t="s">
        <v>135</v>
      </c>
    </row>
    <row r="99" s="13" customFormat="1">
      <c r="A99" s="13"/>
      <c r="B99" s="223"/>
      <c r="C99" s="224"/>
      <c r="D99" s="225" t="s">
        <v>125</v>
      </c>
      <c r="E99" s="226" t="s">
        <v>19</v>
      </c>
      <c r="F99" s="227" t="s">
        <v>136</v>
      </c>
      <c r="G99" s="224"/>
      <c r="H99" s="228">
        <v>5</v>
      </c>
      <c r="I99" s="229"/>
      <c r="J99" s="224"/>
      <c r="K99" s="224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125</v>
      </c>
      <c r="AU99" s="234" t="s">
        <v>82</v>
      </c>
      <c r="AV99" s="13" t="s">
        <v>82</v>
      </c>
      <c r="AW99" s="13" t="s">
        <v>33</v>
      </c>
      <c r="AX99" s="13" t="s">
        <v>73</v>
      </c>
      <c r="AY99" s="234" t="s">
        <v>116</v>
      </c>
    </row>
    <row r="100" s="14" customFormat="1">
      <c r="A100" s="14"/>
      <c r="B100" s="235"/>
      <c r="C100" s="236"/>
      <c r="D100" s="225" t="s">
        <v>125</v>
      </c>
      <c r="E100" s="237" t="s">
        <v>19</v>
      </c>
      <c r="F100" s="238" t="s">
        <v>127</v>
      </c>
      <c r="G100" s="236"/>
      <c r="H100" s="239">
        <v>5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125</v>
      </c>
      <c r="AU100" s="245" t="s">
        <v>82</v>
      </c>
      <c r="AV100" s="14" t="s">
        <v>123</v>
      </c>
      <c r="AW100" s="14" t="s">
        <v>33</v>
      </c>
      <c r="AX100" s="14" t="s">
        <v>80</v>
      </c>
      <c r="AY100" s="245" t="s">
        <v>116</v>
      </c>
    </row>
    <row r="101" s="2" customFormat="1" ht="23.4566" customHeight="1">
      <c r="A101" s="40"/>
      <c r="B101" s="41"/>
      <c r="C101" s="210" t="s">
        <v>123</v>
      </c>
      <c r="D101" s="210" t="s">
        <v>119</v>
      </c>
      <c r="E101" s="211" t="s">
        <v>137</v>
      </c>
      <c r="F101" s="212" t="s">
        <v>138</v>
      </c>
      <c r="G101" s="213" t="s">
        <v>122</v>
      </c>
      <c r="H101" s="214">
        <v>3</v>
      </c>
      <c r="I101" s="215"/>
      <c r="J101" s="216">
        <f>ROUND(I101*H101,2)</f>
        <v>0</v>
      </c>
      <c r="K101" s="212" t="s">
        <v>19</v>
      </c>
      <c r="L101" s="46"/>
      <c r="M101" s="217" t="s">
        <v>19</v>
      </c>
      <c r="N101" s="218" t="s">
        <v>44</v>
      </c>
      <c r="O101" s="86"/>
      <c r="P101" s="219">
        <f>O101*H101</f>
        <v>0</v>
      </c>
      <c r="Q101" s="219">
        <v>0</v>
      </c>
      <c r="R101" s="219">
        <f>Q101*H101</f>
        <v>0</v>
      </c>
      <c r="S101" s="219">
        <v>0</v>
      </c>
      <c r="T101" s="220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1" t="s">
        <v>123</v>
      </c>
      <c r="AT101" s="221" t="s">
        <v>119</v>
      </c>
      <c r="AU101" s="221" t="s">
        <v>82</v>
      </c>
      <c r="AY101" s="19" t="s">
        <v>116</v>
      </c>
      <c r="BE101" s="222">
        <f>IF(N101="základní",J101,0)</f>
        <v>0</v>
      </c>
      <c r="BF101" s="222">
        <f>IF(N101="snížená",J101,0)</f>
        <v>0</v>
      </c>
      <c r="BG101" s="222">
        <f>IF(N101="zákl. přenesená",J101,0)</f>
        <v>0</v>
      </c>
      <c r="BH101" s="222">
        <f>IF(N101="sníž. přenesená",J101,0)</f>
        <v>0</v>
      </c>
      <c r="BI101" s="222">
        <f>IF(N101="nulová",J101,0)</f>
        <v>0</v>
      </c>
      <c r="BJ101" s="19" t="s">
        <v>80</v>
      </c>
      <c r="BK101" s="222">
        <f>ROUND(I101*H101,2)</f>
        <v>0</v>
      </c>
      <c r="BL101" s="19" t="s">
        <v>123</v>
      </c>
      <c r="BM101" s="221" t="s">
        <v>139</v>
      </c>
    </row>
    <row r="102" s="13" customFormat="1">
      <c r="A102" s="13"/>
      <c r="B102" s="223"/>
      <c r="C102" s="224"/>
      <c r="D102" s="225" t="s">
        <v>125</v>
      </c>
      <c r="E102" s="226" t="s">
        <v>19</v>
      </c>
      <c r="F102" s="227" t="s">
        <v>132</v>
      </c>
      <c r="G102" s="224"/>
      <c r="H102" s="228">
        <v>3</v>
      </c>
      <c r="I102" s="229"/>
      <c r="J102" s="224"/>
      <c r="K102" s="224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125</v>
      </c>
      <c r="AU102" s="234" t="s">
        <v>82</v>
      </c>
      <c r="AV102" s="13" t="s">
        <v>82</v>
      </c>
      <c r="AW102" s="13" t="s">
        <v>33</v>
      </c>
      <c r="AX102" s="13" t="s">
        <v>73</v>
      </c>
      <c r="AY102" s="234" t="s">
        <v>116</v>
      </c>
    </row>
    <row r="103" s="14" customFormat="1">
      <c r="A103" s="14"/>
      <c r="B103" s="235"/>
      <c r="C103" s="236"/>
      <c r="D103" s="225" t="s">
        <v>125</v>
      </c>
      <c r="E103" s="237" t="s">
        <v>19</v>
      </c>
      <c r="F103" s="238" t="s">
        <v>127</v>
      </c>
      <c r="G103" s="236"/>
      <c r="H103" s="239">
        <v>3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125</v>
      </c>
      <c r="AU103" s="245" t="s">
        <v>82</v>
      </c>
      <c r="AV103" s="14" t="s">
        <v>123</v>
      </c>
      <c r="AW103" s="14" t="s">
        <v>33</v>
      </c>
      <c r="AX103" s="14" t="s">
        <v>80</v>
      </c>
      <c r="AY103" s="245" t="s">
        <v>116</v>
      </c>
    </row>
    <row r="104" s="12" customFormat="1" ht="22.8" customHeight="1">
      <c r="A104" s="12"/>
      <c r="B104" s="194"/>
      <c r="C104" s="195"/>
      <c r="D104" s="196" t="s">
        <v>72</v>
      </c>
      <c r="E104" s="208" t="s">
        <v>140</v>
      </c>
      <c r="F104" s="208" t="s">
        <v>141</v>
      </c>
      <c r="G104" s="195"/>
      <c r="H104" s="195"/>
      <c r="I104" s="198"/>
      <c r="J104" s="209">
        <f>BK104</f>
        <v>0</v>
      </c>
      <c r="K104" s="195"/>
      <c r="L104" s="200"/>
      <c r="M104" s="201"/>
      <c r="N104" s="202"/>
      <c r="O104" s="202"/>
      <c r="P104" s="203">
        <f>SUM(P105:P118)</f>
        <v>0</v>
      </c>
      <c r="Q104" s="202"/>
      <c r="R104" s="203">
        <f>SUM(R105:R118)</f>
        <v>0.00074736000000000008</v>
      </c>
      <c r="S104" s="202"/>
      <c r="T104" s="204">
        <f>SUM(T105:T118)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5" t="s">
        <v>82</v>
      </c>
      <c r="AT104" s="206" t="s">
        <v>72</v>
      </c>
      <c r="AU104" s="206" t="s">
        <v>80</v>
      </c>
      <c r="AY104" s="205" t="s">
        <v>116</v>
      </c>
      <c r="BK104" s="207">
        <f>SUM(BK105:BK118)</f>
        <v>0</v>
      </c>
    </row>
    <row r="105" s="2" customFormat="1" ht="21.0566" customHeight="1">
      <c r="A105" s="40"/>
      <c r="B105" s="41"/>
      <c r="C105" s="210" t="s">
        <v>136</v>
      </c>
      <c r="D105" s="210" t="s">
        <v>119</v>
      </c>
      <c r="E105" s="211" t="s">
        <v>142</v>
      </c>
      <c r="F105" s="212" t="s">
        <v>143</v>
      </c>
      <c r="G105" s="213" t="s">
        <v>144</v>
      </c>
      <c r="H105" s="214">
        <v>4.1520000000000001</v>
      </c>
      <c r="I105" s="215"/>
      <c r="J105" s="216">
        <f>ROUND(I105*H105,2)</f>
        <v>0</v>
      </c>
      <c r="K105" s="212" t="s">
        <v>145</v>
      </c>
      <c r="L105" s="46"/>
      <c r="M105" s="217" t="s">
        <v>19</v>
      </c>
      <c r="N105" s="218" t="s">
        <v>44</v>
      </c>
      <c r="O105" s="86"/>
      <c r="P105" s="219">
        <f>O105*H105</f>
        <v>0</v>
      </c>
      <c r="Q105" s="219">
        <v>0.00018000000000000001</v>
      </c>
      <c r="R105" s="219">
        <f>Q105*H105</f>
        <v>0.00074736000000000008</v>
      </c>
      <c r="S105" s="219">
        <v>0</v>
      </c>
      <c r="T105" s="220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1" t="s">
        <v>146</v>
      </c>
      <c r="AT105" s="221" t="s">
        <v>119</v>
      </c>
      <c r="AU105" s="221" t="s">
        <v>82</v>
      </c>
      <c r="AY105" s="19" t="s">
        <v>116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19" t="s">
        <v>80</v>
      </c>
      <c r="BK105" s="222">
        <f>ROUND(I105*H105,2)</f>
        <v>0</v>
      </c>
      <c r="BL105" s="19" t="s">
        <v>146</v>
      </c>
      <c r="BM105" s="221" t="s">
        <v>147</v>
      </c>
    </row>
    <row r="106" s="2" customFormat="1">
      <c r="A106" s="40"/>
      <c r="B106" s="41"/>
      <c r="C106" s="42"/>
      <c r="D106" s="246" t="s">
        <v>148</v>
      </c>
      <c r="E106" s="42"/>
      <c r="F106" s="247" t="s">
        <v>149</v>
      </c>
      <c r="G106" s="42"/>
      <c r="H106" s="42"/>
      <c r="I106" s="248"/>
      <c r="J106" s="42"/>
      <c r="K106" s="42"/>
      <c r="L106" s="46"/>
      <c r="M106" s="249"/>
      <c r="N106" s="250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148</v>
      </c>
      <c r="AU106" s="19" t="s">
        <v>82</v>
      </c>
    </row>
    <row r="107" s="15" customFormat="1">
      <c r="A107" s="15"/>
      <c r="B107" s="251"/>
      <c r="C107" s="252"/>
      <c r="D107" s="225" t="s">
        <v>125</v>
      </c>
      <c r="E107" s="253" t="s">
        <v>19</v>
      </c>
      <c r="F107" s="254" t="s">
        <v>150</v>
      </c>
      <c r="G107" s="252"/>
      <c r="H107" s="253" t="s">
        <v>19</v>
      </c>
      <c r="I107" s="255"/>
      <c r="J107" s="252"/>
      <c r="K107" s="252"/>
      <c r="L107" s="256"/>
      <c r="M107" s="257"/>
      <c r="N107" s="258"/>
      <c r="O107" s="258"/>
      <c r="P107" s="258"/>
      <c r="Q107" s="258"/>
      <c r="R107" s="258"/>
      <c r="S107" s="258"/>
      <c r="T107" s="259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0" t="s">
        <v>125</v>
      </c>
      <c r="AU107" s="260" t="s">
        <v>82</v>
      </c>
      <c r="AV107" s="15" t="s">
        <v>80</v>
      </c>
      <c r="AW107" s="15" t="s">
        <v>33</v>
      </c>
      <c r="AX107" s="15" t="s">
        <v>73</v>
      </c>
      <c r="AY107" s="260" t="s">
        <v>116</v>
      </c>
    </row>
    <row r="108" s="13" customFormat="1">
      <c r="A108" s="13"/>
      <c r="B108" s="223"/>
      <c r="C108" s="224"/>
      <c r="D108" s="225" t="s">
        <v>125</v>
      </c>
      <c r="E108" s="226" t="s">
        <v>19</v>
      </c>
      <c r="F108" s="227" t="s">
        <v>151</v>
      </c>
      <c r="G108" s="224"/>
      <c r="H108" s="228">
        <v>4.1520000000000001</v>
      </c>
      <c r="I108" s="229"/>
      <c r="J108" s="224"/>
      <c r="K108" s="224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125</v>
      </c>
      <c r="AU108" s="234" t="s">
        <v>82</v>
      </c>
      <c r="AV108" s="13" t="s">
        <v>82</v>
      </c>
      <c r="AW108" s="13" t="s">
        <v>33</v>
      </c>
      <c r="AX108" s="13" t="s">
        <v>73</v>
      </c>
      <c r="AY108" s="234" t="s">
        <v>116</v>
      </c>
    </row>
    <row r="109" s="14" customFormat="1">
      <c r="A109" s="14"/>
      <c r="B109" s="235"/>
      <c r="C109" s="236"/>
      <c r="D109" s="225" t="s">
        <v>125</v>
      </c>
      <c r="E109" s="237" t="s">
        <v>19</v>
      </c>
      <c r="F109" s="238" t="s">
        <v>127</v>
      </c>
      <c r="G109" s="236"/>
      <c r="H109" s="239">
        <v>4.1520000000000001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125</v>
      </c>
      <c r="AU109" s="245" t="s">
        <v>82</v>
      </c>
      <c r="AV109" s="14" t="s">
        <v>123</v>
      </c>
      <c r="AW109" s="14" t="s">
        <v>33</v>
      </c>
      <c r="AX109" s="14" t="s">
        <v>80</v>
      </c>
      <c r="AY109" s="245" t="s">
        <v>116</v>
      </c>
    </row>
    <row r="110" s="2" customFormat="1" ht="16.30189" customHeight="1">
      <c r="A110" s="40"/>
      <c r="B110" s="41"/>
      <c r="C110" s="261" t="s">
        <v>126</v>
      </c>
      <c r="D110" s="261" t="s">
        <v>152</v>
      </c>
      <c r="E110" s="262" t="s">
        <v>153</v>
      </c>
      <c r="F110" s="263" t="s">
        <v>154</v>
      </c>
      <c r="G110" s="264" t="s">
        <v>144</v>
      </c>
      <c r="H110" s="265">
        <v>4.5670000000000002</v>
      </c>
      <c r="I110" s="266"/>
      <c r="J110" s="267">
        <f>ROUND(I110*H110,2)</f>
        <v>0</v>
      </c>
      <c r="K110" s="263" t="s">
        <v>19</v>
      </c>
      <c r="L110" s="268"/>
      <c r="M110" s="269" t="s">
        <v>19</v>
      </c>
      <c r="N110" s="270" t="s">
        <v>44</v>
      </c>
      <c r="O110" s="86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1" t="s">
        <v>155</v>
      </c>
      <c r="AT110" s="221" t="s">
        <v>152</v>
      </c>
      <c r="AU110" s="221" t="s">
        <v>82</v>
      </c>
      <c r="AY110" s="19" t="s">
        <v>116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19" t="s">
        <v>80</v>
      </c>
      <c r="BK110" s="222">
        <f>ROUND(I110*H110,2)</f>
        <v>0</v>
      </c>
      <c r="BL110" s="19" t="s">
        <v>146</v>
      </c>
      <c r="BM110" s="221" t="s">
        <v>156</v>
      </c>
    </row>
    <row r="111" s="2" customFormat="1">
      <c r="A111" s="40"/>
      <c r="B111" s="41"/>
      <c r="C111" s="42"/>
      <c r="D111" s="225" t="s">
        <v>157</v>
      </c>
      <c r="E111" s="42"/>
      <c r="F111" s="271" t="s">
        <v>158</v>
      </c>
      <c r="G111" s="42"/>
      <c r="H111" s="42"/>
      <c r="I111" s="248"/>
      <c r="J111" s="42"/>
      <c r="K111" s="42"/>
      <c r="L111" s="46"/>
      <c r="M111" s="249"/>
      <c r="N111" s="250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157</v>
      </c>
      <c r="AU111" s="19" t="s">
        <v>82</v>
      </c>
    </row>
    <row r="112" s="13" customFormat="1">
      <c r="A112" s="13"/>
      <c r="B112" s="223"/>
      <c r="C112" s="224"/>
      <c r="D112" s="225" t="s">
        <v>125</v>
      </c>
      <c r="E112" s="226" t="s">
        <v>19</v>
      </c>
      <c r="F112" s="227" t="s">
        <v>159</v>
      </c>
      <c r="G112" s="224"/>
      <c r="H112" s="228">
        <v>4.5670000000000002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125</v>
      </c>
      <c r="AU112" s="234" t="s">
        <v>82</v>
      </c>
      <c r="AV112" s="13" t="s">
        <v>82</v>
      </c>
      <c r="AW112" s="13" t="s">
        <v>33</v>
      </c>
      <c r="AX112" s="13" t="s">
        <v>73</v>
      </c>
      <c r="AY112" s="234" t="s">
        <v>116</v>
      </c>
    </row>
    <row r="113" s="14" customFormat="1">
      <c r="A113" s="14"/>
      <c r="B113" s="235"/>
      <c r="C113" s="236"/>
      <c r="D113" s="225" t="s">
        <v>125</v>
      </c>
      <c r="E113" s="237" t="s">
        <v>19</v>
      </c>
      <c r="F113" s="238" t="s">
        <v>127</v>
      </c>
      <c r="G113" s="236"/>
      <c r="H113" s="239">
        <v>4.5670000000000002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125</v>
      </c>
      <c r="AU113" s="245" t="s">
        <v>82</v>
      </c>
      <c r="AV113" s="14" t="s">
        <v>123</v>
      </c>
      <c r="AW113" s="14" t="s">
        <v>33</v>
      </c>
      <c r="AX113" s="14" t="s">
        <v>80</v>
      </c>
      <c r="AY113" s="245" t="s">
        <v>116</v>
      </c>
    </row>
    <row r="114" s="2" customFormat="1" ht="23.4566" customHeight="1">
      <c r="A114" s="40"/>
      <c r="B114" s="41"/>
      <c r="C114" s="210" t="s">
        <v>160</v>
      </c>
      <c r="D114" s="210" t="s">
        <v>119</v>
      </c>
      <c r="E114" s="211" t="s">
        <v>161</v>
      </c>
      <c r="F114" s="212" t="s">
        <v>162</v>
      </c>
      <c r="G114" s="213" t="s">
        <v>122</v>
      </c>
      <c r="H114" s="214">
        <v>1</v>
      </c>
      <c r="I114" s="215"/>
      <c r="J114" s="216">
        <f>ROUND(I114*H114,2)</f>
        <v>0</v>
      </c>
      <c r="K114" s="212" t="s">
        <v>19</v>
      </c>
      <c r="L114" s="46"/>
      <c r="M114" s="217" t="s">
        <v>19</v>
      </c>
      <c r="N114" s="218" t="s">
        <v>44</v>
      </c>
      <c r="O114" s="86"/>
      <c r="P114" s="219">
        <f>O114*H114</f>
        <v>0</v>
      </c>
      <c r="Q114" s="219">
        <v>0</v>
      </c>
      <c r="R114" s="219">
        <f>Q114*H114</f>
        <v>0</v>
      </c>
      <c r="S114" s="219">
        <v>0</v>
      </c>
      <c r="T114" s="22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1" t="s">
        <v>146</v>
      </c>
      <c r="AT114" s="221" t="s">
        <v>119</v>
      </c>
      <c r="AU114" s="221" t="s">
        <v>82</v>
      </c>
      <c r="AY114" s="19" t="s">
        <v>116</v>
      </c>
      <c r="BE114" s="222">
        <f>IF(N114="základní",J114,0)</f>
        <v>0</v>
      </c>
      <c r="BF114" s="222">
        <f>IF(N114="snížená",J114,0)</f>
        <v>0</v>
      </c>
      <c r="BG114" s="222">
        <f>IF(N114="zákl. přenesená",J114,0)</f>
        <v>0</v>
      </c>
      <c r="BH114" s="222">
        <f>IF(N114="sníž. přenesená",J114,0)</f>
        <v>0</v>
      </c>
      <c r="BI114" s="222">
        <f>IF(N114="nulová",J114,0)</f>
        <v>0</v>
      </c>
      <c r="BJ114" s="19" t="s">
        <v>80</v>
      </c>
      <c r="BK114" s="222">
        <f>ROUND(I114*H114,2)</f>
        <v>0</v>
      </c>
      <c r="BL114" s="19" t="s">
        <v>146</v>
      </c>
      <c r="BM114" s="221" t="s">
        <v>163</v>
      </c>
    </row>
    <row r="115" s="2" customFormat="1" ht="47.59245" customHeight="1">
      <c r="A115" s="40"/>
      <c r="B115" s="41"/>
      <c r="C115" s="210" t="s">
        <v>164</v>
      </c>
      <c r="D115" s="210" t="s">
        <v>119</v>
      </c>
      <c r="E115" s="211" t="s">
        <v>165</v>
      </c>
      <c r="F115" s="212" t="s">
        <v>166</v>
      </c>
      <c r="G115" s="213" t="s">
        <v>167</v>
      </c>
      <c r="H115" s="214">
        <v>0.081000000000000003</v>
      </c>
      <c r="I115" s="215"/>
      <c r="J115" s="216">
        <f>ROUND(I115*H115,2)</f>
        <v>0</v>
      </c>
      <c r="K115" s="212" t="s">
        <v>145</v>
      </c>
      <c r="L115" s="46"/>
      <c r="M115" s="217" t="s">
        <v>19</v>
      </c>
      <c r="N115" s="218" t="s">
        <v>44</v>
      </c>
      <c r="O115" s="86"/>
      <c r="P115" s="219">
        <f>O115*H115</f>
        <v>0</v>
      </c>
      <c r="Q115" s="219">
        <v>0</v>
      </c>
      <c r="R115" s="219">
        <f>Q115*H115</f>
        <v>0</v>
      </c>
      <c r="S115" s="219">
        <v>0</v>
      </c>
      <c r="T115" s="220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1" t="s">
        <v>146</v>
      </c>
      <c r="AT115" s="221" t="s">
        <v>119</v>
      </c>
      <c r="AU115" s="221" t="s">
        <v>82</v>
      </c>
      <c r="AY115" s="19" t="s">
        <v>116</v>
      </c>
      <c r="BE115" s="222">
        <f>IF(N115="základní",J115,0)</f>
        <v>0</v>
      </c>
      <c r="BF115" s="222">
        <f>IF(N115="snížená",J115,0)</f>
        <v>0</v>
      </c>
      <c r="BG115" s="222">
        <f>IF(N115="zákl. přenesená",J115,0)</f>
        <v>0</v>
      </c>
      <c r="BH115" s="222">
        <f>IF(N115="sníž. přenesená",J115,0)</f>
        <v>0</v>
      </c>
      <c r="BI115" s="222">
        <f>IF(N115="nulová",J115,0)</f>
        <v>0</v>
      </c>
      <c r="BJ115" s="19" t="s">
        <v>80</v>
      </c>
      <c r="BK115" s="222">
        <f>ROUND(I115*H115,2)</f>
        <v>0</v>
      </c>
      <c r="BL115" s="19" t="s">
        <v>146</v>
      </c>
      <c r="BM115" s="221" t="s">
        <v>168</v>
      </c>
    </row>
    <row r="116" s="2" customFormat="1">
      <c r="A116" s="40"/>
      <c r="B116" s="41"/>
      <c r="C116" s="42"/>
      <c r="D116" s="246" t="s">
        <v>148</v>
      </c>
      <c r="E116" s="42"/>
      <c r="F116" s="247" t="s">
        <v>169</v>
      </c>
      <c r="G116" s="42"/>
      <c r="H116" s="42"/>
      <c r="I116" s="248"/>
      <c r="J116" s="42"/>
      <c r="K116" s="42"/>
      <c r="L116" s="46"/>
      <c r="M116" s="249"/>
      <c r="N116" s="250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148</v>
      </c>
      <c r="AU116" s="19" t="s">
        <v>82</v>
      </c>
    </row>
    <row r="117" s="2" customFormat="1" ht="47.59245" customHeight="1">
      <c r="A117" s="40"/>
      <c r="B117" s="41"/>
      <c r="C117" s="210" t="s">
        <v>170</v>
      </c>
      <c r="D117" s="210" t="s">
        <v>119</v>
      </c>
      <c r="E117" s="211" t="s">
        <v>171</v>
      </c>
      <c r="F117" s="212" t="s">
        <v>172</v>
      </c>
      <c r="G117" s="213" t="s">
        <v>167</v>
      </c>
      <c r="H117" s="214">
        <v>0.081000000000000003</v>
      </c>
      <c r="I117" s="215"/>
      <c r="J117" s="216">
        <f>ROUND(I117*H117,2)</f>
        <v>0</v>
      </c>
      <c r="K117" s="212" t="s">
        <v>145</v>
      </c>
      <c r="L117" s="46"/>
      <c r="M117" s="217" t="s">
        <v>19</v>
      </c>
      <c r="N117" s="218" t="s">
        <v>44</v>
      </c>
      <c r="O117" s="86"/>
      <c r="P117" s="219">
        <f>O117*H117</f>
        <v>0</v>
      </c>
      <c r="Q117" s="219">
        <v>0</v>
      </c>
      <c r="R117" s="219">
        <f>Q117*H117</f>
        <v>0</v>
      </c>
      <c r="S117" s="219">
        <v>0</v>
      </c>
      <c r="T117" s="22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1" t="s">
        <v>146</v>
      </c>
      <c r="AT117" s="221" t="s">
        <v>119</v>
      </c>
      <c r="AU117" s="221" t="s">
        <v>82</v>
      </c>
      <c r="AY117" s="19" t="s">
        <v>116</v>
      </c>
      <c r="BE117" s="222">
        <f>IF(N117="základní",J117,0)</f>
        <v>0</v>
      </c>
      <c r="BF117" s="222">
        <f>IF(N117="snížená",J117,0)</f>
        <v>0</v>
      </c>
      <c r="BG117" s="222">
        <f>IF(N117="zákl. přenesená",J117,0)</f>
        <v>0</v>
      </c>
      <c r="BH117" s="222">
        <f>IF(N117="sníž. přenesená",J117,0)</f>
        <v>0</v>
      </c>
      <c r="BI117" s="222">
        <f>IF(N117="nulová",J117,0)</f>
        <v>0</v>
      </c>
      <c r="BJ117" s="19" t="s">
        <v>80</v>
      </c>
      <c r="BK117" s="222">
        <f>ROUND(I117*H117,2)</f>
        <v>0</v>
      </c>
      <c r="BL117" s="19" t="s">
        <v>146</v>
      </c>
      <c r="BM117" s="221" t="s">
        <v>173</v>
      </c>
    </row>
    <row r="118" s="2" customFormat="1">
      <c r="A118" s="40"/>
      <c r="B118" s="41"/>
      <c r="C118" s="42"/>
      <c r="D118" s="246" t="s">
        <v>148</v>
      </c>
      <c r="E118" s="42"/>
      <c r="F118" s="247" t="s">
        <v>174</v>
      </c>
      <c r="G118" s="42"/>
      <c r="H118" s="42"/>
      <c r="I118" s="248"/>
      <c r="J118" s="42"/>
      <c r="K118" s="42"/>
      <c r="L118" s="46"/>
      <c r="M118" s="249"/>
      <c r="N118" s="250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148</v>
      </c>
      <c r="AU118" s="19" t="s">
        <v>82</v>
      </c>
    </row>
    <row r="119" s="12" customFormat="1" ht="22.8" customHeight="1">
      <c r="A119" s="12"/>
      <c r="B119" s="194"/>
      <c r="C119" s="195"/>
      <c r="D119" s="196" t="s">
        <v>72</v>
      </c>
      <c r="E119" s="208" t="s">
        <v>175</v>
      </c>
      <c r="F119" s="208" t="s">
        <v>176</v>
      </c>
      <c r="G119" s="195"/>
      <c r="H119" s="195"/>
      <c r="I119" s="198"/>
      <c r="J119" s="209">
        <f>BK119</f>
        <v>0</v>
      </c>
      <c r="K119" s="195"/>
      <c r="L119" s="200"/>
      <c r="M119" s="201"/>
      <c r="N119" s="202"/>
      <c r="O119" s="202"/>
      <c r="P119" s="203">
        <f>SUM(P120:P123)</f>
        <v>0</v>
      </c>
      <c r="Q119" s="202"/>
      <c r="R119" s="203">
        <f>SUM(R120:R123)</f>
        <v>0</v>
      </c>
      <c r="S119" s="202"/>
      <c r="T119" s="204">
        <f>SUM(T120:T123)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5" t="s">
        <v>82</v>
      </c>
      <c r="AT119" s="206" t="s">
        <v>72</v>
      </c>
      <c r="AU119" s="206" t="s">
        <v>80</v>
      </c>
      <c r="AY119" s="205" t="s">
        <v>116</v>
      </c>
      <c r="BK119" s="207">
        <f>SUM(BK120:BK123)</f>
        <v>0</v>
      </c>
    </row>
    <row r="120" s="2" customFormat="1" ht="21.0566" customHeight="1">
      <c r="A120" s="40"/>
      <c r="B120" s="41"/>
      <c r="C120" s="210" t="s">
        <v>177</v>
      </c>
      <c r="D120" s="210" t="s">
        <v>119</v>
      </c>
      <c r="E120" s="211" t="s">
        <v>178</v>
      </c>
      <c r="F120" s="212" t="s">
        <v>179</v>
      </c>
      <c r="G120" s="213" t="s">
        <v>180</v>
      </c>
      <c r="H120" s="214">
        <v>1</v>
      </c>
      <c r="I120" s="215"/>
      <c r="J120" s="216">
        <f>ROUND(I120*H120,2)</f>
        <v>0</v>
      </c>
      <c r="K120" s="212" t="s">
        <v>19</v>
      </c>
      <c r="L120" s="46"/>
      <c r="M120" s="217" t="s">
        <v>19</v>
      </c>
      <c r="N120" s="218" t="s">
        <v>44</v>
      </c>
      <c r="O120" s="86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1" t="s">
        <v>146</v>
      </c>
      <c r="AT120" s="221" t="s">
        <v>119</v>
      </c>
      <c r="AU120" s="221" t="s">
        <v>82</v>
      </c>
      <c r="AY120" s="19" t="s">
        <v>116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19" t="s">
        <v>80</v>
      </c>
      <c r="BK120" s="222">
        <f>ROUND(I120*H120,2)</f>
        <v>0</v>
      </c>
      <c r="BL120" s="19" t="s">
        <v>146</v>
      </c>
      <c r="BM120" s="221" t="s">
        <v>181</v>
      </c>
    </row>
    <row r="121" s="2" customFormat="1">
      <c r="A121" s="40"/>
      <c r="B121" s="41"/>
      <c r="C121" s="42"/>
      <c r="D121" s="225" t="s">
        <v>157</v>
      </c>
      <c r="E121" s="42"/>
      <c r="F121" s="271" t="s">
        <v>182</v>
      </c>
      <c r="G121" s="42"/>
      <c r="H121" s="42"/>
      <c r="I121" s="248"/>
      <c r="J121" s="42"/>
      <c r="K121" s="42"/>
      <c r="L121" s="46"/>
      <c r="M121" s="249"/>
      <c r="N121" s="250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157</v>
      </c>
      <c r="AU121" s="19" t="s">
        <v>82</v>
      </c>
    </row>
    <row r="122" s="13" customFormat="1">
      <c r="A122" s="13"/>
      <c r="B122" s="223"/>
      <c r="C122" s="224"/>
      <c r="D122" s="225" t="s">
        <v>125</v>
      </c>
      <c r="E122" s="226" t="s">
        <v>19</v>
      </c>
      <c r="F122" s="227" t="s">
        <v>80</v>
      </c>
      <c r="G122" s="224"/>
      <c r="H122" s="228">
        <v>1</v>
      </c>
      <c r="I122" s="229"/>
      <c r="J122" s="224"/>
      <c r="K122" s="224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125</v>
      </c>
      <c r="AU122" s="234" t="s">
        <v>82</v>
      </c>
      <c r="AV122" s="13" t="s">
        <v>82</v>
      </c>
      <c r="AW122" s="13" t="s">
        <v>33</v>
      </c>
      <c r="AX122" s="13" t="s">
        <v>73</v>
      </c>
      <c r="AY122" s="234" t="s">
        <v>116</v>
      </c>
    </row>
    <row r="123" s="14" customFormat="1">
      <c r="A123" s="14"/>
      <c r="B123" s="235"/>
      <c r="C123" s="236"/>
      <c r="D123" s="225" t="s">
        <v>125</v>
      </c>
      <c r="E123" s="237" t="s">
        <v>19</v>
      </c>
      <c r="F123" s="238" t="s">
        <v>127</v>
      </c>
      <c r="G123" s="236"/>
      <c r="H123" s="239">
        <v>1</v>
      </c>
      <c r="I123" s="240"/>
      <c r="J123" s="236"/>
      <c r="K123" s="236"/>
      <c r="L123" s="241"/>
      <c r="M123" s="272"/>
      <c r="N123" s="273"/>
      <c r="O123" s="273"/>
      <c r="P123" s="273"/>
      <c r="Q123" s="273"/>
      <c r="R123" s="273"/>
      <c r="S123" s="273"/>
      <c r="T123" s="27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125</v>
      </c>
      <c r="AU123" s="245" t="s">
        <v>82</v>
      </c>
      <c r="AV123" s="14" t="s">
        <v>123</v>
      </c>
      <c r="AW123" s="14" t="s">
        <v>33</v>
      </c>
      <c r="AX123" s="14" t="s">
        <v>80</v>
      </c>
      <c r="AY123" s="245" t="s">
        <v>116</v>
      </c>
    </row>
    <row r="124" s="2" customFormat="1" ht="6.96" customHeight="1">
      <c r="A124" s="40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+M51814XCoYKSA/gWFPSU1/h1AEPXMprpYgCca8/00zxZlOSzSCcieq5mdv/kvC3ysHVX9FycRRVxLhZ0/aRNA==" hashValue="k2wM24opZo2jhBswcL8hF7uHIRnw4F+t5F13DKgAVQt7TYhLwmxCAIDr8vxxOk+N7NCLp4M0tCEX2bvIWY/IRQ==" algorithmName="SHA-512" password="CC35"/>
  <autoFilter ref="C88:K12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106" r:id="rId1" display="https://podminky.urs.cz/item/CS_URS_2024_01/762921100"/>
    <hyperlink ref="F116" r:id="rId2" display="https://podminky.urs.cz/item/CS_URS_2024_01/998762102"/>
    <hyperlink ref="F118" r:id="rId3" display="https://podminky.urs.cz/item/CS_URS_2024_01/99876218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sheetFormatPr defaultRowHeight="13.5"/>
  <cols>
    <col min="1" max="1" width="8.210938" style="275" customWidth="1"/>
    <col min="2" max="2" width="1.558594" style="275" customWidth="1"/>
    <col min="3" max="4" width="4.882813" style="275" customWidth="1"/>
    <col min="5" max="5" width="11.54297" style="275" customWidth="1"/>
    <col min="6" max="6" width="9.042969" style="275" customWidth="1"/>
    <col min="7" max="7" width="4.882813" style="275" customWidth="1"/>
    <col min="8" max="8" width="77.71094" style="275" customWidth="1"/>
    <col min="9" max="10" width="19.88281" style="275" customWidth="1"/>
    <col min="11" max="11" width="1.558594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183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184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185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186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187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188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189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190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191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192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193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79</v>
      </c>
      <c r="F18" s="286" t="s">
        <v>194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195</v>
      </c>
      <c r="F19" s="286" t="s">
        <v>196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197</v>
      </c>
      <c r="F20" s="286" t="s">
        <v>198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199</v>
      </c>
      <c r="F21" s="286" t="s">
        <v>200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201</v>
      </c>
      <c r="F22" s="286" t="s">
        <v>202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86</v>
      </c>
      <c r="F23" s="286" t="s">
        <v>203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204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205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206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207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208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209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210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211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212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102</v>
      </c>
      <c r="F36" s="286"/>
      <c r="G36" s="286" t="s">
        <v>213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214</v>
      </c>
      <c r="F37" s="286"/>
      <c r="G37" s="286" t="s">
        <v>215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54</v>
      </c>
      <c r="F38" s="286"/>
      <c r="G38" s="286" t="s">
        <v>216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55</v>
      </c>
      <c r="F39" s="286"/>
      <c r="G39" s="286" t="s">
        <v>217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103</v>
      </c>
      <c r="F40" s="286"/>
      <c r="G40" s="286" t="s">
        <v>218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104</v>
      </c>
      <c r="F41" s="286"/>
      <c r="G41" s="286" t="s">
        <v>219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220</v>
      </c>
      <c r="F42" s="286"/>
      <c r="G42" s="286" t="s">
        <v>221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222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223</v>
      </c>
      <c r="F44" s="286"/>
      <c r="G44" s="286" t="s">
        <v>224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106</v>
      </c>
      <c r="F45" s="286"/>
      <c r="G45" s="286" t="s">
        <v>225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226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227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228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229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230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231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232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233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234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235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236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237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238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239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240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241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242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243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244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245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246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247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248</v>
      </c>
      <c r="D76" s="304"/>
      <c r="E76" s="304"/>
      <c r="F76" s="304" t="s">
        <v>249</v>
      </c>
      <c r="G76" s="305"/>
      <c r="H76" s="304" t="s">
        <v>55</v>
      </c>
      <c r="I76" s="304" t="s">
        <v>58</v>
      </c>
      <c r="J76" s="304" t="s">
        <v>250</v>
      </c>
      <c r="K76" s="303"/>
    </row>
    <row r="77" s="1" customFormat="1" ht="17.25" customHeight="1">
      <c r="B77" s="301"/>
      <c r="C77" s="306" t="s">
        <v>251</v>
      </c>
      <c r="D77" s="306"/>
      <c r="E77" s="306"/>
      <c r="F77" s="307" t="s">
        <v>252</v>
      </c>
      <c r="G77" s="308"/>
      <c r="H77" s="306"/>
      <c r="I77" s="306"/>
      <c r="J77" s="306" t="s">
        <v>253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54</v>
      </c>
      <c r="D79" s="311"/>
      <c r="E79" s="311"/>
      <c r="F79" s="312" t="s">
        <v>254</v>
      </c>
      <c r="G79" s="313"/>
      <c r="H79" s="289" t="s">
        <v>255</v>
      </c>
      <c r="I79" s="289" t="s">
        <v>256</v>
      </c>
      <c r="J79" s="289">
        <v>20</v>
      </c>
      <c r="K79" s="303"/>
    </row>
    <row r="80" s="1" customFormat="1" ht="15" customHeight="1">
      <c r="B80" s="301"/>
      <c r="C80" s="289" t="s">
        <v>257</v>
      </c>
      <c r="D80" s="289"/>
      <c r="E80" s="289"/>
      <c r="F80" s="312" t="s">
        <v>254</v>
      </c>
      <c r="G80" s="313"/>
      <c r="H80" s="289" t="s">
        <v>258</v>
      </c>
      <c r="I80" s="289" t="s">
        <v>256</v>
      </c>
      <c r="J80" s="289">
        <v>120</v>
      </c>
      <c r="K80" s="303"/>
    </row>
    <row r="81" s="1" customFormat="1" ht="15" customHeight="1">
      <c r="B81" s="314"/>
      <c r="C81" s="289" t="s">
        <v>259</v>
      </c>
      <c r="D81" s="289"/>
      <c r="E81" s="289"/>
      <c r="F81" s="312" t="s">
        <v>260</v>
      </c>
      <c r="G81" s="313"/>
      <c r="H81" s="289" t="s">
        <v>261</v>
      </c>
      <c r="I81" s="289" t="s">
        <v>256</v>
      </c>
      <c r="J81" s="289">
        <v>50</v>
      </c>
      <c r="K81" s="303"/>
    </row>
    <row r="82" s="1" customFormat="1" ht="15" customHeight="1">
      <c r="B82" s="314"/>
      <c r="C82" s="289" t="s">
        <v>262</v>
      </c>
      <c r="D82" s="289"/>
      <c r="E82" s="289"/>
      <c r="F82" s="312" t="s">
        <v>254</v>
      </c>
      <c r="G82" s="313"/>
      <c r="H82" s="289" t="s">
        <v>263</v>
      </c>
      <c r="I82" s="289" t="s">
        <v>264</v>
      </c>
      <c r="J82" s="289"/>
      <c r="K82" s="303"/>
    </row>
    <row r="83" s="1" customFormat="1" ht="15" customHeight="1">
      <c r="B83" s="314"/>
      <c r="C83" s="315" t="s">
        <v>265</v>
      </c>
      <c r="D83" s="315"/>
      <c r="E83" s="315"/>
      <c r="F83" s="316" t="s">
        <v>260</v>
      </c>
      <c r="G83" s="315"/>
      <c r="H83" s="315" t="s">
        <v>266</v>
      </c>
      <c r="I83" s="315" t="s">
        <v>256</v>
      </c>
      <c r="J83" s="315">
        <v>15</v>
      </c>
      <c r="K83" s="303"/>
    </row>
    <row r="84" s="1" customFormat="1" ht="15" customHeight="1">
      <c r="B84" s="314"/>
      <c r="C84" s="315" t="s">
        <v>267</v>
      </c>
      <c r="D84" s="315"/>
      <c r="E84" s="315"/>
      <c r="F84" s="316" t="s">
        <v>260</v>
      </c>
      <c r="G84" s="315"/>
      <c r="H84" s="315" t="s">
        <v>268</v>
      </c>
      <c r="I84" s="315" t="s">
        <v>256</v>
      </c>
      <c r="J84" s="315">
        <v>15</v>
      </c>
      <c r="K84" s="303"/>
    </row>
    <row r="85" s="1" customFormat="1" ht="15" customHeight="1">
      <c r="B85" s="314"/>
      <c r="C85" s="315" t="s">
        <v>269</v>
      </c>
      <c r="D85" s="315"/>
      <c r="E85" s="315"/>
      <c r="F85" s="316" t="s">
        <v>260</v>
      </c>
      <c r="G85" s="315"/>
      <c r="H85" s="315" t="s">
        <v>270</v>
      </c>
      <c r="I85" s="315" t="s">
        <v>256</v>
      </c>
      <c r="J85" s="315">
        <v>20</v>
      </c>
      <c r="K85" s="303"/>
    </row>
    <row r="86" s="1" customFormat="1" ht="15" customHeight="1">
      <c r="B86" s="314"/>
      <c r="C86" s="315" t="s">
        <v>271</v>
      </c>
      <c r="D86" s="315"/>
      <c r="E86" s="315"/>
      <c r="F86" s="316" t="s">
        <v>260</v>
      </c>
      <c r="G86" s="315"/>
      <c r="H86" s="315" t="s">
        <v>272</v>
      </c>
      <c r="I86" s="315" t="s">
        <v>256</v>
      </c>
      <c r="J86" s="315">
        <v>20</v>
      </c>
      <c r="K86" s="303"/>
    </row>
    <row r="87" s="1" customFormat="1" ht="15" customHeight="1">
      <c r="B87" s="314"/>
      <c r="C87" s="289" t="s">
        <v>273</v>
      </c>
      <c r="D87" s="289"/>
      <c r="E87" s="289"/>
      <c r="F87" s="312" t="s">
        <v>260</v>
      </c>
      <c r="G87" s="313"/>
      <c r="H87" s="289" t="s">
        <v>274</v>
      </c>
      <c r="I87" s="289" t="s">
        <v>256</v>
      </c>
      <c r="J87" s="289">
        <v>50</v>
      </c>
      <c r="K87" s="303"/>
    </row>
    <row r="88" s="1" customFormat="1" ht="15" customHeight="1">
      <c r="B88" s="314"/>
      <c r="C88" s="289" t="s">
        <v>275</v>
      </c>
      <c r="D88" s="289"/>
      <c r="E88" s="289"/>
      <c r="F88" s="312" t="s">
        <v>260</v>
      </c>
      <c r="G88" s="313"/>
      <c r="H88" s="289" t="s">
        <v>276</v>
      </c>
      <c r="I88" s="289" t="s">
        <v>256</v>
      </c>
      <c r="J88" s="289">
        <v>20</v>
      </c>
      <c r="K88" s="303"/>
    </row>
    <row r="89" s="1" customFormat="1" ht="15" customHeight="1">
      <c r="B89" s="314"/>
      <c r="C89" s="289" t="s">
        <v>277</v>
      </c>
      <c r="D89" s="289"/>
      <c r="E89" s="289"/>
      <c r="F89" s="312" t="s">
        <v>260</v>
      </c>
      <c r="G89" s="313"/>
      <c r="H89" s="289" t="s">
        <v>278</v>
      </c>
      <c r="I89" s="289" t="s">
        <v>256</v>
      </c>
      <c r="J89" s="289">
        <v>20</v>
      </c>
      <c r="K89" s="303"/>
    </row>
    <row r="90" s="1" customFormat="1" ht="15" customHeight="1">
      <c r="B90" s="314"/>
      <c r="C90" s="289" t="s">
        <v>279</v>
      </c>
      <c r="D90" s="289"/>
      <c r="E90" s="289"/>
      <c r="F90" s="312" t="s">
        <v>260</v>
      </c>
      <c r="G90" s="313"/>
      <c r="H90" s="289" t="s">
        <v>280</v>
      </c>
      <c r="I90" s="289" t="s">
        <v>256</v>
      </c>
      <c r="J90" s="289">
        <v>50</v>
      </c>
      <c r="K90" s="303"/>
    </row>
    <row r="91" s="1" customFormat="1" ht="15" customHeight="1">
      <c r="B91" s="314"/>
      <c r="C91" s="289" t="s">
        <v>281</v>
      </c>
      <c r="D91" s="289"/>
      <c r="E91" s="289"/>
      <c r="F91" s="312" t="s">
        <v>260</v>
      </c>
      <c r="G91" s="313"/>
      <c r="H91" s="289" t="s">
        <v>281</v>
      </c>
      <c r="I91" s="289" t="s">
        <v>256</v>
      </c>
      <c r="J91" s="289">
        <v>50</v>
      </c>
      <c r="K91" s="303"/>
    </row>
    <row r="92" s="1" customFormat="1" ht="15" customHeight="1">
      <c r="B92" s="314"/>
      <c r="C92" s="289" t="s">
        <v>282</v>
      </c>
      <c r="D92" s="289"/>
      <c r="E92" s="289"/>
      <c r="F92" s="312" t="s">
        <v>260</v>
      </c>
      <c r="G92" s="313"/>
      <c r="H92" s="289" t="s">
        <v>283</v>
      </c>
      <c r="I92" s="289" t="s">
        <v>256</v>
      </c>
      <c r="J92" s="289">
        <v>255</v>
      </c>
      <c r="K92" s="303"/>
    </row>
    <row r="93" s="1" customFormat="1" ht="15" customHeight="1">
      <c r="B93" s="314"/>
      <c r="C93" s="289" t="s">
        <v>284</v>
      </c>
      <c r="D93" s="289"/>
      <c r="E93" s="289"/>
      <c r="F93" s="312" t="s">
        <v>254</v>
      </c>
      <c r="G93" s="313"/>
      <c r="H93" s="289" t="s">
        <v>285</v>
      </c>
      <c r="I93" s="289" t="s">
        <v>286</v>
      </c>
      <c r="J93" s="289"/>
      <c r="K93" s="303"/>
    </row>
    <row r="94" s="1" customFormat="1" ht="15" customHeight="1">
      <c r="B94" s="314"/>
      <c r="C94" s="289" t="s">
        <v>287</v>
      </c>
      <c r="D94" s="289"/>
      <c r="E94" s="289"/>
      <c r="F94" s="312" t="s">
        <v>254</v>
      </c>
      <c r="G94" s="313"/>
      <c r="H94" s="289" t="s">
        <v>288</v>
      </c>
      <c r="I94" s="289" t="s">
        <v>289</v>
      </c>
      <c r="J94" s="289"/>
      <c r="K94" s="303"/>
    </row>
    <row r="95" s="1" customFormat="1" ht="15" customHeight="1">
      <c r="B95" s="314"/>
      <c r="C95" s="289" t="s">
        <v>290</v>
      </c>
      <c r="D95" s="289"/>
      <c r="E95" s="289"/>
      <c r="F95" s="312" t="s">
        <v>254</v>
      </c>
      <c r="G95" s="313"/>
      <c r="H95" s="289" t="s">
        <v>290</v>
      </c>
      <c r="I95" s="289" t="s">
        <v>289</v>
      </c>
      <c r="J95" s="289"/>
      <c r="K95" s="303"/>
    </row>
    <row r="96" s="1" customFormat="1" ht="15" customHeight="1">
      <c r="B96" s="314"/>
      <c r="C96" s="289" t="s">
        <v>39</v>
      </c>
      <c r="D96" s="289"/>
      <c r="E96" s="289"/>
      <c r="F96" s="312" t="s">
        <v>254</v>
      </c>
      <c r="G96" s="313"/>
      <c r="H96" s="289" t="s">
        <v>291</v>
      </c>
      <c r="I96" s="289" t="s">
        <v>289</v>
      </c>
      <c r="J96" s="289"/>
      <c r="K96" s="303"/>
    </row>
    <row r="97" s="1" customFormat="1" ht="15" customHeight="1">
      <c r="B97" s="314"/>
      <c r="C97" s="289" t="s">
        <v>49</v>
      </c>
      <c r="D97" s="289"/>
      <c r="E97" s="289"/>
      <c r="F97" s="312" t="s">
        <v>254</v>
      </c>
      <c r="G97" s="313"/>
      <c r="H97" s="289" t="s">
        <v>292</v>
      </c>
      <c r="I97" s="289" t="s">
        <v>289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293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248</v>
      </c>
      <c r="D103" s="304"/>
      <c r="E103" s="304"/>
      <c r="F103" s="304" t="s">
        <v>249</v>
      </c>
      <c r="G103" s="305"/>
      <c r="H103" s="304" t="s">
        <v>55</v>
      </c>
      <c r="I103" s="304" t="s">
        <v>58</v>
      </c>
      <c r="J103" s="304" t="s">
        <v>250</v>
      </c>
      <c r="K103" s="303"/>
    </row>
    <row r="104" s="1" customFormat="1" ht="17.25" customHeight="1">
      <c r="B104" s="301"/>
      <c r="C104" s="306" t="s">
        <v>251</v>
      </c>
      <c r="D104" s="306"/>
      <c r="E104" s="306"/>
      <c r="F104" s="307" t="s">
        <v>252</v>
      </c>
      <c r="G104" s="308"/>
      <c r="H104" s="306"/>
      <c r="I104" s="306"/>
      <c r="J104" s="306" t="s">
        <v>253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54</v>
      </c>
      <c r="D106" s="311"/>
      <c r="E106" s="311"/>
      <c r="F106" s="312" t="s">
        <v>254</v>
      </c>
      <c r="G106" s="289"/>
      <c r="H106" s="289" t="s">
        <v>294</v>
      </c>
      <c r="I106" s="289" t="s">
        <v>256</v>
      </c>
      <c r="J106" s="289">
        <v>20</v>
      </c>
      <c r="K106" s="303"/>
    </row>
    <row r="107" s="1" customFormat="1" ht="15" customHeight="1">
      <c r="B107" s="301"/>
      <c r="C107" s="289" t="s">
        <v>257</v>
      </c>
      <c r="D107" s="289"/>
      <c r="E107" s="289"/>
      <c r="F107" s="312" t="s">
        <v>254</v>
      </c>
      <c r="G107" s="289"/>
      <c r="H107" s="289" t="s">
        <v>294</v>
      </c>
      <c r="I107" s="289" t="s">
        <v>256</v>
      </c>
      <c r="J107" s="289">
        <v>120</v>
      </c>
      <c r="K107" s="303"/>
    </row>
    <row r="108" s="1" customFormat="1" ht="15" customHeight="1">
      <c r="B108" s="314"/>
      <c r="C108" s="289" t="s">
        <v>259</v>
      </c>
      <c r="D108" s="289"/>
      <c r="E108" s="289"/>
      <c r="F108" s="312" t="s">
        <v>260</v>
      </c>
      <c r="G108" s="289"/>
      <c r="H108" s="289" t="s">
        <v>294</v>
      </c>
      <c r="I108" s="289" t="s">
        <v>256</v>
      </c>
      <c r="J108" s="289">
        <v>50</v>
      </c>
      <c r="K108" s="303"/>
    </row>
    <row r="109" s="1" customFormat="1" ht="15" customHeight="1">
      <c r="B109" s="314"/>
      <c r="C109" s="289" t="s">
        <v>262</v>
      </c>
      <c r="D109" s="289"/>
      <c r="E109" s="289"/>
      <c r="F109" s="312" t="s">
        <v>254</v>
      </c>
      <c r="G109" s="289"/>
      <c r="H109" s="289" t="s">
        <v>294</v>
      </c>
      <c r="I109" s="289" t="s">
        <v>264</v>
      </c>
      <c r="J109" s="289"/>
      <c r="K109" s="303"/>
    </row>
    <row r="110" s="1" customFormat="1" ht="15" customHeight="1">
      <c r="B110" s="314"/>
      <c r="C110" s="289" t="s">
        <v>273</v>
      </c>
      <c r="D110" s="289"/>
      <c r="E110" s="289"/>
      <c r="F110" s="312" t="s">
        <v>260</v>
      </c>
      <c r="G110" s="289"/>
      <c r="H110" s="289" t="s">
        <v>294</v>
      </c>
      <c r="I110" s="289" t="s">
        <v>256</v>
      </c>
      <c r="J110" s="289">
        <v>50</v>
      </c>
      <c r="K110" s="303"/>
    </row>
    <row r="111" s="1" customFormat="1" ht="15" customHeight="1">
      <c r="B111" s="314"/>
      <c r="C111" s="289" t="s">
        <v>281</v>
      </c>
      <c r="D111" s="289"/>
      <c r="E111" s="289"/>
      <c r="F111" s="312" t="s">
        <v>260</v>
      </c>
      <c r="G111" s="289"/>
      <c r="H111" s="289" t="s">
        <v>294</v>
      </c>
      <c r="I111" s="289" t="s">
        <v>256</v>
      </c>
      <c r="J111" s="289">
        <v>50</v>
      </c>
      <c r="K111" s="303"/>
    </row>
    <row r="112" s="1" customFormat="1" ht="15" customHeight="1">
      <c r="B112" s="314"/>
      <c r="C112" s="289" t="s">
        <v>279</v>
      </c>
      <c r="D112" s="289"/>
      <c r="E112" s="289"/>
      <c r="F112" s="312" t="s">
        <v>260</v>
      </c>
      <c r="G112" s="289"/>
      <c r="H112" s="289" t="s">
        <v>294</v>
      </c>
      <c r="I112" s="289" t="s">
        <v>256</v>
      </c>
      <c r="J112" s="289">
        <v>50</v>
      </c>
      <c r="K112" s="303"/>
    </row>
    <row r="113" s="1" customFormat="1" ht="15" customHeight="1">
      <c r="B113" s="314"/>
      <c r="C113" s="289" t="s">
        <v>54</v>
      </c>
      <c r="D113" s="289"/>
      <c r="E113" s="289"/>
      <c r="F113" s="312" t="s">
        <v>254</v>
      </c>
      <c r="G113" s="289"/>
      <c r="H113" s="289" t="s">
        <v>295</v>
      </c>
      <c r="I113" s="289" t="s">
        <v>256</v>
      </c>
      <c r="J113" s="289">
        <v>20</v>
      </c>
      <c r="K113" s="303"/>
    </row>
    <row r="114" s="1" customFormat="1" ht="15" customHeight="1">
      <c r="B114" s="314"/>
      <c r="C114" s="289" t="s">
        <v>296</v>
      </c>
      <c r="D114" s="289"/>
      <c r="E114" s="289"/>
      <c r="F114" s="312" t="s">
        <v>254</v>
      </c>
      <c r="G114" s="289"/>
      <c r="H114" s="289" t="s">
        <v>297</v>
      </c>
      <c r="I114" s="289" t="s">
        <v>256</v>
      </c>
      <c r="J114" s="289">
        <v>120</v>
      </c>
      <c r="K114" s="303"/>
    </row>
    <row r="115" s="1" customFormat="1" ht="15" customHeight="1">
      <c r="B115" s="314"/>
      <c r="C115" s="289" t="s">
        <v>39</v>
      </c>
      <c r="D115" s="289"/>
      <c r="E115" s="289"/>
      <c r="F115" s="312" t="s">
        <v>254</v>
      </c>
      <c r="G115" s="289"/>
      <c r="H115" s="289" t="s">
        <v>298</v>
      </c>
      <c r="I115" s="289" t="s">
        <v>289</v>
      </c>
      <c r="J115" s="289"/>
      <c r="K115" s="303"/>
    </row>
    <row r="116" s="1" customFormat="1" ht="15" customHeight="1">
      <c r="B116" s="314"/>
      <c r="C116" s="289" t="s">
        <v>49</v>
      </c>
      <c r="D116" s="289"/>
      <c r="E116" s="289"/>
      <c r="F116" s="312" t="s">
        <v>254</v>
      </c>
      <c r="G116" s="289"/>
      <c r="H116" s="289" t="s">
        <v>299</v>
      </c>
      <c r="I116" s="289" t="s">
        <v>289</v>
      </c>
      <c r="J116" s="289"/>
      <c r="K116" s="303"/>
    </row>
    <row r="117" s="1" customFormat="1" ht="15" customHeight="1">
      <c r="B117" s="314"/>
      <c r="C117" s="289" t="s">
        <v>58</v>
      </c>
      <c r="D117" s="289"/>
      <c r="E117" s="289"/>
      <c r="F117" s="312" t="s">
        <v>254</v>
      </c>
      <c r="G117" s="289"/>
      <c r="H117" s="289" t="s">
        <v>300</v>
      </c>
      <c r="I117" s="289" t="s">
        <v>301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302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248</v>
      </c>
      <c r="D123" s="304"/>
      <c r="E123" s="304"/>
      <c r="F123" s="304" t="s">
        <v>249</v>
      </c>
      <c r="G123" s="305"/>
      <c r="H123" s="304" t="s">
        <v>55</v>
      </c>
      <c r="I123" s="304" t="s">
        <v>58</v>
      </c>
      <c r="J123" s="304" t="s">
        <v>250</v>
      </c>
      <c r="K123" s="333"/>
    </row>
    <row r="124" s="1" customFormat="1" ht="17.25" customHeight="1">
      <c r="B124" s="332"/>
      <c r="C124" s="306" t="s">
        <v>251</v>
      </c>
      <c r="D124" s="306"/>
      <c r="E124" s="306"/>
      <c r="F124" s="307" t="s">
        <v>252</v>
      </c>
      <c r="G124" s="308"/>
      <c r="H124" s="306"/>
      <c r="I124" s="306"/>
      <c r="J124" s="306" t="s">
        <v>253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257</v>
      </c>
      <c r="D126" s="311"/>
      <c r="E126" s="311"/>
      <c r="F126" s="312" t="s">
        <v>254</v>
      </c>
      <c r="G126" s="289"/>
      <c r="H126" s="289" t="s">
        <v>294</v>
      </c>
      <c r="I126" s="289" t="s">
        <v>256</v>
      </c>
      <c r="J126" s="289">
        <v>120</v>
      </c>
      <c r="K126" s="337"/>
    </row>
    <row r="127" s="1" customFormat="1" ht="15" customHeight="1">
      <c r="B127" s="334"/>
      <c r="C127" s="289" t="s">
        <v>303</v>
      </c>
      <c r="D127" s="289"/>
      <c r="E127" s="289"/>
      <c r="F127" s="312" t="s">
        <v>254</v>
      </c>
      <c r="G127" s="289"/>
      <c r="H127" s="289" t="s">
        <v>304</v>
      </c>
      <c r="I127" s="289" t="s">
        <v>256</v>
      </c>
      <c r="J127" s="289" t="s">
        <v>305</v>
      </c>
      <c r="K127" s="337"/>
    </row>
    <row r="128" s="1" customFormat="1" ht="15" customHeight="1">
      <c r="B128" s="334"/>
      <c r="C128" s="289" t="s">
        <v>86</v>
      </c>
      <c r="D128" s="289"/>
      <c r="E128" s="289"/>
      <c r="F128" s="312" t="s">
        <v>254</v>
      </c>
      <c r="G128" s="289"/>
      <c r="H128" s="289" t="s">
        <v>306</v>
      </c>
      <c r="I128" s="289" t="s">
        <v>256</v>
      </c>
      <c r="J128" s="289" t="s">
        <v>305</v>
      </c>
      <c r="K128" s="337"/>
    </row>
    <row r="129" s="1" customFormat="1" ht="15" customHeight="1">
      <c r="B129" s="334"/>
      <c r="C129" s="289" t="s">
        <v>265</v>
      </c>
      <c r="D129" s="289"/>
      <c r="E129" s="289"/>
      <c r="F129" s="312" t="s">
        <v>260</v>
      </c>
      <c r="G129" s="289"/>
      <c r="H129" s="289" t="s">
        <v>266</v>
      </c>
      <c r="I129" s="289" t="s">
        <v>256</v>
      </c>
      <c r="J129" s="289">
        <v>15</v>
      </c>
      <c r="K129" s="337"/>
    </row>
    <row r="130" s="1" customFormat="1" ht="15" customHeight="1">
      <c r="B130" s="334"/>
      <c r="C130" s="315" t="s">
        <v>267</v>
      </c>
      <c r="D130" s="315"/>
      <c r="E130" s="315"/>
      <c r="F130" s="316" t="s">
        <v>260</v>
      </c>
      <c r="G130" s="315"/>
      <c r="H130" s="315" t="s">
        <v>268</v>
      </c>
      <c r="I130" s="315" t="s">
        <v>256</v>
      </c>
      <c r="J130" s="315">
        <v>15</v>
      </c>
      <c r="K130" s="337"/>
    </row>
    <row r="131" s="1" customFormat="1" ht="15" customHeight="1">
      <c r="B131" s="334"/>
      <c r="C131" s="315" t="s">
        <v>269</v>
      </c>
      <c r="D131" s="315"/>
      <c r="E131" s="315"/>
      <c r="F131" s="316" t="s">
        <v>260</v>
      </c>
      <c r="G131" s="315"/>
      <c r="H131" s="315" t="s">
        <v>270</v>
      </c>
      <c r="I131" s="315" t="s">
        <v>256</v>
      </c>
      <c r="J131" s="315">
        <v>20</v>
      </c>
      <c r="K131" s="337"/>
    </row>
    <row r="132" s="1" customFormat="1" ht="15" customHeight="1">
      <c r="B132" s="334"/>
      <c r="C132" s="315" t="s">
        <v>271</v>
      </c>
      <c r="D132" s="315"/>
      <c r="E132" s="315"/>
      <c r="F132" s="316" t="s">
        <v>260</v>
      </c>
      <c r="G132" s="315"/>
      <c r="H132" s="315" t="s">
        <v>272</v>
      </c>
      <c r="I132" s="315" t="s">
        <v>256</v>
      </c>
      <c r="J132" s="315">
        <v>20</v>
      </c>
      <c r="K132" s="337"/>
    </row>
    <row r="133" s="1" customFormat="1" ht="15" customHeight="1">
      <c r="B133" s="334"/>
      <c r="C133" s="289" t="s">
        <v>259</v>
      </c>
      <c r="D133" s="289"/>
      <c r="E133" s="289"/>
      <c r="F133" s="312" t="s">
        <v>260</v>
      </c>
      <c r="G133" s="289"/>
      <c r="H133" s="289" t="s">
        <v>294</v>
      </c>
      <c r="I133" s="289" t="s">
        <v>256</v>
      </c>
      <c r="J133" s="289">
        <v>50</v>
      </c>
      <c r="K133" s="337"/>
    </row>
    <row r="134" s="1" customFormat="1" ht="15" customHeight="1">
      <c r="B134" s="334"/>
      <c r="C134" s="289" t="s">
        <v>273</v>
      </c>
      <c r="D134" s="289"/>
      <c r="E134" s="289"/>
      <c r="F134" s="312" t="s">
        <v>260</v>
      </c>
      <c r="G134" s="289"/>
      <c r="H134" s="289" t="s">
        <v>294</v>
      </c>
      <c r="I134" s="289" t="s">
        <v>256</v>
      </c>
      <c r="J134" s="289">
        <v>50</v>
      </c>
      <c r="K134" s="337"/>
    </row>
    <row r="135" s="1" customFormat="1" ht="15" customHeight="1">
      <c r="B135" s="334"/>
      <c r="C135" s="289" t="s">
        <v>279</v>
      </c>
      <c r="D135" s="289"/>
      <c r="E135" s="289"/>
      <c r="F135" s="312" t="s">
        <v>260</v>
      </c>
      <c r="G135" s="289"/>
      <c r="H135" s="289" t="s">
        <v>294</v>
      </c>
      <c r="I135" s="289" t="s">
        <v>256</v>
      </c>
      <c r="J135" s="289">
        <v>50</v>
      </c>
      <c r="K135" s="337"/>
    </row>
    <row r="136" s="1" customFormat="1" ht="15" customHeight="1">
      <c r="B136" s="334"/>
      <c r="C136" s="289" t="s">
        <v>281</v>
      </c>
      <c r="D136" s="289"/>
      <c r="E136" s="289"/>
      <c r="F136" s="312" t="s">
        <v>260</v>
      </c>
      <c r="G136" s="289"/>
      <c r="H136" s="289" t="s">
        <v>294</v>
      </c>
      <c r="I136" s="289" t="s">
        <v>256</v>
      </c>
      <c r="J136" s="289">
        <v>50</v>
      </c>
      <c r="K136" s="337"/>
    </row>
    <row r="137" s="1" customFormat="1" ht="15" customHeight="1">
      <c r="B137" s="334"/>
      <c r="C137" s="289" t="s">
        <v>282</v>
      </c>
      <c r="D137" s="289"/>
      <c r="E137" s="289"/>
      <c r="F137" s="312" t="s">
        <v>260</v>
      </c>
      <c r="G137" s="289"/>
      <c r="H137" s="289" t="s">
        <v>307</v>
      </c>
      <c r="I137" s="289" t="s">
        <v>256</v>
      </c>
      <c r="J137" s="289">
        <v>255</v>
      </c>
      <c r="K137" s="337"/>
    </row>
    <row r="138" s="1" customFormat="1" ht="15" customHeight="1">
      <c r="B138" s="334"/>
      <c r="C138" s="289" t="s">
        <v>284</v>
      </c>
      <c r="D138" s="289"/>
      <c r="E138" s="289"/>
      <c r="F138" s="312" t="s">
        <v>254</v>
      </c>
      <c r="G138" s="289"/>
      <c r="H138" s="289" t="s">
        <v>308</v>
      </c>
      <c r="I138" s="289" t="s">
        <v>286</v>
      </c>
      <c r="J138" s="289"/>
      <c r="K138" s="337"/>
    </row>
    <row r="139" s="1" customFormat="1" ht="15" customHeight="1">
      <c r="B139" s="334"/>
      <c r="C139" s="289" t="s">
        <v>287</v>
      </c>
      <c r="D139" s="289"/>
      <c r="E139" s="289"/>
      <c r="F139" s="312" t="s">
        <v>254</v>
      </c>
      <c r="G139" s="289"/>
      <c r="H139" s="289" t="s">
        <v>309</v>
      </c>
      <c r="I139" s="289" t="s">
        <v>289</v>
      </c>
      <c r="J139" s="289"/>
      <c r="K139" s="337"/>
    </row>
    <row r="140" s="1" customFormat="1" ht="15" customHeight="1">
      <c r="B140" s="334"/>
      <c r="C140" s="289" t="s">
        <v>290</v>
      </c>
      <c r="D140" s="289"/>
      <c r="E140" s="289"/>
      <c r="F140" s="312" t="s">
        <v>254</v>
      </c>
      <c r="G140" s="289"/>
      <c r="H140" s="289" t="s">
        <v>290</v>
      </c>
      <c r="I140" s="289" t="s">
        <v>289</v>
      </c>
      <c r="J140" s="289"/>
      <c r="K140" s="337"/>
    </row>
    <row r="141" s="1" customFormat="1" ht="15" customHeight="1">
      <c r="B141" s="334"/>
      <c r="C141" s="289" t="s">
        <v>39</v>
      </c>
      <c r="D141" s="289"/>
      <c r="E141" s="289"/>
      <c r="F141" s="312" t="s">
        <v>254</v>
      </c>
      <c r="G141" s="289"/>
      <c r="H141" s="289" t="s">
        <v>310</v>
      </c>
      <c r="I141" s="289" t="s">
        <v>289</v>
      </c>
      <c r="J141" s="289"/>
      <c r="K141" s="337"/>
    </row>
    <row r="142" s="1" customFormat="1" ht="15" customHeight="1">
      <c r="B142" s="334"/>
      <c r="C142" s="289" t="s">
        <v>311</v>
      </c>
      <c r="D142" s="289"/>
      <c r="E142" s="289"/>
      <c r="F142" s="312" t="s">
        <v>254</v>
      </c>
      <c r="G142" s="289"/>
      <c r="H142" s="289" t="s">
        <v>312</v>
      </c>
      <c r="I142" s="289" t="s">
        <v>289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313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248</v>
      </c>
      <c r="D148" s="304"/>
      <c r="E148" s="304"/>
      <c r="F148" s="304" t="s">
        <v>249</v>
      </c>
      <c r="G148" s="305"/>
      <c r="H148" s="304" t="s">
        <v>55</v>
      </c>
      <c r="I148" s="304" t="s">
        <v>58</v>
      </c>
      <c r="J148" s="304" t="s">
        <v>250</v>
      </c>
      <c r="K148" s="303"/>
    </row>
    <row r="149" s="1" customFormat="1" ht="17.25" customHeight="1">
      <c r="B149" s="301"/>
      <c r="C149" s="306" t="s">
        <v>251</v>
      </c>
      <c r="D149" s="306"/>
      <c r="E149" s="306"/>
      <c r="F149" s="307" t="s">
        <v>252</v>
      </c>
      <c r="G149" s="308"/>
      <c r="H149" s="306"/>
      <c r="I149" s="306"/>
      <c r="J149" s="306" t="s">
        <v>253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257</v>
      </c>
      <c r="D151" s="289"/>
      <c r="E151" s="289"/>
      <c r="F151" s="342" t="s">
        <v>254</v>
      </c>
      <c r="G151" s="289"/>
      <c r="H151" s="341" t="s">
        <v>294</v>
      </c>
      <c r="I151" s="341" t="s">
        <v>256</v>
      </c>
      <c r="J151" s="341">
        <v>120</v>
      </c>
      <c r="K151" s="337"/>
    </row>
    <row r="152" s="1" customFormat="1" ht="15" customHeight="1">
      <c r="B152" s="314"/>
      <c r="C152" s="341" t="s">
        <v>303</v>
      </c>
      <c r="D152" s="289"/>
      <c r="E152" s="289"/>
      <c r="F152" s="342" t="s">
        <v>254</v>
      </c>
      <c r="G152" s="289"/>
      <c r="H152" s="341" t="s">
        <v>314</v>
      </c>
      <c r="I152" s="341" t="s">
        <v>256</v>
      </c>
      <c r="J152" s="341" t="s">
        <v>305</v>
      </c>
      <c r="K152" s="337"/>
    </row>
    <row r="153" s="1" customFormat="1" ht="15" customHeight="1">
      <c r="B153" s="314"/>
      <c r="C153" s="341" t="s">
        <v>86</v>
      </c>
      <c r="D153" s="289"/>
      <c r="E153" s="289"/>
      <c r="F153" s="342" t="s">
        <v>254</v>
      </c>
      <c r="G153" s="289"/>
      <c r="H153" s="341" t="s">
        <v>315</v>
      </c>
      <c r="I153" s="341" t="s">
        <v>256</v>
      </c>
      <c r="J153" s="341" t="s">
        <v>305</v>
      </c>
      <c r="K153" s="337"/>
    </row>
    <row r="154" s="1" customFormat="1" ht="15" customHeight="1">
      <c r="B154" s="314"/>
      <c r="C154" s="341" t="s">
        <v>259</v>
      </c>
      <c r="D154" s="289"/>
      <c r="E154" s="289"/>
      <c r="F154" s="342" t="s">
        <v>260</v>
      </c>
      <c r="G154" s="289"/>
      <c r="H154" s="341" t="s">
        <v>294</v>
      </c>
      <c r="I154" s="341" t="s">
        <v>256</v>
      </c>
      <c r="J154" s="341">
        <v>50</v>
      </c>
      <c r="K154" s="337"/>
    </row>
    <row r="155" s="1" customFormat="1" ht="15" customHeight="1">
      <c r="B155" s="314"/>
      <c r="C155" s="341" t="s">
        <v>262</v>
      </c>
      <c r="D155" s="289"/>
      <c r="E155" s="289"/>
      <c r="F155" s="342" t="s">
        <v>254</v>
      </c>
      <c r="G155" s="289"/>
      <c r="H155" s="341" t="s">
        <v>294</v>
      </c>
      <c r="I155" s="341" t="s">
        <v>264</v>
      </c>
      <c r="J155" s="341"/>
      <c r="K155" s="337"/>
    </row>
    <row r="156" s="1" customFormat="1" ht="15" customHeight="1">
      <c r="B156" s="314"/>
      <c r="C156" s="341" t="s">
        <v>273</v>
      </c>
      <c r="D156" s="289"/>
      <c r="E156" s="289"/>
      <c r="F156" s="342" t="s">
        <v>260</v>
      </c>
      <c r="G156" s="289"/>
      <c r="H156" s="341" t="s">
        <v>294</v>
      </c>
      <c r="I156" s="341" t="s">
        <v>256</v>
      </c>
      <c r="J156" s="341">
        <v>50</v>
      </c>
      <c r="K156" s="337"/>
    </row>
    <row r="157" s="1" customFormat="1" ht="15" customHeight="1">
      <c r="B157" s="314"/>
      <c r="C157" s="341" t="s">
        <v>281</v>
      </c>
      <c r="D157" s="289"/>
      <c r="E157" s="289"/>
      <c r="F157" s="342" t="s">
        <v>260</v>
      </c>
      <c r="G157" s="289"/>
      <c r="H157" s="341" t="s">
        <v>294</v>
      </c>
      <c r="I157" s="341" t="s">
        <v>256</v>
      </c>
      <c r="J157" s="341">
        <v>50</v>
      </c>
      <c r="K157" s="337"/>
    </row>
    <row r="158" s="1" customFormat="1" ht="15" customHeight="1">
      <c r="B158" s="314"/>
      <c r="C158" s="341" t="s">
        <v>279</v>
      </c>
      <c r="D158" s="289"/>
      <c r="E158" s="289"/>
      <c r="F158" s="342" t="s">
        <v>260</v>
      </c>
      <c r="G158" s="289"/>
      <c r="H158" s="341" t="s">
        <v>294</v>
      </c>
      <c r="I158" s="341" t="s">
        <v>256</v>
      </c>
      <c r="J158" s="341">
        <v>50</v>
      </c>
      <c r="K158" s="337"/>
    </row>
    <row r="159" s="1" customFormat="1" ht="15" customHeight="1">
      <c r="B159" s="314"/>
      <c r="C159" s="341" t="s">
        <v>94</v>
      </c>
      <c r="D159" s="289"/>
      <c r="E159" s="289"/>
      <c r="F159" s="342" t="s">
        <v>254</v>
      </c>
      <c r="G159" s="289"/>
      <c r="H159" s="341" t="s">
        <v>316</v>
      </c>
      <c r="I159" s="341" t="s">
        <v>256</v>
      </c>
      <c r="J159" s="341" t="s">
        <v>317</v>
      </c>
      <c r="K159" s="337"/>
    </row>
    <row r="160" s="1" customFormat="1" ht="15" customHeight="1">
      <c r="B160" s="314"/>
      <c r="C160" s="341" t="s">
        <v>318</v>
      </c>
      <c r="D160" s="289"/>
      <c r="E160" s="289"/>
      <c r="F160" s="342" t="s">
        <v>254</v>
      </c>
      <c r="G160" s="289"/>
      <c r="H160" s="341" t="s">
        <v>319</v>
      </c>
      <c r="I160" s="341" t="s">
        <v>289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320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248</v>
      </c>
      <c r="D166" s="304"/>
      <c r="E166" s="304"/>
      <c r="F166" s="304" t="s">
        <v>249</v>
      </c>
      <c r="G166" s="346"/>
      <c r="H166" s="347" t="s">
        <v>55</v>
      </c>
      <c r="I166" s="347" t="s">
        <v>58</v>
      </c>
      <c r="J166" s="304" t="s">
        <v>250</v>
      </c>
      <c r="K166" s="281"/>
    </row>
    <row r="167" s="1" customFormat="1" ht="17.25" customHeight="1">
      <c r="B167" s="282"/>
      <c r="C167" s="306" t="s">
        <v>251</v>
      </c>
      <c r="D167" s="306"/>
      <c r="E167" s="306"/>
      <c r="F167" s="307" t="s">
        <v>252</v>
      </c>
      <c r="G167" s="348"/>
      <c r="H167" s="349"/>
      <c r="I167" s="349"/>
      <c r="J167" s="306" t="s">
        <v>253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257</v>
      </c>
      <c r="D169" s="289"/>
      <c r="E169" s="289"/>
      <c r="F169" s="312" t="s">
        <v>254</v>
      </c>
      <c r="G169" s="289"/>
      <c r="H169" s="289" t="s">
        <v>294</v>
      </c>
      <c r="I169" s="289" t="s">
        <v>256</v>
      </c>
      <c r="J169" s="289">
        <v>120</v>
      </c>
      <c r="K169" s="337"/>
    </row>
    <row r="170" s="1" customFormat="1" ht="15" customHeight="1">
      <c r="B170" s="314"/>
      <c r="C170" s="289" t="s">
        <v>303</v>
      </c>
      <c r="D170" s="289"/>
      <c r="E170" s="289"/>
      <c r="F170" s="312" t="s">
        <v>254</v>
      </c>
      <c r="G170" s="289"/>
      <c r="H170" s="289" t="s">
        <v>304</v>
      </c>
      <c r="I170" s="289" t="s">
        <v>256</v>
      </c>
      <c r="J170" s="289" t="s">
        <v>305</v>
      </c>
      <c r="K170" s="337"/>
    </row>
    <row r="171" s="1" customFormat="1" ht="15" customHeight="1">
      <c r="B171" s="314"/>
      <c r="C171" s="289" t="s">
        <v>86</v>
      </c>
      <c r="D171" s="289"/>
      <c r="E171" s="289"/>
      <c r="F171" s="312" t="s">
        <v>254</v>
      </c>
      <c r="G171" s="289"/>
      <c r="H171" s="289" t="s">
        <v>321</v>
      </c>
      <c r="I171" s="289" t="s">
        <v>256</v>
      </c>
      <c r="J171" s="289" t="s">
        <v>305</v>
      </c>
      <c r="K171" s="337"/>
    </row>
    <row r="172" s="1" customFormat="1" ht="15" customHeight="1">
      <c r="B172" s="314"/>
      <c r="C172" s="289" t="s">
        <v>259</v>
      </c>
      <c r="D172" s="289"/>
      <c r="E172" s="289"/>
      <c r="F172" s="312" t="s">
        <v>260</v>
      </c>
      <c r="G172" s="289"/>
      <c r="H172" s="289" t="s">
        <v>321</v>
      </c>
      <c r="I172" s="289" t="s">
        <v>256</v>
      </c>
      <c r="J172" s="289">
        <v>50</v>
      </c>
      <c r="K172" s="337"/>
    </row>
    <row r="173" s="1" customFormat="1" ht="15" customHeight="1">
      <c r="B173" s="314"/>
      <c r="C173" s="289" t="s">
        <v>262</v>
      </c>
      <c r="D173" s="289"/>
      <c r="E173" s="289"/>
      <c r="F173" s="312" t="s">
        <v>254</v>
      </c>
      <c r="G173" s="289"/>
      <c r="H173" s="289" t="s">
        <v>321</v>
      </c>
      <c r="I173" s="289" t="s">
        <v>264</v>
      </c>
      <c r="J173" s="289"/>
      <c r="K173" s="337"/>
    </row>
    <row r="174" s="1" customFormat="1" ht="15" customHeight="1">
      <c r="B174" s="314"/>
      <c r="C174" s="289" t="s">
        <v>273</v>
      </c>
      <c r="D174" s="289"/>
      <c r="E174" s="289"/>
      <c r="F174" s="312" t="s">
        <v>260</v>
      </c>
      <c r="G174" s="289"/>
      <c r="H174" s="289" t="s">
        <v>321</v>
      </c>
      <c r="I174" s="289" t="s">
        <v>256</v>
      </c>
      <c r="J174" s="289">
        <v>50</v>
      </c>
      <c r="K174" s="337"/>
    </row>
    <row r="175" s="1" customFormat="1" ht="15" customHeight="1">
      <c r="B175" s="314"/>
      <c r="C175" s="289" t="s">
        <v>281</v>
      </c>
      <c r="D175" s="289"/>
      <c r="E175" s="289"/>
      <c r="F175" s="312" t="s">
        <v>260</v>
      </c>
      <c r="G175" s="289"/>
      <c r="H175" s="289" t="s">
        <v>321</v>
      </c>
      <c r="I175" s="289" t="s">
        <v>256</v>
      </c>
      <c r="J175" s="289">
        <v>50</v>
      </c>
      <c r="K175" s="337"/>
    </row>
    <row r="176" s="1" customFormat="1" ht="15" customHeight="1">
      <c r="B176" s="314"/>
      <c r="C176" s="289" t="s">
        <v>279</v>
      </c>
      <c r="D176" s="289"/>
      <c r="E176" s="289"/>
      <c r="F176" s="312" t="s">
        <v>260</v>
      </c>
      <c r="G176" s="289"/>
      <c r="H176" s="289" t="s">
        <v>321</v>
      </c>
      <c r="I176" s="289" t="s">
        <v>256</v>
      </c>
      <c r="J176" s="289">
        <v>50</v>
      </c>
      <c r="K176" s="337"/>
    </row>
    <row r="177" s="1" customFormat="1" ht="15" customHeight="1">
      <c r="B177" s="314"/>
      <c r="C177" s="289" t="s">
        <v>102</v>
      </c>
      <c r="D177" s="289"/>
      <c r="E177" s="289"/>
      <c r="F177" s="312" t="s">
        <v>254</v>
      </c>
      <c r="G177" s="289"/>
      <c r="H177" s="289" t="s">
        <v>322</v>
      </c>
      <c r="I177" s="289" t="s">
        <v>323</v>
      </c>
      <c r="J177" s="289"/>
      <c r="K177" s="337"/>
    </row>
    <row r="178" s="1" customFormat="1" ht="15" customHeight="1">
      <c r="B178" s="314"/>
      <c r="C178" s="289" t="s">
        <v>58</v>
      </c>
      <c r="D178" s="289"/>
      <c r="E178" s="289"/>
      <c r="F178" s="312" t="s">
        <v>254</v>
      </c>
      <c r="G178" s="289"/>
      <c r="H178" s="289" t="s">
        <v>324</v>
      </c>
      <c r="I178" s="289" t="s">
        <v>325</v>
      </c>
      <c r="J178" s="289">
        <v>1</v>
      </c>
      <c r="K178" s="337"/>
    </row>
    <row r="179" s="1" customFormat="1" ht="15" customHeight="1">
      <c r="B179" s="314"/>
      <c r="C179" s="289" t="s">
        <v>54</v>
      </c>
      <c r="D179" s="289"/>
      <c r="E179" s="289"/>
      <c r="F179" s="312" t="s">
        <v>254</v>
      </c>
      <c r="G179" s="289"/>
      <c r="H179" s="289" t="s">
        <v>326</v>
      </c>
      <c r="I179" s="289" t="s">
        <v>256</v>
      </c>
      <c r="J179" s="289">
        <v>20</v>
      </c>
      <c r="K179" s="337"/>
    </row>
    <row r="180" s="1" customFormat="1" ht="15" customHeight="1">
      <c r="B180" s="314"/>
      <c r="C180" s="289" t="s">
        <v>55</v>
      </c>
      <c r="D180" s="289"/>
      <c r="E180" s="289"/>
      <c r="F180" s="312" t="s">
        <v>254</v>
      </c>
      <c r="G180" s="289"/>
      <c r="H180" s="289" t="s">
        <v>327</v>
      </c>
      <c r="I180" s="289" t="s">
        <v>256</v>
      </c>
      <c r="J180" s="289">
        <v>255</v>
      </c>
      <c r="K180" s="337"/>
    </row>
    <row r="181" s="1" customFormat="1" ht="15" customHeight="1">
      <c r="B181" s="314"/>
      <c r="C181" s="289" t="s">
        <v>103</v>
      </c>
      <c r="D181" s="289"/>
      <c r="E181" s="289"/>
      <c r="F181" s="312" t="s">
        <v>254</v>
      </c>
      <c r="G181" s="289"/>
      <c r="H181" s="289" t="s">
        <v>218</v>
      </c>
      <c r="I181" s="289" t="s">
        <v>256</v>
      </c>
      <c r="J181" s="289">
        <v>10</v>
      </c>
      <c r="K181" s="337"/>
    </row>
    <row r="182" s="1" customFormat="1" ht="15" customHeight="1">
      <c r="B182" s="314"/>
      <c r="C182" s="289" t="s">
        <v>104</v>
      </c>
      <c r="D182" s="289"/>
      <c r="E182" s="289"/>
      <c r="F182" s="312" t="s">
        <v>254</v>
      </c>
      <c r="G182" s="289"/>
      <c r="H182" s="289" t="s">
        <v>328</v>
      </c>
      <c r="I182" s="289" t="s">
        <v>289</v>
      </c>
      <c r="J182" s="289"/>
      <c r="K182" s="337"/>
    </row>
    <row r="183" s="1" customFormat="1" ht="15" customHeight="1">
      <c r="B183" s="314"/>
      <c r="C183" s="289" t="s">
        <v>329</v>
      </c>
      <c r="D183" s="289"/>
      <c r="E183" s="289"/>
      <c r="F183" s="312" t="s">
        <v>254</v>
      </c>
      <c r="G183" s="289"/>
      <c r="H183" s="289" t="s">
        <v>330</v>
      </c>
      <c r="I183" s="289" t="s">
        <v>289</v>
      </c>
      <c r="J183" s="289"/>
      <c r="K183" s="337"/>
    </row>
    <row r="184" s="1" customFormat="1" ht="15" customHeight="1">
      <c r="B184" s="314"/>
      <c r="C184" s="289" t="s">
        <v>318</v>
      </c>
      <c r="D184" s="289"/>
      <c r="E184" s="289"/>
      <c r="F184" s="312" t="s">
        <v>254</v>
      </c>
      <c r="G184" s="289"/>
      <c r="H184" s="289" t="s">
        <v>331</v>
      </c>
      <c r="I184" s="289" t="s">
        <v>289</v>
      </c>
      <c r="J184" s="289"/>
      <c r="K184" s="337"/>
    </row>
    <row r="185" s="1" customFormat="1" ht="15" customHeight="1">
      <c r="B185" s="314"/>
      <c r="C185" s="289" t="s">
        <v>106</v>
      </c>
      <c r="D185" s="289"/>
      <c r="E185" s="289"/>
      <c r="F185" s="312" t="s">
        <v>260</v>
      </c>
      <c r="G185" s="289"/>
      <c r="H185" s="289" t="s">
        <v>332</v>
      </c>
      <c r="I185" s="289" t="s">
        <v>256</v>
      </c>
      <c r="J185" s="289">
        <v>50</v>
      </c>
      <c r="K185" s="337"/>
    </row>
    <row r="186" s="1" customFormat="1" ht="15" customHeight="1">
      <c r="B186" s="314"/>
      <c r="C186" s="289" t="s">
        <v>333</v>
      </c>
      <c r="D186" s="289"/>
      <c r="E186" s="289"/>
      <c r="F186" s="312" t="s">
        <v>260</v>
      </c>
      <c r="G186" s="289"/>
      <c r="H186" s="289" t="s">
        <v>334</v>
      </c>
      <c r="I186" s="289" t="s">
        <v>335</v>
      </c>
      <c r="J186" s="289"/>
      <c r="K186" s="337"/>
    </row>
    <row r="187" s="1" customFormat="1" ht="15" customHeight="1">
      <c r="B187" s="314"/>
      <c r="C187" s="289" t="s">
        <v>336</v>
      </c>
      <c r="D187" s="289"/>
      <c r="E187" s="289"/>
      <c r="F187" s="312" t="s">
        <v>260</v>
      </c>
      <c r="G187" s="289"/>
      <c r="H187" s="289" t="s">
        <v>337</v>
      </c>
      <c r="I187" s="289" t="s">
        <v>335</v>
      </c>
      <c r="J187" s="289"/>
      <c r="K187" s="337"/>
    </row>
    <row r="188" s="1" customFormat="1" ht="15" customHeight="1">
      <c r="B188" s="314"/>
      <c r="C188" s="289" t="s">
        <v>338</v>
      </c>
      <c r="D188" s="289"/>
      <c r="E188" s="289"/>
      <c r="F188" s="312" t="s">
        <v>260</v>
      </c>
      <c r="G188" s="289"/>
      <c r="H188" s="289" t="s">
        <v>339</v>
      </c>
      <c r="I188" s="289" t="s">
        <v>335</v>
      </c>
      <c r="J188" s="289"/>
      <c r="K188" s="337"/>
    </row>
    <row r="189" s="1" customFormat="1" ht="15" customHeight="1">
      <c r="B189" s="314"/>
      <c r="C189" s="350" t="s">
        <v>340</v>
      </c>
      <c r="D189" s="289"/>
      <c r="E189" s="289"/>
      <c r="F189" s="312" t="s">
        <v>260</v>
      </c>
      <c r="G189" s="289"/>
      <c r="H189" s="289" t="s">
        <v>341</v>
      </c>
      <c r="I189" s="289" t="s">
        <v>342</v>
      </c>
      <c r="J189" s="351" t="s">
        <v>343</v>
      </c>
      <c r="K189" s="337"/>
    </row>
    <row r="190" s="17" customFormat="1" ht="15" customHeight="1">
      <c r="B190" s="352"/>
      <c r="C190" s="353" t="s">
        <v>344</v>
      </c>
      <c r="D190" s="354"/>
      <c r="E190" s="354"/>
      <c r="F190" s="355" t="s">
        <v>260</v>
      </c>
      <c r="G190" s="354"/>
      <c r="H190" s="354" t="s">
        <v>345</v>
      </c>
      <c r="I190" s="354" t="s">
        <v>342</v>
      </c>
      <c r="J190" s="356" t="s">
        <v>343</v>
      </c>
      <c r="K190" s="357"/>
    </row>
    <row r="191" s="1" customFormat="1" ht="15" customHeight="1">
      <c r="B191" s="314"/>
      <c r="C191" s="350" t="s">
        <v>43</v>
      </c>
      <c r="D191" s="289"/>
      <c r="E191" s="289"/>
      <c r="F191" s="312" t="s">
        <v>254</v>
      </c>
      <c r="G191" s="289"/>
      <c r="H191" s="286" t="s">
        <v>346</v>
      </c>
      <c r="I191" s="289" t="s">
        <v>347</v>
      </c>
      <c r="J191" s="289"/>
      <c r="K191" s="337"/>
    </row>
    <row r="192" s="1" customFormat="1" ht="15" customHeight="1">
      <c r="B192" s="314"/>
      <c r="C192" s="350" t="s">
        <v>348</v>
      </c>
      <c r="D192" s="289"/>
      <c r="E192" s="289"/>
      <c r="F192" s="312" t="s">
        <v>254</v>
      </c>
      <c r="G192" s="289"/>
      <c r="H192" s="289" t="s">
        <v>349</v>
      </c>
      <c r="I192" s="289" t="s">
        <v>289</v>
      </c>
      <c r="J192" s="289"/>
      <c r="K192" s="337"/>
    </row>
    <row r="193" s="1" customFormat="1" ht="15" customHeight="1">
      <c r="B193" s="314"/>
      <c r="C193" s="350" t="s">
        <v>350</v>
      </c>
      <c r="D193" s="289"/>
      <c r="E193" s="289"/>
      <c r="F193" s="312" t="s">
        <v>254</v>
      </c>
      <c r="G193" s="289"/>
      <c r="H193" s="289" t="s">
        <v>351</v>
      </c>
      <c r="I193" s="289" t="s">
        <v>289</v>
      </c>
      <c r="J193" s="289"/>
      <c r="K193" s="337"/>
    </row>
    <row r="194" s="1" customFormat="1" ht="15" customHeight="1">
      <c r="B194" s="314"/>
      <c r="C194" s="350" t="s">
        <v>352</v>
      </c>
      <c r="D194" s="289"/>
      <c r="E194" s="289"/>
      <c r="F194" s="312" t="s">
        <v>260</v>
      </c>
      <c r="G194" s="289"/>
      <c r="H194" s="289" t="s">
        <v>353</v>
      </c>
      <c r="I194" s="289" t="s">
        <v>289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354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355</v>
      </c>
      <c r="D201" s="359"/>
      <c r="E201" s="359"/>
      <c r="F201" s="359" t="s">
        <v>356</v>
      </c>
      <c r="G201" s="360"/>
      <c r="H201" s="359" t="s">
        <v>357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347</v>
      </c>
      <c r="D203" s="289"/>
      <c r="E203" s="289"/>
      <c r="F203" s="312" t="s">
        <v>44</v>
      </c>
      <c r="G203" s="289"/>
      <c r="H203" s="289" t="s">
        <v>358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45</v>
      </c>
      <c r="G204" s="289"/>
      <c r="H204" s="289" t="s">
        <v>359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48</v>
      </c>
      <c r="G205" s="289"/>
      <c r="H205" s="289" t="s">
        <v>360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46</v>
      </c>
      <c r="G206" s="289"/>
      <c r="H206" s="289" t="s">
        <v>361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47</v>
      </c>
      <c r="G207" s="289"/>
      <c r="H207" s="289" t="s">
        <v>362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301</v>
      </c>
      <c r="D209" s="289"/>
      <c r="E209" s="289"/>
      <c r="F209" s="312" t="s">
        <v>79</v>
      </c>
      <c r="G209" s="289"/>
      <c r="H209" s="289" t="s">
        <v>363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197</v>
      </c>
      <c r="G210" s="289"/>
      <c r="H210" s="289" t="s">
        <v>198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195</v>
      </c>
      <c r="G211" s="289"/>
      <c r="H211" s="289" t="s">
        <v>364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199</v>
      </c>
      <c r="G212" s="350"/>
      <c r="H212" s="341" t="s">
        <v>200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201</v>
      </c>
      <c r="G213" s="350"/>
      <c r="H213" s="341" t="s">
        <v>365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325</v>
      </c>
      <c r="D215" s="289"/>
      <c r="E215" s="289"/>
      <c r="F215" s="312">
        <v>1</v>
      </c>
      <c r="G215" s="350"/>
      <c r="H215" s="341" t="s">
        <v>366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367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368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369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LAPTOP-NFRAKJ24\Ivan</dc:creator>
  <cp:lastModifiedBy>LAPTOP-NFRAKJ24\Ivan</cp:lastModifiedBy>
  <dcterms:created xsi:type="dcterms:W3CDTF">2024-06-17T14:04:00Z</dcterms:created>
  <dcterms:modified xsi:type="dcterms:W3CDTF">2024-06-17T14:04:02Z</dcterms:modified>
</cp:coreProperties>
</file>