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 - Architektonicko s..." sheetId="2" r:id="rId2"/>
    <sheet name="D.1.4.1 - Zdravotechnika" sheetId="3" r:id="rId3"/>
    <sheet name="D.1.4.2 - Vzduchotechnika" sheetId="4" r:id="rId4"/>
    <sheet name="D.1.4.3 - Vytápění" sheetId="5" r:id="rId5"/>
    <sheet name="D.1.4.4 - Elektroinstalac..." sheetId="6" r:id="rId6"/>
    <sheet name="SK - D.1.4.5" sheetId="7" r:id="rId7"/>
    <sheet name="TV - D.1.4.5" sheetId="8" r:id="rId8"/>
    <sheet name="AP - D.1.4.5" sheetId="9" r:id="rId9"/>
    <sheet name="Kamerový systém - D.1.4.5" sheetId="10" r:id="rId10"/>
    <sheet name="Dveřní interkom - D.1.4.5" sheetId="11" r:id="rId11"/>
    <sheet name="SO 02 - Areálové úpravy v..." sheetId="12" r:id="rId12"/>
    <sheet name="IO 01 - Vodovodní přípojk..." sheetId="13" r:id="rId13"/>
    <sheet name="IO 02 - Kanalizační přípo..." sheetId="14" r:id="rId14"/>
    <sheet name="IO 03 - Elektro přípojka" sheetId="15" r:id="rId15"/>
    <sheet name="IO 04 - SLP přípojka" sheetId="16" r:id="rId16"/>
    <sheet name="IO 05 - Fotovoltaika" sheetId="17" r:id="rId17"/>
    <sheet name="IO 06 - Dešťová kanalizace" sheetId="18" r:id="rId18"/>
    <sheet name="VRN - Vedlejší rozpočtové..." sheetId="19" r:id="rId19"/>
    <sheet name="01 - Vnitřní vybavení pev..." sheetId="20" r:id="rId20"/>
    <sheet name="Pokyny pro vyplnění" sheetId="21" r:id="rId21"/>
  </sheets>
  <definedNames>
    <definedName name="_xlnm.Print_Area" localSheetId="0">'Rekapitulace stavby'!$D$4:$AO$36,'Rekapitulace stavby'!$C$42:$AQ$77</definedName>
    <definedName name="_xlnm.Print_Titles" localSheetId="0">'Rekapitulace stavby'!$52:$52</definedName>
    <definedName name="_xlnm._FilterDatabase" localSheetId="1" hidden="1">'D.1.1 - Architektonicko s...'!$C$111:$K$2022</definedName>
    <definedName name="_xlnm.Print_Area" localSheetId="1">'D.1.1 - Architektonicko s...'!$C$4:$J$41,'D.1.1 - Architektonicko s...'!$C$47:$J$91,'D.1.1 - Architektonicko s...'!$C$97:$K$2022</definedName>
    <definedName name="_xlnm.Print_Titles" localSheetId="1">'D.1.1 - Architektonicko s...'!$111:$111</definedName>
    <definedName name="_xlnm._FilterDatabase" localSheetId="2" hidden="1">'D.1.4.1 - Zdravotechnika'!$C$103:$K$390</definedName>
    <definedName name="_xlnm.Print_Area" localSheetId="2">'D.1.4.1 - Zdravotechnika'!$C$4:$J$43,'D.1.4.1 - Zdravotechnika'!$C$49:$J$81,'D.1.4.1 - Zdravotechnika'!$C$87:$K$390</definedName>
    <definedName name="_xlnm.Print_Titles" localSheetId="2">'D.1.4.1 - Zdravotechnika'!$103:$103</definedName>
    <definedName name="_xlnm._FilterDatabase" localSheetId="3" hidden="1">'D.1.4.2 - Vzduchotechnika'!$C$91:$K$94</definedName>
    <definedName name="_xlnm.Print_Area" localSheetId="3">'D.1.4.2 - Vzduchotechnika'!$C$4:$J$43,'D.1.4.2 - Vzduchotechnika'!$C$49:$J$69,'D.1.4.2 - Vzduchotechnika'!$C$75:$K$94</definedName>
    <definedName name="_xlnm.Print_Titles" localSheetId="3">'D.1.4.2 - Vzduchotechnika'!$91:$91</definedName>
    <definedName name="_xlnm._FilterDatabase" localSheetId="4" hidden="1">'D.1.4.3 - Vytápění'!$C$96:$K$228</definedName>
    <definedName name="_xlnm.Print_Area" localSheetId="4">'D.1.4.3 - Vytápění'!$C$4:$J$43,'D.1.4.3 - Vytápění'!$C$49:$J$74,'D.1.4.3 - Vytápění'!$C$80:$K$228</definedName>
    <definedName name="_xlnm.Print_Titles" localSheetId="4">'D.1.4.3 - Vytápění'!$96:$96</definedName>
    <definedName name="_xlnm._FilterDatabase" localSheetId="5" hidden="1">'D.1.4.4 - Elektroinstalac...'!$C$99:$K$285</definedName>
    <definedName name="_xlnm.Print_Area" localSheetId="5">'D.1.4.4 - Elektroinstalac...'!$C$4:$J$43,'D.1.4.4 - Elektroinstalac...'!$C$49:$J$77,'D.1.4.4 - Elektroinstalac...'!$C$83:$K$285</definedName>
    <definedName name="_xlnm.Print_Titles" localSheetId="5">'D.1.4.4 - Elektroinstalac...'!$99:$99</definedName>
    <definedName name="_xlnm._FilterDatabase" localSheetId="6" hidden="1">'SK - D.1.4.5'!$C$98:$K$182</definedName>
    <definedName name="_xlnm.Print_Area" localSheetId="6">'SK - D.1.4.5'!$C$4:$J$43,'SK - D.1.4.5'!$C$49:$J$76,'SK - D.1.4.5'!$C$82:$K$182</definedName>
    <definedName name="_xlnm.Print_Titles" localSheetId="6">'SK - D.1.4.5'!$98:$98</definedName>
    <definedName name="_xlnm._FilterDatabase" localSheetId="7" hidden="1">'TV - D.1.4.5'!$C$101:$K$147</definedName>
    <definedName name="_xlnm.Print_Area" localSheetId="7">'TV - D.1.4.5'!$C$4:$J$43,'TV - D.1.4.5'!$C$49:$J$79,'TV - D.1.4.5'!$C$85:$K$147</definedName>
    <definedName name="_xlnm.Print_Titles" localSheetId="7">'TV - D.1.4.5'!$101:$101</definedName>
    <definedName name="_xlnm._FilterDatabase" localSheetId="8" hidden="1">'AP - D.1.4.5'!$C$95:$K$110</definedName>
    <definedName name="_xlnm.Print_Area" localSheetId="8">'AP - D.1.4.5'!$C$4:$J$43,'AP - D.1.4.5'!$C$49:$J$73,'AP - D.1.4.5'!$C$79:$K$110</definedName>
    <definedName name="_xlnm.Print_Titles" localSheetId="8">'AP - D.1.4.5'!$95:$95</definedName>
    <definedName name="_xlnm._FilterDatabase" localSheetId="9" hidden="1">'Kamerový systém - D.1.4.5'!$C$98:$K$125</definedName>
    <definedName name="_xlnm.Print_Area" localSheetId="9">'Kamerový systém - D.1.4.5'!$C$4:$J$43,'Kamerový systém - D.1.4.5'!$C$49:$J$76,'Kamerový systém - D.1.4.5'!$C$82:$K$125</definedName>
    <definedName name="_xlnm.Print_Titles" localSheetId="9">'Kamerový systém - D.1.4.5'!$98:$98</definedName>
    <definedName name="_xlnm._FilterDatabase" localSheetId="10" hidden="1">'Dveřní interkom - D.1.4.5'!$C$94:$K$109</definedName>
    <definedName name="_xlnm.Print_Area" localSheetId="10">'Dveřní interkom - D.1.4.5'!$C$4:$J$43,'Dveřní interkom - D.1.4.5'!$C$49:$J$72,'Dveřní interkom - D.1.4.5'!$C$78:$K$109</definedName>
    <definedName name="_xlnm.Print_Titles" localSheetId="10">'Dveřní interkom - D.1.4.5'!$94:$94</definedName>
    <definedName name="_xlnm._FilterDatabase" localSheetId="11" hidden="1">'SO 02 - Areálové úpravy v...'!$C$90:$K$296</definedName>
    <definedName name="_xlnm.Print_Area" localSheetId="11">'SO 02 - Areálové úpravy v...'!$C$4:$J$39,'SO 02 - Areálové úpravy v...'!$C$45:$J$72,'SO 02 - Areálové úpravy v...'!$C$78:$K$296</definedName>
    <definedName name="_xlnm.Print_Titles" localSheetId="11">'SO 02 - Areálové úpravy v...'!$90:$90</definedName>
    <definedName name="_xlnm._FilterDatabase" localSheetId="12" hidden="1">'IO 01 - Vodovodní přípojk...'!$C$81:$K$95</definedName>
    <definedName name="_xlnm.Print_Area" localSheetId="12">'IO 01 - Vodovodní přípojk...'!$C$4:$J$39,'IO 01 - Vodovodní přípojk...'!$C$45:$J$63,'IO 01 - Vodovodní přípojk...'!$C$69:$K$95</definedName>
    <definedName name="_xlnm.Print_Titles" localSheetId="12">'IO 01 - Vodovodní přípojk...'!$81:$81</definedName>
    <definedName name="_xlnm._FilterDatabase" localSheetId="13" hidden="1">'IO 02 - Kanalizační přípo...'!$C$86:$K$192</definedName>
    <definedName name="_xlnm.Print_Area" localSheetId="13">'IO 02 - Kanalizační přípo...'!$C$4:$J$39,'IO 02 - Kanalizační přípo...'!$C$45:$J$68,'IO 02 - Kanalizační přípo...'!$C$74:$K$192</definedName>
    <definedName name="_xlnm.Print_Titles" localSheetId="13">'IO 02 - Kanalizační přípo...'!$86:$86</definedName>
    <definedName name="_xlnm._FilterDatabase" localSheetId="14" hidden="1">'IO 03 - Elektro přípojka'!$C$83:$K$107</definedName>
    <definedName name="_xlnm.Print_Area" localSheetId="14">'IO 03 - Elektro přípojka'!$C$4:$J$39,'IO 03 - Elektro přípojka'!$C$45:$J$65,'IO 03 - Elektro přípojka'!$C$71:$K$107</definedName>
    <definedName name="_xlnm.Print_Titles" localSheetId="14">'IO 03 - Elektro přípojka'!$83:$83</definedName>
    <definedName name="_xlnm._FilterDatabase" localSheetId="15" hidden="1">'IO 04 - SLP přípojka'!$C$82:$K$122</definedName>
    <definedName name="_xlnm.Print_Area" localSheetId="15">'IO 04 - SLP přípojka'!$C$4:$J$39,'IO 04 - SLP přípojka'!$C$45:$J$64,'IO 04 - SLP přípojka'!$C$70:$K$122</definedName>
    <definedName name="_xlnm.Print_Titles" localSheetId="15">'IO 04 - SLP přípojka'!$82:$82</definedName>
    <definedName name="_xlnm._FilterDatabase" localSheetId="16" hidden="1">'IO 05 - Fotovoltaika'!$C$84:$K$158</definedName>
    <definedName name="_xlnm.Print_Area" localSheetId="16">'IO 05 - Fotovoltaika'!$C$4:$J$39,'IO 05 - Fotovoltaika'!$C$45:$J$66,'IO 05 - Fotovoltaika'!$C$72:$K$158</definedName>
    <definedName name="_xlnm.Print_Titles" localSheetId="16">'IO 05 - Fotovoltaika'!$84:$84</definedName>
    <definedName name="_xlnm._FilterDatabase" localSheetId="17" hidden="1">'IO 06 - Dešťová kanalizace'!$C$86:$K$187</definedName>
    <definedName name="_xlnm.Print_Area" localSheetId="17">'IO 06 - Dešťová kanalizace'!$C$4:$J$39,'IO 06 - Dešťová kanalizace'!$C$45:$J$68,'IO 06 - Dešťová kanalizace'!$C$74:$K$187</definedName>
    <definedName name="_xlnm.Print_Titles" localSheetId="17">'IO 06 - Dešťová kanalizace'!$86:$86</definedName>
    <definedName name="_xlnm._FilterDatabase" localSheetId="18" hidden="1">'VRN - Vedlejší rozpočtové...'!$C$85:$K$125</definedName>
    <definedName name="_xlnm.Print_Area" localSheetId="18">'VRN - Vedlejší rozpočtové...'!$C$4:$J$39,'VRN - Vedlejší rozpočtové...'!$C$45:$J$67,'VRN - Vedlejší rozpočtové...'!$C$73:$K$125</definedName>
    <definedName name="_xlnm.Print_Titles" localSheetId="18">'VRN - Vedlejší rozpočtové...'!$85:$85</definedName>
    <definedName name="_xlnm._FilterDatabase" localSheetId="19" hidden="1">'01 - Vnitřní vybavení pev...'!$C$80:$K$93</definedName>
    <definedName name="_xlnm.Print_Area" localSheetId="19">'01 - Vnitřní vybavení pev...'!$C$4:$J$39,'01 - Vnitřní vybavení pev...'!$C$45:$J$62,'01 - Vnitřní vybavení pev...'!$C$68:$K$93</definedName>
    <definedName name="_xlnm.Print_Titles" localSheetId="19">'01 - Vnitřní vybavení pev...'!$80:$80</definedName>
    <definedName name="_xlnm.Print_Area" localSheetId="20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0" l="1" r="J37"/>
  <c r="J36"/>
  <c i="1" r="AY76"/>
  <c i="20" r="J35"/>
  <c i="1" r="AX76"/>
  <c i="20"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55"/>
  <c r="J17"/>
  <c r="J12"/>
  <c r="J75"/>
  <c r="E7"/>
  <c r="E71"/>
  <c i="19" r="J37"/>
  <c r="J36"/>
  <c i="1" r="AY75"/>
  <c i="19" r="J35"/>
  <c i="1" r="AX75"/>
  <c i="19"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T95"/>
  <c r="R96"/>
  <c r="R95"/>
  <c r="P96"/>
  <c r="P95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48"/>
  <c i="18" r="J37"/>
  <c r="J36"/>
  <c i="1" r="AY74"/>
  <c i="18" r="J35"/>
  <c i="1" r="AX74"/>
  <c i="18"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T150"/>
  <c r="R151"/>
  <c r="R150"/>
  <c r="P151"/>
  <c r="P150"/>
  <c r="BI147"/>
  <c r="BH147"/>
  <c r="BG147"/>
  <c r="BF147"/>
  <c r="T147"/>
  <c r="T146"/>
  <c r="R147"/>
  <c r="R146"/>
  <c r="P147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52"/>
  <c r="E7"/>
  <c r="E77"/>
  <c i="17" r="J37"/>
  <c r="J36"/>
  <c i="1" r="AY73"/>
  <c i="17" r="J35"/>
  <c i="1" r="AX73"/>
  <c i="17" r="BI158"/>
  <c r="BH158"/>
  <c r="BG158"/>
  <c r="BF158"/>
  <c r="T158"/>
  <c r="T157"/>
  <c r="R158"/>
  <c r="R157"/>
  <c r="P158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2"/>
  <c r="J81"/>
  <c r="F81"/>
  <c r="F79"/>
  <c r="E77"/>
  <c r="J55"/>
  <c r="J54"/>
  <c r="F54"/>
  <c r="F52"/>
  <c r="E50"/>
  <c r="J18"/>
  <c r="E18"/>
  <c r="F82"/>
  <c r="J17"/>
  <c r="J12"/>
  <c r="J52"/>
  <c r="E7"/>
  <c r="E48"/>
  <c i="16" r="J37"/>
  <c r="J36"/>
  <c i="1" r="AY72"/>
  <c i="16" r="J35"/>
  <c i="1" r="AX72"/>
  <c i="16"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2"/>
  <c r="BH112"/>
  <c r="BG112"/>
  <c r="BF112"/>
  <c r="T112"/>
  <c r="R112"/>
  <c r="P112"/>
  <c r="BI111"/>
  <c r="BH111"/>
  <c r="BG111"/>
  <c r="BF111"/>
  <c r="T111"/>
  <c r="R111"/>
  <c r="P111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15" r="J37"/>
  <c r="J36"/>
  <c i="1" r="AY71"/>
  <c i="15" r="J35"/>
  <c i="1" r="AX71"/>
  <c i="15" r="BI107"/>
  <c r="BH107"/>
  <c r="BG107"/>
  <c r="BF107"/>
  <c r="T107"/>
  <c r="T106"/>
  <c r="R107"/>
  <c r="R106"/>
  <c r="P107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T88"/>
  <c r="R89"/>
  <c r="R88"/>
  <c r="P89"/>
  <c r="P88"/>
  <c r="BI87"/>
  <c r="BH87"/>
  <c r="BG87"/>
  <c r="BF87"/>
  <c r="T87"/>
  <c r="R87"/>
  <c r="P87"/>
  <c r="BI86"/>
  <c r="BH86"/>
  <c r="BG86"/>
  <c r="BF86"/>
  <c r="T86"/>
  <c r="R86"/>
  <c r="P86"/>
  <c r="J81"/>
  <c r="J80"/>
  <c r="F80"/>
  <c r="F78"/>
  <c r="E76"/>
  <c r="J55"/>
  <c r="J54"/>
  <c r="F54"/>
  <c r="F52"/>
  <c r="E50"/>
  <c r="J18"/>
  <c r="E18"/>
  <c r="F81"/>
  <c r="J17"/>
  <c r="J12"/>
  <c r="J52"/>
  <c r="E7"/>
  <c r="E74"/>
  <c i="14" r="J37"/>
  <c r="J36"/>
  <c i="1" r="AY70"/>
  <c i="14" r="J35"/>
  <c i="1" r="AX70"/>
  <c i="14"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T148"/>
  <c r="R149"/>
  <c r="R148"/>
  <c r="P149"/>
  <c r="P148"/>
  <c r="BI145"/>
  <c r="BH145"/>
  <c r="BG145"/>
  <c r="BF145"/>
  <c r="T145"/>
  <c r="T144"/>
  <c r="R145"/>
  <c r="R144"/>
  <c r="P145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52"/>
  <c r="E7"/>
  <c r="E48"/>
  <c i="13" r="J37"/>
  <c r="J36"/>
  <c i="1" r="AY69"/>
  <c i="13" r="J35"/>
  <c i="1" r="AX69"/>
  <c i="13" r="BI94"/>
  <c r="BH94"/>
  <c r="BG94"/>
  <c r="BF94"/>
  <c r="T94"/>
  <c r="T93"/>
  <c r="R94"/>
  <c r="R93"/>
  <c r="P94"/>
  <c r="P93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72"/>
  <c i="12" r="J37"/>
  <c r="J36"/>
  <c i="1" r="AY68"/>
  <c i="12" r="J35"/>
  <c i="1" r="AX68"/>
  <c i="12"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73"/>
  <c r="BH273"/>
  <c r="BG273"/>
  <c r="BF273"/>
  <c r="T273"/>
  <c r="R273"/>
  <c r="P273"/>
  <c r="BI270"/>
  <c r="BH270"/>
  <c r="BG270"/>
  <c r="BF270"/>
  <c r="T270"/>
  <c r="R270"/>
  <c r="P270"/>
  <c r="BI262"/>
  <c r="BH262"/>
  <c r="BG262"/>
  <c r="BF262"/>
  <c r="T262"/>
  <c r="R262"/>
  <c r="P262"/>
  <c r="BI256"/>
  <c r="BH256"/>
  <c r="BG256"/>
  <c r="BF256"/>
  <c r="T256"/>
  <c r="R256"/>
  <c r="P256"/>
  <c r="BI245"/>
  <c r="BH245"/>
  <c r="BG245"/>
  <c r="BF245"/>
  <c r="T245"/>
  <c r="R245"/>
  <c r="P245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T137"/>
  <c r="R138"/>
  <c r="R137"/>
  <c r="P138"/>
  <c r="P137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18"/>
  <c r="BH118"/>
  <c r="BG118"/>
  <c r="BF118"/>
  <c r="T118"/>
  <c r="R118"/>
  <c r="P118"/>
  <c r="BI115"/>
  <c r="BH115"/>
  <c r="BG115"/>
  <c r="BF115"/>
  <c r="T115"/>
  <c r="R115"/>
  <c r="P115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55"/>
  <c r="J17"/>
  <c r="J12"/>
  <c r="J85"/>
  <c r="E7"/>
  <c r="E81"/>
  <c i="11" r="J41"/>
  <c r="J40"/>
  <c i="1" r="AY67"/>
  <c i="11" r="J39"/>
  <c i="1" r="AX67"/>
  <c i="11"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J92"/>
  <c r="J91"/>
  <c r="F91"/>
  <c r="F89"/>
  <c r="E87"/>
  <c r="J63"/>
  <c r="J62"/>
  <c r="F62"/>
  <c r="F60"/>
  <c r="E58"/>
  <c r="J22"/>
  <c r="E22"/>
  <c r="F63"/>
  <c r="J21"/>
  <c r="J16"/>
  <c r="J60"/>
  <c r="E7"/>
  <c r="E81"/>
  <c i="10" r="J41"/>
  <c r="J40"/>
  <c i="1" r="AY66"/>
  <c i="10" r="J39"/>
  <c i="1" r="AX66"/>
  <c i="10"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T110"/>
  <c r="R111"/>
  <c r="R110"/>
  <c r="P111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J96"/>
  <c r="J95"/>
  <c r="F95"/>
  <c r="F93"/>
  <c r="E91"/>
  <c r="J63"/>
  <c r="J62"/>
  <c r="F62"/>
  <c r="F60"/>
  <c r="E58"/>
  <c r="J22"/>
  <c r="E22"/>
  <c r="F63"/>
  <c r="J21"/>
  <c r="J16"/>
  <c r="J93"/>
  <c r="E7"/>
  <c r="E85"/>
  <c i="9" r="J41"/>
  <c r="J40"/>
  <c i="1" r="AY65"/>
  <c i="9" r="J39"/>
  <c i="1" r="AX65"/>
  <c i="9"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T105"/>
  <c r="R106"/>
  <c r="R105"/>
  <c r="P106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93"/>
  <c r="J21"/>
  <c r="J16"/>
  <c r="J60"/>
  <c r="E7"/>
  <c r="E82"/>
  <c i="8" r="J41"/>
  <c r="J40"/>
  <c i="1" r="AY64"/>
  <c i="8" r="J39"/>
  <c i="1" r="AX64"/>
  <c i="8" r="BI147"/>
  <c r="BH147"/>
  <c r="BG147"/>
  <c r="BF147"/>
  <c r="T147"/>
  <c r="T146"/>
  <c r="R147"/>
  <c r="R146"/>
  <c r="P147"/>
  <c r="P146"/>
  <c r="BI145"/>
  <c r="BH145"/>
  <c r="BG145"/>
  <c r="BF145"/>
  <c r="T145"/>
  <c r="T144"/>
  <c r="R145"/>
  <c r="R144"/>
  <c r="P145"/>
  <c r="P144"/>
  <c r="BI143"/>
  <c r="BH143"/>
  <c r="BG143"/>
  <c r="BF143"/>
  <c r="T143"/>
  <c r="T142"/>
  <c r="R143"/>
  <c r="R142"/>
  <c r="P143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J99"/>
  <c r="J98"/>
  <c r="F98"/>
  <c r="F96"/>
  <c r="E94"/>
  <c r="J63"/>
  <c r="J62"/>
  <c r="F62"/>
  <c r="F60"/>
  <c r="E58"/>
  <c r="J22"/>
  <c r="E22"/>
  <c r="F99"/>
  <c r="J21"/>
  <c r="J16"/>
  <c r="J96"/>
  <c r="E7"/>
  <c r="E88"/>
  <c i="7" r="J41"/>
  <c r="J40"/>
  <c i="1" r="AY63"/>
  <c i="7" r="J39"/>
  <c i="1" r="AX63"/>
  <c i="7"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J96"/>
  <c r="J95"/>
  <c r="F95"/>
  <c r="F93"/>
  <c r="E91"/>
  <c r="J63"/>
  <c r="J62"/>
  <c r="F62"/>
  <c r="F60"/>
  <c r="E58"/>
  <c r="J22"/>
  <c r="E22"/>
  <c r="F63"/>
  <c r="J21"/>
  <c r="J16"/>
  <c r="J60"/>
  <c r="E7"/>
  <c r="E85"/>
  <c i="6" r="J41"/>
  <c r="J40"/>
  <c i="1" r="AY61"/>
  <c i="6" r="J39"/>
  <c i="1" r="AX61"/>
  <c i="6" r="BI285"/>
  <c r="BH285"/>
  <c r="BG285"/>
  <c r="BF285"/>
  <c r="T285"/>
  <c r="T284"/>
  <c r="R285"/>
  <c r="R284"/>
  <c r="P285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J97"/>
  <c r="J96"/>
  <c r="F96"/>
  <c r="F94"/>
  <c r="E92"/>
  <c r="J63"/>
  <c r="J62"/>
  <c r="F62"/>
  <c r="F60"/>
  <c r="E58"/>
  <c r="J22"/>
  <c r="E22"/>
  <c r="F63"/>
  <c r="J21"/>
  <c r="J16"/>
  <c r="J94"/>
  <c r="E7"/>
  <c r="E52"/>
  <c i="5" r="J41"/>
  <c r="J40"/>
  <c i="1" r="AY60"/>
  <c i="5" r="J39"/>
  <c i="1" r="AX60"/>
  <c i="5"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J94"/>
  <c r="J93"/>
  <c r="F93"/>
  <c r="F91"/>
  <c r="E89"/>
  <c r="J63"/>
  <c r="J62"/>
  <c r="F62"/>
  <c r="F60"/>
  <c r="E58"/>
  <c r="J22"/>
  <c r="E22"/>
  <c r="F94"/>
  <c r="J21"/>
  <c r="J16"/>
  <c r="J91"/>
  <c r="E7"/>
  <c r="E83"/>
  <c i="4" r="J41"/>
  <c r="J40"/>
  <c i="1" r="AY59"/>
  <c i="4" r="J39"/>
  <c i="1" r="AX59"/>
  <c i="4" r="BI94"/>
  <c r="BH94"/>
  <c r="BG94"/>
  <c r="BF94"/>
  <c r="T94"/>
  <c r="T93"/>
  <c r="T92"/>
  <c r="R94"/>
  <c r="R93"/>
  <c r="R92"/>
  <c r="P94"/>
  <c r="P93"/>
  <c r="P92"/>
  <c i="1" r="AU59"/>
  <c i="4" r="J89"/>
  <c r="J88"/>
  <c r="F88"/>
  <c r="F86"/>
  <c r="E84"/>
  <c r="J63"/>
  <c r="J62"/>
  <c r="F62"/>
  <c r="F60"/>
  <c r="E58"/>
  <c r="J22"/>
  <c r="E22"/>
  <c r="F63"/>
  <c r="J21"/>
  <c r="J16"/>
  <c r="J86"/>
  <c r="E7"/>
  <c r="E52"/>
  <c i="3" r="J41"/>
  <c r="J40"/>
  <c i="1" r="AY58"/>
  <c i="3" r="J39"/>
  <c i="1" r="AX58"/>
  <c i="3" r="BI389"/>
  <c r="BH389"/>
  <c r="BG389"/>
  <c r="BF389"/>
  <c r="T389"/>
  <c r="R389"/>
  <c r="P389"/>
  <c r="BI388"/>
  <c r="BH388"/>
  <c r="BG388"/>
  <c r="BF388"/>
  <c r="T388"/>
  <c r="R388"/>
  <c r="P388"/>
  <c r="BI386"/>
  <c r="BH386"/>
  <c r="BG386"/>
  <c r="BF386"/>
  <c r="T386"/>
  <c r="R386"/>
  <c r="P386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2"/>
  <c r="BH352"/>
  <c r="BG352"/>
  <c r="BF352"/>
  <c r="T352"/>
  <c r="R352"/>
  <c r="P352"/>
  <c r="BI349"/>
  <c r="BH349"/>
  <c r="BG349"/>
  <c r="BF349"/>
  <c r="T349"/>
  <c r="R349"/>
  <c r="P349"/>
  <c r="BI347"/>
  <c r="BH347"/>
  <c r="BG347"/>
  <c r="BF347"/>
  <c r="T347"/>
  <c r="R347"/>
  <c r="P347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T128"/>
  <c r="R129"/>
  <c r="R128"/>
  <c r="P129"/>
  <c r="P128"/>
  <c r="BI126"/>
  <c r="BH126"/>
  <c r="BG126"/>
  <c r="BF126"/>
  <c r="T126"/>
  <c r="T125"/>
  <c r="R126"/>
  <c r="R125"/>
  <c r="P126"/>
  <c r="P125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J101"/>
  <c r="J100"/>
  <c r="F100"/>
  <c r="F98"/>
  <c r="E96"/>
  <c r="J63"/>
  <c r="J62"/>
  <c r="F62"/>
  <c r="F60"/>
  <c r="E58"/>
  <c r="J22"/>
  <c r="E22"/>
  <c r="F101"/>
  <c r="J21"/>
  <c r="J16"/>
  <c r="J60"/>
  <c r="E7"/>
  <c r="E90"/>
  <c i="2" r="J39"/>
  <c r="J38"/>
  <c i="1" r="AY56"/>
  <c i="2" r="J37"/>
  <c i="1" r="AX56"/>
  <c i="2" r="BI2021"/>
  <c r="BH2021"/>
  <c r="BG2021"/>
  <c r="BF2021"/>
  <c r="T2021"/>
  <c r="R2021"/>
  <c r="P2021"/>
  <c r="BI2020"/>
  <c r="BH2020"/>
  <c r="BG2020"/>
  <c r="BF2020"/>
  <c r="T2020"/>
  <c r="R2020"/>
  <c r="P2020"/>
  <c r="BI2018"/>
  <c r="BH2018"/>
  <c r="BG2018"/>
  <c r="BF2018"/>
  <c r="T2018"/>
  <c r="R2018"/>
  <c r="P2018"/>
  <c r="BI2016"/>
  <c r="BH2016"/>
  <c r="BG2016"/>
  <c r="BF2016"/>
  <c r="T2016"/>
  <c r="R2016"/>
  <c r="P2016"/>
  <c r="BI2011"/>
  <c r="BH2011"/>
  <c r="BG2011"/>
  <c r="BF2011"/>
  <c r="T2011"/>
  <c r="R2011"/>
  <c r="P2011"/>
  <c r="BI2010"/>
  <c r="BH2010"/>
  <c r="BG2010"/>
  <c r="BF2010"/>
  <c r="T2010"/>
  <c r="R2010"/>
  <c r="P2010"/>
  <c r="BI2004"/>
  <c r="BH2004"/>
  <c r="BG2004"/>
  <c r="BF2004"/>
  <c r="T2004"/>
  <c r="R2004"/>
  <c r="P2004"/>
  <c r="BI2002"/>
  <c r="BH2002"/>
  <c r="BG2002"/>
  <c r="BF2002"/>
  <c r="T2002"/>
  <c r="R2002"/>
  <c r="P2002"/>
  <c r="BI1999"/>
  <c r="BH1999"/>
  <c r="BG1999"/>
  <c r="BF1999"/>
  <c r="T1999"/>
  <c r="R1999"/>
  <c r="P1999"/>
  <c r="BI1997"/>
  <c r="BH1997"/>
  <c r="BG1997"/>
  <c r="BF1997"/>
  <c r="T1997"/>
  <c r="R1997"/>
  <c r="P1997"/>
  <c r="BI1995"/>
  <c r="BH1995"/>
  <c r="BG1995"/>
  <c r="BF1995"/>
  <c r="T1995"/>
  <c r="R1995"/>
  <c r="P1995"/>
  <c r="BI1993"/>
  <c r="BH1993"/>
  <c r="BG1993"/>
  <c r="BF1993"/>
  <c r="T1993"/>
  <c r="R1993"/>
  <c r="P1993"/>
  <c r="BI1986"/>
  <c r="BH1986"/>
  <c r="BG1986"/>
  <c r="BF1986"/>
  <c r="T1986"/>
  <c r="R1986"/>
  <c r="P1986"/>
  <c r="BI1982"/>
  <c r="BH1982"/>
  <c r="BG1982"/>
  <c r="BF1982"/>
  <c r="T1982"/>
  <c r="R1982"/>
  <c r="P1982"/>
  <c r="BI1979"/>
  <c r="BH1979"/>
  <c r="BG1979"/>
  <c r="BF1979"/>
  <c r="T1979"/>
  <c r="R1979"/>
  <c r="P1979"/>
  <c r="BI1968"/>
  <c r="BH1968"/>
  <c r="BG1968"/>
  <c r="BF1968"/>
  <c r="T1968"/>
  <c r="R1968"/>
  <c r="P1968"/>
  <c r="BI1956"/>
  <c r="BH1956"/>
  <c r="BG1956"/>
  <c r="BF1956"/>
  <c r="T1956"/>
  <c r="R1956"/>
  <c r="P1956"/>
  <c r="BI1953"/>
  <c r="BH1953"/>
  <c r="BG1953"/>
  <c r="BF1953"/>
  <c r="T1953"/>
  <c r="R1953"/>
  <c r="P1953"/>
  <c r="BI1951"/>
  <c r="BH1951"/>
  <c r="BG1951"/>
  <c r="BF1951"/>
  <c r="T1951"/>
  <c r="R1951"/>
  <c r="P1951"/>
  <c r="BI1946"/>
  <c r="BH1946"/>
  <c r="BG1946"/>
  <c r="BF1946"/>
  <c r="T1946"/>
  <c r="R1946"/>
  <c r="P1946"/>
  <c r="BI1943"/>
  <c r="BH1943"/>
  <c r="BG1943"/>
  <c r="BF1943"/>
  <c r="T1943"/>
  <c r="R1943"/>
  <c r="P1943"/>
  <c r="BI1932"/>
  <c r="BH1932"/>
  <c r="BG1932"/>
  <c r="BF1932"/>
  <c r="T1932"/>
  <c r="R1932"/>
  <c r="P1932"/>
  <c r="BI1871"/>
  <c r="BH1871"/>
  <c r="BG1871"/>
  <c r="BF1871"/>
  <c r="T1871"/>
  <c r="R1871"/>
  <c r="P1871"/>
  <c r="BI1868"/>
  <c r="BH1868"/>
  <c r="BG1868"/>
  <c r="BF1868"/>
  <c r="T1868"/>
  <c r="R1868"/>
  <c r="P1868"/>
  <c r="BI1866"/>
  <c r="BH1866"/>
  <c r="BG1866"/>
  <c r="BF1866"/>
  <c r="T1866"/>
  <c r="R1866"/>
  <c r="P1866"/>
  <c r="BI1864"/>
  <c r="BH1864"/>
  <c r="BG1864"/>
  <c r="BF1864"/>
  <c r="T1864"/>
  <c r="R1864"/>
  <c r="P1864"/>
  <c r="BI1857"/>
  <c r="BH1857"/>
  <c r="BG1857"/>
  <c r="BF1857"/>
  <c r="T1857"/>
  <c r="R1857"/>
  <c r="P1857"/>
  <c r="BI1855"/>
  <c r="BH1855"/>
  <c r="BG1855"/>
  <c r="BF1855"/>
  <c r="T1855"/>
  <c r="R1855"/>
  <c r="P1855"/>
  <c r="BI1848"/>
  <c r="BH1848"/>
  <c r="BG1848"/>
  <c r="BF1848"/>
  <c r="T1848"/>
  <c r="R1848"/>
  <c r="P1848"/>
  <c r="BI1845"/>
  <c r="BH1845"/>
  <c r="BG1845"/>
  <c r="BF1845"/>
  <c r="T1845"/>
  <c r="R1845"/>
  <c r="P1845"/>
  <c r="BI1843"/>
  <c r="BH1843"/>
  <c r="BG1843"/>
  <c r="BF1843"/>
  <c r="T1843"/>
  <c r="R1843"/>
  <c r="P1843"/>
  <c r="BI1838"/>
  <c r="BH1838"/>
  <c r="BG1838"/>
  <c r="BF1838"/>
  <c r="T1838"/>
  <c r="R1838"/>
  <c r="P1838"/>
  <c r="BI1835"/>
  <c r="BH1835"/>
  <c r="BG1835"/>
  <c r="BF1835"/>
  <c r="T1835"/>
  <c r="R1835"/>
  <c r="P1835"/>
  <c r="BI1829"/>
  <c r="BH1829"/>
  <c r="BG1829"/>
  <c r="BF1829"/>
  <c r="T1829"/>
  <c r="R1829"/>
  <c r="P1829"/>
  <c r="BI1827"/>
  <c r="BH1827"/>
  <c r="BG1827"/>
  <c r="BF1827"/>
  <c r="T1827"/>
  <c r="R1827"/>
  <c r="P1827"/>
  <c r="BI1825"/>
  <c r="BH1825"/>
  <c r="BG1825"/>
  <c r="BF1825"/>
  <c r="T1825"/>
  <c r="R1825"/>
  <c r="P1825"/>
  <c r="BI1823"/>
  <c r="BH1823"/>
  <c r="BG1823"/>
  <c r="BF1823"/>
  <c r="T1823"/>
  <c r="R1823"/>
  <c r="P1823"/>
  <c r="BI1796"/>
  <c r="BH1796"/>
  <c r="BG1796"/>
  <c r="BF1796"/>
  <c r="T1796"/>
  <c r="R1796"/>
  <c r="P1796"/>
  <c r="BI1794"/>
  <c r="BH1794"/>
  <c r="BG1794"/>
  <c r="BF1794"/>
  <c r="T1794"/>
  <c r="R1794"/>
  <c r="P1794"/>
  <c r="BI1789"/>
  <c r="BH1789"/>
  <c r="BG1789"/>
  <c r="BF1789"/>
  <c r="T1789"/>
  <c r="R1789"/>
  <c r="P1789"/>
  <c r="BI1787"/>
  <c r="BH1787"/>
  <c r="BG1787"/>
  <c r="BF1787"/>
  <c r="T1787"/>
  <c r="R1787"/>
  <c r="P1787"/>
  <c r="BI1785"/>
  <c r="BH1785"/>
  <c r="BG1785"/>
  <c r="BF1785"/>
  <c r="T1785"/>
  <c r="R1785"/>
  <c r="P1785"/>
  <c r="BI1783"/>
  <c r="BH1783"/>
  <c r="BG1783"/>
  <c r="BF1783"/>
  <c r="T1783"/>
  <c r="R1783"/>
  <c r="P1783"/>
  <c r="BI1778"/>
  <c r="BH1778"/>
  <c r="BG1778"/>
  <c r="BF1778"/>
  <c r="T1778"/>
  <c r="R1778"/>
  <c r="P1778"/>
  <c r="BI1776"/>
  <c r="BH1776"/>
  <c r="BG1776"/>
  <c r="BF1776"/>
  <c r="T1776"/>
  <c r="R1776"/>
  <c r="P1776"/>
  <c r="BI1769"/>
  <c r="BH1769"/>
  <c r="BG1769"/>
  <c r="BF1769"/>
  <c r="T1769"/>
  <c r="R1769"/>
  <c r="P1769"/>
  <c r="BI1766"/>
  <c r="BH1766"/>
  <c r="BG1766"/>
  <c r="BF1766"/>
  <c r="T1766"/>
  <c r="R1766"/>
  <c r="P1766"/>
  <c r="BI1763"/>
  <c r="BH1763"/>
  <c r="BG1763"/>
  <c r="BF1763"/>
  <c r="T1763"/>
  <c r="R1763"/>
  <c r="P1763"/>
  <c r="BI1735"/>
  <c r="BH1735"/>
  <c r="BG1735"/>
  <c r="BF1735"/>
  <c r="T1735"/>
  <c r="R1735"/>
  <c r="P1735"/>
  <c r="BI1732"/>
  <c r="BH1732"/>
  <c r="BG1732"/>
  <c r="BF1732"/>
  <c r="T1732"/>
  <c r="R1732"/>
  <c r="P1732"/>
  <c r="BI1727"/>
  <c r="BH1727"/>
  <c r="BG1727"/>
  <c r="BF1727"/>
  <c r="T1727"/>
  <c r="R1727"/>
  <c r="P1727"/>
  <c r="BI1707"/>
  <c r="BH1707"/>
  <c r="BG1707"/>
  <c r="BF1707"/>
  <c r="T1707"/>
  <c r="R1707"/>
  <c r="P1707"/>
  <c r="BI1704"/>
  <c r="BH1704"/>
  <c r="BG1704"/>
  <c r="BF1704"/>
  <c r="T1704"/>
  <c r="R1704"/>
  <c r="P1704"/>
  <c r="BI1701"/>
  <c r="BH1701"/>
  <c r="BG1701"/>
  <c r="BF1701"/>
  <c r="T1701"/>
  <c r="R1701"/>
  <c r="P1701"/>
  <c r="BI1698"/>
  <c r="BH1698"/>
  <c r="BG1698"/>
  <c r="BF1698"/>
  <c r="T1698"/>
  <c r="R1698"/>
  <c r="P1698"/>
  <c r="BI1678"/>
  <c r="BH1678"/>
  <c r="BG1678"/>
  <c r="BF1678"/>
  <c r="T1678"/>
  <c r="R1678"/>
  <c r="P1678"/>
  <c r="BI1676"/>
  <c r="BH1676"/>
  <c r="BG1676"/>
  <c r="BF1676"/>
  <c r="T1676"/>
  <c r="R1676"/>
  <c r="P1676"/>
  <c r="BI1673"/>
  <c r="BH1673"/>
  <c r="BG1673"/>
  <c r="BF1673"/>
  <c r="T1673"/>
  <c r="R1673"/>
  <c r="P1673"/>
  <c r="BI1638"/>
  <c r="BH1638"/>
  <c r="BG1638"/>
  <c r="BF1638"/>
  <c r="T1638"/>
  <c r="R1638"/>
  <c r="P1638"/>
  <c r="BI1636"/>
  <c r="BH1636"/>
  <c r="BG1636"/>
  <c r="BF1636"/>
  <c r="T1636"/>
  <c r="R1636"/>
  <c r="P1636"/>
  <c r="BI1605"/>
  <c r="BH1605"/>
  <c r="BG1605"/>
  <c r="BF1605"/>
  <c r="T1605"/>
  <c r="R1605"/>
  <c r="P1605"/>
  <c r="BI1596"/>
  <c r="BH1596"/>
  <c r="BG1596"/>
  <c r="BF1596"/>
  <c r="T1596"/>
  <c r="R1596"/>
  <c r="P1596"/>
  <c r="BI1593"/>
  <c r="BH1593"/>
  <c r="BG1593"/>
  <c r="BF1593"/>
  <c r="T1593"/>
  <c r="R1593"/>
  <c r="P1593"/>
  <c r="BI1590"/>
  <c r="BH1590"/>
  <c r="BG1590"/>
  <c r="BF1590"/>
  <c r="T1590"/>
  <c r="R1590"/>
  <c r="P1590"/>
  <c r="BI1587"/>
  <c r="BH1587"/>
  <c r="BG1587"/>
  <c r="BF1587"/>
  <c r="T1587"/>
  <c r="R1587"/>
  <c r="P1587"/>
  <c r="BI1564"/>
  <c r="BH1564"/>
  <c r="BG1564"/>
  <c r="BF1564"/>
  <c r="T1564"/>
  <c r="R1564"/>
  <c r="P1564"/>
  <c r="BI1561"/>
  <c r="BH1561"/>
  <c r="BG1561"/>
  <c r="BF1561"/>
  <c r="T1561"/>
  <c r="R1561"/>
  <c r="P1561"/>
  <c r="BI1558"/>
  <c r="BH1558"/>
  <c r="BG1558"/>
  <c r="BF1558"/>
  <c r="T1558"/>
  <c r="R1558"/>
  <c r="P1558"/>
  <c r="BI1555"/>
  <c r="BH1555"/>
  <c r="BG1555"/>
  <c r="BF1555"/>
  <c r="T1555"/>
  <c r="R1555"/>
  <c r="P1555"/>
  <c r="BI1552"/>
  <c r="BH1552"/>
  <c r="BG1552"/>
  <c r="BF1552"/>
  <c r="T1552"/>
  <c r="R1552"/>
  <c r="P1552"/>
  <c r="BI1549"/>
  <c r="BH1549"/>
  <c r="BG1549"/>
  <c r="BF1549"/>
  <c r="T1549"/>
  <c r="R1549"/>
  <c r="P1549"/>
  <c r="BI1514"/>
  <c r="BH1514"/>
  <c r="BG1514"/>
  <c r="BF1514"/>
  <c r="T1514"/>
  <c r="R1514"/>
  <c r="P1514"/>
  <c r="BI1511"/>
  <c r="BH1511"/>
  <c r="BG1511"/>
  <c r="BF1511"/>
  <c r="T1511"/>
  <c r="R1511"/>
  <c r="P1511"/>
  <c r="BI1505"/>
  <c r="BH1505"/>
  <c r="BG1505"/>
  <c r="BF1505"/>
  <c r="T1505"/>
  <c r="R1505"/>
  <c r="P1505"/>
  <c r="BI1502"/>
  <c r="BH1502"/>
  <c r="BG1502"/>
  <c r="BF1502"/>
  <c r="T1502"/>
  <c r="R1502"/>
  <c r="P1502"/>
  <c r="BI1497"/>
  <c r="BH1497"/>
  <c r="BG1497"/>
  <c r="BF1497"/>
  <c r="T1497"/>
  <c r="R1497"/>
  <c r="P1497"/>
  <c r="BI1489"/>
  <c r="BH1489"/>
  <c r="BG1489"/>
  <c r="BF1489"/>
  <c r="T1489"/>
  <c r="R1489"/>
  <c r="P1489"/>
  <c r="BI1488"/>
  <c r="BH1488"/>
  <c r="BG1488"/>
  <c r="BF1488"/>
  <c r="T1488"/>
  <c r="R1488"/>
  <c r="P1488"/>
  <c r="BI1487"/>
  <c r="BH1487"/>
  <c r="BG1487"/>
  <c r="BF1487"/>
  <c r="T1487"/>
  <c r="R1487"/>
  <c r="P1487"/>
  <c r="BI1486"/>
  <c r="BH1486"/>
  <c r="BG1486"/>
  <c r="BF1486"/>
  <c r="T1486"/>
  <c r="R1486"/>
  <c r="P1486"/>
  <c r="BI1485"/>
  <c r="BH1485"/>
  <c r="BG1485"/>
  <c r="BF1485"/>
  <c r="T1485"/>
  <c r="R1485"/>
  <c r="P1485"/>
  <c r="BI1483"/>
  <c r="BH1483"/>
  <c r="BG1483"/>
  <c r="BF1483"/>
  <c r="T1483"/>
  <c r="R1483"/>
  <c r="P1483"/>
  <c r="BI1481"/>
  <c r="BH1481"/>
  <c r="BG1481"/>
  <c r="BF1481"/>
  <c r="T1481"/>
  <c r="R1481"/>
  <c r="P1481"/>
  <c r="BI1479"/>
  <c r="BH1479"/>
  <c r="BG1479"/>
  <c r="BF1479"/>
  <c r="T1479"/>
  <c r="R1479"/>
  <c r="P1479"/>
  <c r="BI1477"/>
  <c r="BH1477"/>
  <c r="BG1477"/>
  <c r="BF1477"/>
  <c r="T1477"/>
  <c r="R1477"/>
  <c r="P1477"/>
  <c r="BI1472"/>
  <c r="BH1472"/>
  <c r="BG1472"/>
  <c r="BF1472"/>
  <c r="T1472"/>
  <c r="R1472"/>
  <c r="P1472"/>
  <c r="BI1470"/>
  <c r="BH1470"/>
  <c r="BG1470"/>
  <c r="BF1470"/>
  <c r="T1470"/>
  <c r="R1470"/>
  <c r="P1470"/>
  <c r="BI1468"/>
  <c r="BH1468"/>
  <c r="BG1468"/>
  <c r="BF1468"/>
  <c r="T1468"/>
  <c r="R1468"/>
  <c r="P1468"/>
  <c r="BI1467"/>
  <c r="BH1467"/>
  <c r="BG1467"/>
  <c r="BF1467"/>
  <c r="T1467"/>
  <c r="R1467"/>
  <c r="P1467"/>
  <c r="BI1466"/>
  <c r="BH1466"/>
  <c r="BG1466"/>
  <c r="BF1466"/>
  <c r="T1466"/>
  <c r="R1466"/>
  <c r="P1466"/>
  <c r="BI1464"/>
  <c r="BH1464"/>
  <c r="BG1464"/>
  <c r="BF1464"/>
  <c r="T1464"/>
  <c r="R1464"/>
  <c r="P1464"/>
  <c r="BI1461"/>
  <c r="BH1461"/>
  <c r="BG1461"/>
  <c r="BF1461"/>
  <c r="T1461"/>
  <c r="R1461"/>
  <c r="P1461"/>
  <c r="BI1457"/>
  <c r="BH1457"/>
  <c r="BG1457"/>
  <c r="BF1457"/>
  <c r="T1457"/>
  <c r="R1457"/>
  <c r="P1457"/>
  <c r="BI1455"/>
  <c r="BH1455"/>
  <c r="BG1455"/>
  <c r="BF1455"/>
  <c r="T1455"/>
  <c r="R1455"/>
  <c r="P1455"/>
  <c r="BI1453"/>
  <c r="BH1453"/>
  <c r="BG1453"/>
  <c r="BF1453"/>
  <c r="T1453"/>
  <c r="R1453"/>
  <c r="P1453"/>
  <c r="BI1451"/>
  <c r="BH1451"/>
  <c r="BG1451"/>
  <c r="BF1451"/>
  <c r="T1451"/>
  <c r="R1451"/>
  <c r="P1451"/>
  <c r="BI1449"/>
  <c r="BH1449"/>
  <c r="BG1449"/>
  <c r="BF1449"/>
  <c r="T1449"/>
  <c r="R1449"/>
  <c r="P1449"/>
  <c r="BI1445"/>
  <c r="BH1445"/>
  <c r="BG1445"/>
  <c r="BF1445"/>
  <c r="T1445"/>
  <c r="R1445"/>
  <c r="P1445"/>
  <c r="BI1443"/>
  <c r="BH1443"/>
  <c r="BG1443"/>
  <c r="BF1443"/>
  <c r="T1443"/>
  <c r="R1443"/>
  <c r="P1443"/>
  <c r="BI1438"/>
  <c r="BH1438"/>
  <c r="BG1438"/>
  <c r="BF1438"/>
  <c r="T1438"/>
  <c r="R1438"/>
  <c r="P1438"/>
  <c r="BI1437"/>
  <c r="BH1437"/>
  <c r="BG1437"/>
  <c r="BF1437"/>
  <c r="T1437"/>
  <c r="R1437"/>
  <c r="P1437"/>
  <c r="BI1435"/>
  <c r="BH1435"/>
  <c r="BG1435"/>
  <c r="BF1435"/>
  <c r="T1435"/>
  <c r="R1435"/>
  <c r="P1435"/>
  <c r="BI1434"/>
  <c r="BH1434"/>
  <c r="BG1434"/>
  <c r="BF1434"/>
  <c r="T1434"/>
  <c r="R1434"/>
  <c r="P1434"/>
  <c r="BI1432"/>
  <c r="BH1432"/>
  <c r="BG1432"/>
  <c r="BF1432"/>
  <c r="T1432"/>
  <c r="R1432"/>
  <c r="P1432"/>
  <c r="BI1430"/>
  <c r="BH1430"/>
  <c r="BG1430"/>
  <c r="BF1430"/>
  <c r="T1430"/>
  <c r="R1430"/>
  <c r="P1430"/>
  <c r="BI1428"/>
  <c r="BH1428"/>
  <c r="BG1428"/>
  <c r="BF1428"/>
  <c r="T1428"/>
  <c r="R1428"/>
  <c r="P1428"/>
  <c r="BI1425"/>
  <c r="BH1425"/>
  <c r="BG1425"/>
  <c r="BF1425"/>
  <c r="T1425"/>
  <c r="R1425"/>
  <c r="P1425"/>
  <c r="BI1423"/>
  <c r="BH1423"/>
  <c r="BG1423"/>
  <c r="BF1423"/>
  <c r="T1423"/>
  <c r="R1423"/>
  <c r="P1423"/>
  <c r="BI1421"/>
  <c r="BH1421"/>
  <c r="BG1421"/>
  <c r="BF1421"/>
  <c r="T1421"/>
  <c r="R1421"/>
  <c r="P1421"/>
  <c r="BI1419"/>
  <c r="BH1419"/>
  <c r="BG1419"/>
  <c r="BF1419"/>
  <c r="T1419"/>
  <c r="R1419"/>
  <c r="P1419"/>
  <c r="BI1417"/>
  <c r="BH1417"/>
  <c r="BG1417"/>
  <c r="BF1417"/>
  <c r="T1417"/>
  <c r="R1417"/>
  <c r="P1417"/>
  <c r="BI1415"/>
  <c r="BH1415"/>
  <c r="BG1415"/>
  <c r="BF1415"/>
  <c r="T1415"/>
  <c r="R1415"/>
  <c r="P1415"/>
  <c r="BI1413"/>
  <c r="BH1413"/>
  <c r="BG1413"/>
  <c r="BF1413"/>
  <c r="T1413"/>
  <c r="R1413"/>
  <c r="P1413"/>
  <c r="BI1410"/>
  <c r="BH1410"/>
  <c r="BG1410"/>
  <c r="BF1410"/>
  <c r="T1410"/>
  <c r="R1410"/>
  <c r="P1410"/>
  <c r="BI1408"/>
  <c r="BH1408"/>
  <c r="BG1408"/>
  <c r="BF1408"/>
  <c r="T1408"/>
  <c r="R1408"/>
  <c r="P1408"/>
  <c r="BI1406"/>
  <c r="BH1406"/>
  <c r="BG1406"/>
  <c r="BF1406"/>
  <c r="T1406"/>
  <c r="R1406"/>
  <c r="P1406"/>
  <c r="BI1403"/>
  <c r="BH1403"/>
  <c r="BG1403"/>
  <c r="BF1403"/>
  <c r="T1403"/>
  <c r="R1403"/>
  <c r="P1403"/>
  <c r="BI1401"/>
  <c r="BH1401"/>
  <c r="BG1401"/>
  <c r="BF1401"/>
  <c r="T1401"/>
  <c r="R1401"/>
  <c r="P1401"/>
  <c r="BI1399"/>
  <c r="BH1399"/>
  <c r="BG1399"/>
  <c r="BF1399"/>
  <c r="T1399"/>
  <c r="R1399"/>
  <c r="P1399"/>
  <c r="BI1398"/>
  <c r="BH1398"/>
  <c r="BG1398"/>
  <c r="BF1398"/>
  <c r="T1398"/>
  <c r="R1398"/>
  <c r="P1398"/>
  <c r="BI1395"/>
  <c r="BH1395"/>
  <c r="BG1395"/>
  <c r="BF1395"/>
  <c r="T1395"/>
  <c r="R1395"/>
  <c r="P1395"/>
  <c r="BI1394"/>
  <c r="BH1394"/>
  <c r="BG1394"/>
  <c r="BF1394"/>
  <c r="T1394"/>
  <c r="R1394"/>
  <c r="P1394"/>
  <c r="BI1391"/>
  <c r="BH1391"/>
  <c r="BG1391"/>
  <c r="BF1391"/>
  <c r="T1391"/>
  <c r="R1391"/>
  <c r="P1391"/>
  <c r="BI1390"/>
  <c r="BH1390"/>
  <c r="BG1390"/>
  <c r="BF1390"/>
  <c r="T1390"/>
  <c r="R1390"/>
  <c r="P1390"/>
  <c r="BI1387"/>
  <c r="BH1387"/>
  <c r="BG1387"/>
  <c r="BF1387"/>
  <c r="T1387"/>
  <c r="R1387"/>
  <c r="P1387"/>
  <c r="BI1381"/>
  <c r="BH1381"/>
  <c r="BG1381"/>
  <c r="BF1381"/>
  <c r="T1381"/>
  <c r="R1381"/>
  <c r="P1381"/>
  <c r="BI1376"/>
  <c r="BH1376"/>
  <c r="BG1376"/>
  <c r="BF1376"/>
  <c r="T1376"/>
  <c r="R1376"/>
  <c r="P1376"/>
  <c r="BI1374"/>
  <c r="BH1374"/>
  <c r="BG1374"/>
  <c r="BF1374"/>
  <c r="T1374"/>
  <c r="R1374"/>
  <c r="P1374"/>
  <c r="BI1371"/>
  <c r="BH1371"/>
  <c r="BG1371"/>
  <c r="BF1371"/>
  <c r="T1371"/>
  <c r="R1371"/>
  <c r="P1371"/>
  <c r="BI1363"/>
  <c r="BH1363"/>
  <c r="BG1363"/>
  <c r="BF1363"/>
  <c r="T1363"/>
  <c r="R1363"/>
  <c r="P1363"/>
  <c r="BI1361"/>
  <c r="BH1361"/>
  <c r="BG1361"/>
  <c r="BF1361"/>
  <c r="T1361"/>
  <c r="R1361"/>
  <c r="P1361"/>
  <c r="BI1350"/>
  <c r="BH1350"/>
  <c r="BG1350"/>
  <c r="BF1350"/>
  <c r="T1350"/>
  <c r="R1350"/>
  <c r="P1350"/>
  <c r="BI1348"/>
  <c r="BH1348"/>
  <c r="BG1348"/>
  <c r="BF1348"/>
  <c r="T1348"/>
  <c r="R1348"/>
  <c r="P1348"/>
  <c r="BI1346"/>
  <c r="BH1346"/>
  <c r="BG1346"/>
  <c r="BF1346"/>
  <c r="T1346"/>
  <c r="R1346"/>
  <c r="P1346"/>
  <c r="BI1343"/>
  <c r="BH1343"/>
  <c r="BG1343"/>
  <c r="BF1343"/>
  <c r="T1343"/>
  <c r="R1343"/>
  <c r="P1343"/>
  <c r="BI1342"/>
  <c r="BH1342"/>
  <c r="BG1342"/>
  <c r="BF1342"/>
  <c r="T1342"/>
  <c r="R1342"/>
  <c r="P1342"/>
  <c r="BI1339"/>
  <c r="BH1339"/>
  <c r="BG1339"/>
  <c r="BF1339"/>
  <c r="T1339"/>
  <c r="R1339"/>
  <c r="P1339"/>
  <c r="BI1338"/>
  <c r="BH1338"/>
  <c r="BG1338"/>
  <c r="BF1338"/>
  <c r="T1338"/>
  <c r="R1338"/>
  <c r="P1338"/>
  <c r="BI1337"/>
  <c r="BH1337"/>
  <c r="BG1337"/>
  <c r="BF1337"/>
  <c r="T1337"/>
  <c r="R1337"/>
  <c r="P1337"/>
  <c r="BI1335"/>
  <c r="BH1335"/>
  <c r="BG1335"/>
  <c r="BF1335"/>
  <c r="T1335"/>
  <c r="R1335"/>
  <c r="P1335"/>
  <c r="BI1333"/>
  <c r="BH1333"/>
  <c r="BG1333"/>
  <c r="BF1333"/>
  <c r="T1333"/>
  <c r="R1333"/>
  <c r="P1333"/>
  <c r="BI1331"/>
  <c r="BH1331"/>
  <c r="BG1331"/>
  <c r="BF1331"/>
  <c r="T1331"/>
  <c r="R1331"/>
  <c r="P1331"/>
  <c r="BI1328"/>
  <c r="BH1328"/>
  <c r="BG1328"/>
  <c r="BF1328"/>
  <c r="T1328"/>
  <c r="R1328"/>
  <c r="P1328"/>
  <c r="BI1326"/>
  <c r="BH1326"/>
  <c r="BG1326"/>
  <c r="BF1326"/>
  <c r="T1326"/>
  <c r="R1326"/>
  <c r="P1326"/>
  <c r="BI1323"/>
  <c r="BH1323"/>
  <c r="BG1323"/>
  <c r="BF1323"/>
  <c r="T1323"/>
  <c r="R1323"/>
  <c r="P1323"/>
  <c r="BI1321"/>
  <c r="BH1321"/>
  <c r="BG1321"/>
  <c r="BF1321"/>
  <c r="T1321"/>
  <c r="R1321"/>
  <c r="P1321"/>
  <c r="BI1319"/>
  <c r="BH1319"/>
  <c r="BG1319"/>
  <c r="BF1319"/>
  <c r="T1319"/>
  <c r="R1319"/>
  <c r="P1319"/>
  <c r="BI1317"/>
  <c r="BH1317"/>
  <c r="BG1317"/>
  <c r="BF1317"/>
  <c r="T1317"/>
  <c r="R1317"/>
  <c r="P1317"/>
  <c r="BI1311"/>
  <c r="BH1311"/>
  <c r="BG1311"/>
  <c r="BF1311"/>
  <c r="T1311"/>
  <c r="R1311"/>
  <c r="P1311"/>
  <c r="BI1309"/>
  <c r="BH1309"/>
  <c r="BG1309"/>
  <c r="BF1309"/>
  <c r="T1309"/>
  <c r="R1309"/>
  <c r="P1309"/>
  <c r="BI1306"/>
  <c r="BH1306"/>
  <c r="BG1306"/>
  <c r="BF1306"/>
  <c r="T1306"/>
  <c r="R1306"/>
  <c r="P1306"/>
  <c r="BI1304"/>
  <c r="BH1304"/>
  <c r="BG1304"/>
  <c r="BF1304"/>
  <c r="T1304"/>
  <c r="R1304"/>
  <c r="P1304"/>
  <c r="BI1302"/>
  <c r="BH1302"/>
  <c r="BG1302"/>
  <c r="BF1302"/>
  <c r="T1302"/>
  <c r="R1302"/>
  <c r="P1302"/>
  <c r="BI1296"/>
  <c r="BH1296"/>
  <c r="BG1296"/>
  <c r="BF1296"/>
  <c r="T1296"/>
  <c r="R1296"/>
  <c r="P1296"/>
  <c r="BI1293"/>
  <c r="BH1293"/>
  <c r="BG1293"/>
  <c r="BF1293"/>
  <c r="T1293"/>
  <c r="R1293"/>
  <c r="P1293"/>
  <c r="BI1291"/>
  <c r="BH1291"/>
  <c r="BG1291"/>
  <c r="BF1291"/>
  <c r="T1291"/>
  <c r="R1291"/>
  <c r="P1291"/>
  <c r="BI1289"/>
  <c r="BH1289"/>
  <c r="BG1289"/>
  <c r="BF1289"/>
  <c r="T1289"/>
  <c r="R1289"/>
  <c r="P1289"/>
  <c r="BI1283"/>
  <c r="BH1283"/>
  <c r="BG1283"/>
  <c r="BF1283"/>
  <c r="T1283"/>
  <c r="R1283"/>
  <c r="P1283"/>
  <c r="BI1281"/>
  <c r="BH1281"/>
  <c r="BG1281"/>
  <c r="BF1281"/>
  <c r="T1281"/>
  <c r="R1281"/>
  <c r="P1281"/>
  <c r="BI1279"/>
  <c r="BH1279"/>
  <c r="BG1279"/>
  <c r="BF1279"/>
  <c r="T1279"/>
  <c r="R1279"/>
  <c r="P1279"/>
  <c r="BI1275"/>
  <c r="BH1275"/>
  <c r="BG1275"/>
  <c r="BF1275"/>
  <c r="T1275"/>
  <c r="R1275"/>
  <c r="P1275"/>
  <c r="BI1273"/>
  <c r="BH1273"/>
  <c r="BG1273"/>
  <c r="BF1273"/>
  <c r="T1273"/>
  <c r="R1273"/>
  <c r="P1273"/>
  <c r="BI1271"/>
  <c r="BH1271"/>
  <c r="BG1271"/>
  <c r="BF1271"/>
  <c r="T1271"/>
  <c r="R1271"/>
  <c r="P1271"/>
  <c r="BI1269"/>
  <c r="BH1269"/>
  <c r="BG1269"/>
  <c r="BF1269"/>
  <c r="T1269"/>
  <c r="R1269"/>
  <c r="P1269"/>
  <c r="BI1258"/>
  <c r="BH1258"/>
  <c r="BG1258"/>
  <c r="BF1258"/>
  <c r="T1258"/>
  <c r="R1258"/>
  <c r="P1258"/>
  <c r="BI1255"/>
  <c r="BH1255"/>
  <c r="BG1255"/>
  <c r="BF1255"/>
  <c r="T1255"/>
  <c r="R1255"/>
  <c r="P1255"/>
  <c r="BI1246"/>
  <c r="BH1246"/>
  <c r="BG1246"/>
  <c r="BF1246"/>
  <c r="T1246"/>
  <c r="R1246"/>
  <c r="P1246"/>
  <c r="BI1238"/>
  <c r="BH1238"/>
  <c r="BG1238"/>
  <c r="BF1238"/>
  <c r="T1238"/>
  <c r="R1238"/>
  <c r="P1238"/>
  <c r="BI1236"/>
  <c r="BH1236"/>
  <c r="BG1236"/>
  <c r="BF1236"/>
  <c r="T1236"/>
  <c r="R1236"/>
  <c r="P1236"/>
  <c r="BI1231"/>
  <c r="BH1231"/>
  <c r="BG1231"/>
  <c r="BF1231"/>
  <c r="T1231"/>
  <c r="R1231"/>
  <c r="P1231"/>
  <c r="BI1226"/>
  <c r="BH1226"/>
  <c r="BG1226"/>
  <c r="BF1226"/>
  <c r="T1226"/>
  <c r="R1226"/>
  <c r="P1226"/>
  <c r="BI1222"/>
  <c r="BH1222"/>
  <c r="BG1222"/>
  <c r="BF1222"/>
  <c r="T1222"/>
  <c r="R1222"/>
  <c r="P1222"/>
  <c r="BI1219"/>
  <c r="BH1219"/>
  <c r="BG1219"/>
  <c r="BF1219"/>
  <c r="T1219"/>
  <c r="R1219"/>
  <c r="P1219"/>
  <c r="BI1216"/>
  <c r="BH1216"/>
  <c r="BG1216"/>
  <c r="BF1216"/>
  <c r="T1216"/>
  <c r="R1216"/>
  <c r="P1216"/>
  <c r="BI1214"/>
  <c r="BH1214"/>
  <c r="BG1214"/>
  <c r="BF1214"/>
  <c r="T1214"/>
  <c r="R1214"/>
  <c r="P1214"/>
  <c r="BI1212"/>
  <c r="BH1212"/>
  <c r="BG1212"/>
  <c r="BF1212"/>
  <c r="T1212"/>
  <c r="R1212"/>
  <c r="P1212"/>
  <c r="BI1211"/>
  <c r="BH1211"/>
  <c r="BG1211"/>
  <c r="BF1211"/>
  <c r="T1211"/>
  <c r="R1211"/>
  <c r="P1211"/>
  <c r="BI1208"/>
  <c r="BH1208"/>
  <c r="BG1208"/>
  <c r="BF1208"/>
  <c r="T1208"/>
  <c r="R1208"/>
  <c r="P1208"/>
  <c r="BI1206"/>
  <c r="BH1206"/>
  <c r="BG1206"/>
  <c r="BF1206"/>
  <c r="T1206"/>
  <c r="R1206"/>
  <c r="P1206"/>
  <c r="BI1203"/>
  <c r="BH1203"/>
  <c r="BG1203"/>
  <c r="BF1203"/>
  <c r="T1203"/>
  <c r="R1203"/>
  <c r="P1203"/>
  <c r="BI1164"/>
  <c r="BH1164"/>
  <c r="BG1164"/>
  <c r="BF1164"/>
  <c r="T1164"/>
  <c r="R1164"/>
  <c r="P1164"/>
  <c r="BI1158"/>
  <c r="BH1158"/>
  <c r="BG1158"/>
  <c r="BF1158"/>
  <c r="T1158"/>
  <c r="R1158"/>
  <c r="P1158"/>
  <c r="BI1155"/>
  <c r="BH1155"/>
  <c r="BG1155"/>
  <c r="BF1155"/>
  <c r="T1155"/>
  <c r="R1155"/>
  <c r="P1155"/>
  <c r="BI1150"/>
  <c r="BH1150"/>
  <c r="BG1150"/>
  <c r="BF1150"/>
  <c r="T1150"/>
  <c r="R1150"/>
  <c r="P1150"/>
  <c r="BI1146"/>
  <c r="BH1146"/>
  <c r="BG1146"/>
  <c r="BF1146"/>
  <c r="T1146"/>
  <c r="R1146"/>
  <c r="P1146"/>
  <c r="BI1139"/>
  <c r="BH1139"/>
  <c r="BG1139"/>
  <c r="BF1139"/>
  <c r="T1139"/>
  <c r="R1139"/>
  <c r="P1139"/>
  <c r="BI1135"/>
  <c r="BH1135"/>
  <c r="BG1135"/>
  <c r="BF1135"/>
  <c r="T1135"/>
  <c r="R1135"/>
  <c r="P1135"/>
  <c r="BI1120"/>
  <c r="BH1120"/>
  <c r="BG1120"/>
  <c r="BF1120"/>
  <c r="T1120"/>
  <c r="R1120"/>
  <c r="P1120"/>
  <c r="BI1107"/>
  <c r="BH1107"/>
  <c r="BG1107"/>
  <c r="BF1107"/>
  <c r="T1107"/>
  <c r="R1107"/>
  <c r="P1107"/>
  <c r="BI1104"/>
  <c r="BH1104"/>
  <c r="BG1104"/>
  <c r="BF1104"/>
  <c r="T1104"/>
  <c r="R1104"/>
  <c r="P1104"/>
  <c r="BI1100"/>
  <c r="BH1100"/>
  <c r="BG1100"/>
  <c r="BF1100"/>
  <c r="T1100"/>
  <c r="R1100"/>
  <c r="P1100"/>
  <c r="BI1097"/>
  <c r="BH1097"/>
  <c r="BG1097"/>
  <c r="BF1097"/>
  <c r="T1097"/>
  <c r="R1097"/>
  <c r="P1097"/>
  <c r="BI1095"/>
  <c r="BH1095"/>
  <c r="BG1095"/>
  <c r="BF1095"/>
  <c r="T1095"/>
  <c r="R1095"/>
  <c r="P1095"/>
  <c r="BI1091"/>
  <c r="BH1091"/>
  <c r="BG1091"/>
  <c r="BF1091"/>
  <c r="T1091"/>
  <c r="T1090"/>
  <c r="R1091"/>
  <c r="R1090"/>
  <c r="P1091"/>
  <c r="P1090"/>
  <c r="BI1088"/>
  <c r="BH1088"/>
  <c r="BG1088"/>
  <c r="BF1088"/>
  <c r="T1088"/>
  <c r="R1088"/>
  <c r="P1088"/>
  <c r="BI1086"/>
  <c r="BH1086"/>
  <c r="BG1086"/>
  <c r="BF1086"/>
  <c r="T1086"/>
  <c r="R1086"/>
  <c r="P1086"/>
  <c r="BI1084"/>
  <c r="BH1084"/>
  <c r="BG1084"/>
  <c r="BF1084"/>
  <c r="T1084"/>
  <c r="R1084"/>
  <c r="P1084"/>
  <c r="BI1082"/>
  <c r="BH1082"/>
  <c r="BG1082"/>
  <c r="BF1082"/>
  <c r="T1082"/>
  <c r="R1082"/>
  <c r="P1082"/>
  <c r="BI1080"/>
  <c r="BH1080"/>
  <c r="BG1080"/>
  <c r="BF1080"/>
  <c r="T1080"/>
  <c r="R1080"/>
  <c r="P1080"/>
  <c r="BI1075"/>
  <c r="BH1075"/>
  <c r="BG1075"/>
  <c r="BF1075"/>
  <c r="T1075"/>
  <c r="R1075"/>
  <c r="P1075"/>
  <c r="BI1073"/>
  <c r="BH1073"/>
  <c r="BG1073"/>
  <c r="BF1073"/>
  <c r="T1073"/>
  <c r="R1073"/>
  <c r="P1073"/>
  <c r="BI1049"/>
  <c r="BH1049"/>
  <c r="BG1049"/>
  <c r="BF1049"/>
  <c r="T1049"/>
  <c r="R1049"/>
  <c r="P1049"/>
  <c r="BI1046"/>
  <c r="BH1046"/>
  <c r="BG1046"/>
  <c r="BF1046"/>
  <c r="T1046"/>
  <c r="R1046"/>
  <c r="P1046"/>
  <c r="BI1043"/>
  <c r="BH1043"/>
  <c r="BG1043"/>
  <c r="BF1043"/>
  <c r="T1043"/>
  <c r="R1043"/>
  <c r="P1043"/>
  <c r="BI1040"/>
  <c r="BH1040"/>
  <c r="BG1040"/>
  <c r="BF1040"/>
  <c r="T1040"/>
  <c r="R1040"/>
  <c r="P1040"/>
  <c r="BI1035"/>
  <c r="BH1035"/>
  <c r="BG1035"/>
  <c r="BF1035"/>
  <c r="T1035"/>
  <c r="R1035"/>
  <c r="P1035"/>
  <c r="BI1032"/>
  <c r="BH1032"/>
  <c r="BG1032"/>
  <c r="BF1032"/>
  <c r="T1032"/>
  <c r="R1032"/>
  <c r="P1032"/>
  <c r="BI1027"/>
  <c r="BH1027"/>
  <c r="BG1027"/>
  <c r="BF1027"/>
  <c r="T1027"/>
  <c r="R1027"/>
  <c r="P1027"/>
  <c r="BI1002"/>
  <c r="BH1002"/>
  <c r="BG1002"/>
  <c r="BF1002"/>
  <c r="T1002"/>
  <c r="R1002"/>
  <c r="P1002"/>
  <c r="BI996"/>
  <c r="BH996"/>
  <c r="BG996"/>
  <c r="BF996"/>
  <c r="T996"/>
  <c r="R996"/>
  <c r="P996"/>
  <c r="BI969"/>
  <c r="BH969"/>
  <c r="BG969"/>
  <c r="BF969"/>
  <c r="T969"/>
  <c r="R969"/>
  <c r="P969"/>
  <c r="BI967"/>
  <c r="BH967"/>
  <c r="BG967"/>
  <c r="BF967"/>
  <c r="T967"/>
  <c r="R967"/>
  <c r="P967"/>
  <c r="BI942"/>
  <c r="BH942"/>
  <c r="BG942"/>
  <c r="BF942"/>
  <c r="T942"/>
  <c r="R942"/>
  <c r="P942"/>
  <c r="BI939"/>
  <c r="BH939"/>
  <c r="BG939"/>
  <c r="BF939"/>
  <c r="T939"/>
  <c r="R939"/>
  <c r="P939"/>
  <c r="BI937"/>
  <c r="BH937"/>
  <c r="BG937"/>
  <c r="BF937"/>
  <c r="T937"/>
  <c r="R937"/>
  <c r="P937"/>
  <c r="BI934"/>
  <c r="BH934"/>
  <c r="BG934"/>
  <c r="BF934"/>
  <c r="T934"/>
  <c r="R934"/>
  <c r="P934"/>
  <c r="BI932"/>
  <c r="BH932"/>
  <c r="BG932"/>
  <c r="BF932"/>
  <c r="T932"/>
  <c r="R932"/>
  <c r="P932"/>
  <c r="BI930"/>
  <c r="BH930"/>
  <c r="BG930"/>
  <c r="BF930"/>
  <c r="T930"/>
  <c r="R930"/>
  <c r="P930"/>
  <c r="BI928"/>
  <c r="BH928"/>
  <c r="BG928"/>
  <c r="BF928"/>
  <c r="T928"/>
  <c r="R928"/>
  <c r="P928"/>
  <c r="BI925"/>
  <c r="BH925"/>
  <c r="BG925"/>
  <c r="BF925"/>
  <c r="T925"/>
  <c r="R925"/>
  <c r="P925"/>
  <c r="BI923"/>
  <c r="BH923"/>
  <c r="BG923"/>
  <c r="BF923"/>
  <c r="T923"/>
  <c r="R923"/>
  <c r="P923"/>
  <c r="BI920"/>
  <c r="BH920"/>
  <c r="BG920"/>
  <c r="BF920"/>
  <c r="T920"/>
  <c r="R920"/>
  <c r="P920"/>
  <c r="BI917"/>
  <c r="BH917"/>
  <c r="BG917"/>
  <c r="BF917"/>
  <c r="T917"/>
  <c r="R917"/>
  <c r="P917"/>
  <c r="BI913"/>
  <c r="BH913"/>
  <c r="BG913"/>
  <c r="BF913"/>
  <c r="T913"/>
  <c r="R913"/>
  <c r="P913"/>
  <c r="BI909"/>
  <c r="BH909"/>
  <c r="BG909"/>
  <c r="BF909"/>
  <c r="T909"/>
  <c r="R909"/>
  <c r="P909"/>
  <c r="BI906"/>
  <c r="BH906"/>
  <c r="BG906"/>
  <c r="BF906"/>
  <c r="T906"/>
  <c r="R906"/>
  <c r="P906"/>
  <c r="BI905"/>
  <c r="BH905"/>
  <c r="BG905"/>
  <c r="BF905"/>
  <c r="T905"/>
  <c r="R905"/>
  <c r="P905"/>
  <c r="BI904"/>
  <c r="BH904"/>
  <c r="BG904"/>
  <c r="BF904"/>
  <c r="T904"/>
  <c r="R904"/>
  <c r="P904"/>
  <c r="BI902"/>
  <c r="BH902"/>
  <c r="BG902"/>
  <c r="BF902"/>
  <c r="T902"/>
  <c r="R902"/>
  <c r="P902"/>
  <c r="BI900"/>
  <c r="BH900"/>
  <c r="BG900"/>
  <c r="BF900"/>
  <c r="T900"/>
  <c r="R900"/>
  <c r="P900"/>
  <c r="BI895"/>
  <c r="BH895"/>
  <c r="BG895"/>
  <c r="BF895"/>
  <c r="T895"/>
  <c r="R895"/>
  <c r="P895"/>
  <c r="BI893"/>
  <c r="BH893"/>
  <c r="BG893"/>
  <c r="BF893"/>
  <c r="T893"/>
  <c r="R893"/>
  <c r="P893"/>
  <c r="BI888"/>
  <c r="BH888"/>
  <c r="BG888"/>
  <c r="BF888"/>
  <c r="T888"/>
  <c r="R888"/>
  <c r="P888"/>
  <c r="BI881"/>
  <c r="BH881"/>
  <c r="BG881"/>
  <c r="BF881"/>
  <c r="T881"/>
  <c r="R881"/>
  <c r="P881"/>
  <c r="BI878"/>
  <c r="BH878"/>
  <c r="BG878"/>
  <c r="BF878"/>
  <c r="T878"/>
  <c r="R878"/>
  <c r="P878"/>
  <c r="BI876"/>
  <c r="BH876"/>
  <c r="BG876"/>
  <c r="BF876"/>
  <c r="T876"/>
  <c r="R876"/>
  <c r="P876"/>
  <c r="BI870"/>
  <c r="BH870"/>
  <c r="BG870"/>
  <c r="BF870"/>
  <c r="T870"/>
  <c r="R870"/>
  <c r="P870"/>
  <c r="BI867"/>
  <c r="BH867"/>
  <c r="BG867"/>
  <c r="BF867"/>
  <c r="T867"/>
  <c r="R867"/>
  <c r="P867"/>
  <c r="BI865"/>
  <c r="BH865"/>
  <c r="BG865"/>
  <c r="BF865"/>
  <c r="T865"/>
  <c r="R865"/>
  <c r="P865"/>
  <c r="BI859"/>
  <c r="BH859"/>
  <c r="BG859"/>
  <c r="BF859"/>
  <c r="T859"/>
  <c r="R859"/>
  <c r="P859"/>
  <c r="BI856"/>
  <c r="BH856"/>
  <c r="BG856"/>
  <c r="BF856"/>
  <c r="T856"/>
  <c r="R856"/>
  <c r="P856"/>
  <c r="BI852"/>
  <c r="BH852"/>
  <c r="BG852"/>
  <c r="BF852"/>
  <c r="T852"/>
  <c r="T851"/>
  <c r="R852"/>
  <c r="R851"/>
  <c r="P852"/>
  <c r="P851"/>
  <c r="BI848"/>
  <c r="BH848"/>
  <c r="BG848"/>
  <c r="BF848"/>
  <c r="T848"/>
  <c r="R848"/>
  <c r="P848"/>
  <c r="BI845"/>
  <c r="BH845"/>
  <c r="BG845"/>
  <c r="BF845"/>
  <c r="T845"/>
  <c r="R845"/>
  <c r="P845"/>
  <c r="BI841"/>
  <c r="BH841"/>
  <c r="BG841"/>
  <c r="BF841"/>
  <c r="T841"/>
  <c r="R841"/>
  <c r="P841"/>
  <c r="BI838"/>
  <c r="BH838"/>
  <c r="BG838"/>
  <c r="BF838"/>
  <c r="T838"/>
  <c r="R838"/>
  <c r="P838"/>
  <c r="BI835"/>
  <c r="BH835"/>
  <c r="BG835"/>
  <c r="BF835"/>
  <c r="T835"/>
  <c r="R835"/>
  <c r="P835"/>
  <c r="BI833"/>
  <c r="BH833"/>
  <c r="BG833"/>
  <c r="BF833"/>
  <c r="T833"/>
  <c r="R833"/>
  <c r="P833"/>
  <c r="BI831"/>
  <c r="BH831"/>
  <c r="BG831"/>
  <c r="BF831"/>
  <c r="T831"/>
  <c r="R831"/>
  <c r="P831"/>
  <c r="BI828"/>
  <c r="BH828"/>
  <c r="BG828"/>
  <c r="BF828"/>
  <c r="T828"/>
  <c r="R828"/>
  <c r="P828"/>
  <c r="BI826"/>
  <c r="BH826"/>
  <c r="BG826"/>
  <c r="BF826"/>
  <c r="T826"/>
  <c r="R826"/>
  <c r="P826"/>
  <c r="BI824"/>
  <c r="BH824"/>
  <c r="BG824"/>
  <c r="BF824"/>
  <c r="T824"/>
  <c r="R824"/>
  <c r="P824"/>
  <c r="BI821"/>
  <c r="BH821"/>
  <c r="BG821"/>
  <c r="BF821"/>
  <c r="T821"/>
  <c r="R821"/>
  <c r="P821"/>
  <c r="BI818"/>
  <c r="BH818"/>
  <c r="BG818"/>
  <c r="BF818"/>
  <c r="T818"/>
  <c r="R818"/>
  <c r="P818"/>
  <c r="BI816"/>
  <c r="BH816"/>
  <c r="BG816"/>
  <c r="BF816"/>
  <c r="T816"/>
  <c r="R816"/>
  <c r="P816"/>
  <c r="BI814"/>
  <c r="BH814"/>
  <c r="BG814"/>
  <c r="BF814"/>
  <c r="T814"/>
  <c r="R814"/>
  <c r="P814"/>
  <c r="BI811"/>
  <c r="BH811"/>
  <c r="BG811"/>
  <c r="BF811"/>
  <c r="T811"/>
  <c r="R811"/>
  <c r="P811"/>
  <c r="BI808"/>
  <c r="BH808"/>
  <c r="BG808"/>
  <c r="BF808"/>
  <c r="T808"/>
  <c r="R808"/>
  <c r="P808"/>
  <c r="BI805"/>
  <c r="BH805"/>
  <c r="BG805"/>
  <c r="BF805"/>
  <c r="T805"/>
  <c r="R805"/>
  <c r="P805"/>
  <c r="BI802"/>
  <c r="BH802"/>
  <c r="BG802"/>
  <c r="BF802"/>
  <c r="T802"/>
  <c r="R802"/>
  <c r="P802"/>
  <c r="BI797"/>
  <c r="BH797"/>
  <c r="BG797"/>
  <c r="BF797"/>
  <c r="T797"/>
  <c r="R797"/>
  <c r="P797"/>
  <c r="BI795"/>
  <c r="BH795"/>
  <c r="BG795"/>
  <c r="BF795"/>
  <c r="T795"/>
  <c r="R795"/>
  <c r="P795"/>
  <c r="BI794"/>
  <c r="BH794"/>
  <c r="BG794"/>
  <c r="BF794"/>
  <c r="T794"/>
  <c r="R794"/>
  <c r="P794"/>
  <c r="BI792"/>
  <c r="BH792"/>
  <c r="BG792"/>
  <c r="BF792"/>
  <c r="T792"/>
  <c r="R792"/>
  <c r="P792"/>
  <c r="BI791"/>
  <c r="BH791"/>
  <c r="BG791"/>
  <c r="BF791"/>
  <c r="T791"/>
  <c r="R791"/>
  <c r="P791"/>
  <c r="BI790"/>
  <c r="BH790"/>
  <c r="BG790"/>
  <c r="BF790"/>
  <c r="T790"/>
  <c r="R790"/>
  <c r="P790"/>
  <c r="BI789"/>
  <c r="BH789"/>
  <c r="BG789"/>
  <c r="BF789"/>
  <c r="T789"/>
  <c r="R789"/>
  <c r="P789"/>
  <c r="BI787"/>
  <c r="BH787"/>
  <c r="BG787"/>
  <c r="BF787"/>
  <c r="T787"/>
  <c r="R787"/>
  <c r="P787"/>
  <c r="BI786"/>
  <c r="BH786"/>
  <c r="BG786"/>
  <c r="BF786"/>
  <c r="T786"/>
  <c r="R786"/>
  <c r="P786"/>
  <c r="BI785"/>
  <c r="BH785"/>
  <c r="BG785"/>
  <c r="BF785"/>
  <c r="T785"/>
  <c r="R785"/>
  <c r="P785"/>
  <c r="BI784"/>
  <c r="BH784"/>
  <c r="BG784"/>
  <c r="BF784"/>
  <c r="T784"/>
  <c r="R784"/>
  <c r="P784"/>
  <c r="BI781"/>
  <c r="BH781"/>
  <c r="BG781"/>
  <c r="BF781"/>
  <c r="T781"/>
  <c r="R781"/>
  <c r="P781"/>
  <c r="BI779"/>
  <c r="BH779"/>
  <c r="BG779"/>
  <c r="BF779"/>
  <c r="T779"/>
  <c r="R779"/>
  <c r="P779"/>
  <c r="BI776"/>
  <c r="BH776"/>
  <c r="BG776"/>
  <c r="BF776"/>
  <c r="T776"/>
  <c r="R776"/>
  <c r="P776"/>
  <c r="BI773"/>
  <c r="BH773"/>
  <c r="BG773"/>
  <c r="BF773"/>
  <c r="T773"/>
  <c r="R773"/>
  <c r="P773"/>
  <c r="BI771"/>
  <c r="BH771"/>
  <c r="BG771"/>
  <c r="BF771"/>
  <c r="T771"/>
  <c r="R771"/>
  <c r="P771"/>
  <c r="BI768"/>
  <c r="BH768"/>
  <c r="BG768"/>
  <c r="BF768"/>
  <c r="T768"/>
  <c r="R768"/>
  <c r="P768"/>
  <c r="BI766"/>
  <c r="BH766"/>
  <c r="BG766"/>
  <c r="BF766"/>
  <c r="T766"/>
  <c r="R766"/>
  <c r="P766"/>
  <c r="BI714"/>
  <c r="BH714"/>
  <c r="BG714"/>
  <c r="BF714"/>
  <c r="T714"/>
  <c r="R714"/>
  <c r="P714"/>
  <c r="BI709"/>
  <c r="BH709"/>
  <c r="BG709"/>
  <c r="BF709"/>
  <c r="T709"/>
  <c r="R709"/>
  <c r="P709"/>
  <c r="BI703"/>
  <c r="BH703"/>
  <c r="BG703"/>
  <c r="BF703"/>
  <c r="T703"/>
  <c r="R703"/>
  <c r="P703"/>
  <c r="BI697"/>
  <c r="BH697"/>
  <c r="BG697"/>
  <c r="BF697"/>
  <c r="T697"/>
  <c r="R697"/>
  <c r="P697"/>
  <c r="BI655"/>
  <c r="BH655"/>
  <c r="BG655"/>
  <c r="BF655"/>
  <c r="T655"/>
  <c r="R655"/>
  <c r="P655"/>
  <c r="BI606"/>
  <c r="BH606"/>
  <c r="BG606"/>
  <c r="BF606"/>
  <c r="T606"/>
  <c r="R606"/>
  <c r="P606"/>
  <c r="BI600"/>
  <c r="BH600"/>
  <c r="BG600"/>
  <c r="BF600"/>
  <c r="T600"/>
  <c r="R600"/>
  <c r="P600"/>
  <c r="BI598"/>
  <c r="BH598"/>
  <c r="BG598"/>
  <c r="BF598"/>
  <c r="T598"/>
  <c r="R598"/>
  <c r="P598"/>
  <c r="BI593"/>
  <c r="BH593"/>
  <c r="BG593"/>
  <c r="BF593"/>
  <c r="T593"/>
  <c r="R593"/>
  <c r="P593"/>
  <c r="BI586"/>
  <c r="BH586"/>
  <c r="BG586"/>
  <c r="BF586"/>
  <c r="T586"/>
  <c r="R586"/>
  <c r="P586"/>
  <c r="BI583"/>
  <c r="BH583"/>
  <c r="BG583"/>
  <c r="BF583"/>
  <c r="T583"/>
  <c r="R583"/>
  <c r="P583"/>
  <c r="BI581"/>
  <c r="BH581"/>
  <c r="BG581"/>
  <c r="BF581"/>
  <c r="T581"/>
  <c r="R581"/>
  <c r="P581"/>
  <c r="BI578"/>
  <c r="BH578"/>
  <c r="BG578"/>
  <c r="BF578"/>
  <c r="T578"/>
  <c r="R578"/>
  <c r="P578"/>
  <c r="BI576"/>
  <c r="BH576"/>
  <c r="BG576"/>
  <c r="BF576"/>
  <c r="T576"/>
  <c r="R576"/>
  <c r="P576"/>
  <c r="BI569"/>
  <c r="BH569"/>
  <c r="BG569"/>
  <c r="BF569"/>
  <c r="T569"/>
  <c r="R569"/>
  <c r="P569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53"/>
  <c r="BH553"/>
  <c r="BG553"/>
  <c r="BF553"/>
  <c r="T553"/>
  <c r="R553"/>
  <c r="P553"/>
  <c r="BI551"/>
  <c r="BH551"/>
  <c r="BG551"/>
  <c r="BF551"/>
  <c r="T551"/>
  <c r="R551"/>
  <c r="P551"/>
  <c r="BI546"/>
  <c r="BH546"/>
  <c r="BG546"/>
  <c r="BF546"/>
  <c r="T546"/>
  <c r="R546"/>
  <c r="P546"/>
  <c r="BI544"/>
  <c r="BH544"/>
  <c r="BG544"/>
  <c r="BF544"/>
  <c r="T544"/>
  <c r="R544"/>
  <c r="P544"/>
  <c r="BI538"/>
  <c r="BH538"/>
  <c r="BG538"/>
  <c r="BF538"/>
  <c r="T538"/>
  <c r="R538"/>
  <c r="P538"/>
  <c r="BI536"/>
  <c r="BH536"/>
  <c r="BG536"/>
  <c r="BF536"/>
  <c r="T536"/>
  <c r="R536"/>
  <c r="P536"/>
  <c r="BI507"/>
  <c r="BH507"/>
  <c r="BG507"/>
  <c r="BF507"/>
  <c r="T507"/>
  <c r="R507"/>
  <c r="P507"/>
  <c r="BI453"/>
  <c r="BH453"/>
  <c r="BG453"/>
  <c r="BF453"/>
  <c r="T453"/>
  <c r="R453"/>
  <c r="P453"/>
  <c r="BI451"/>
  <c r="BH451"/>
  <c r="BG451"/>
  <c r="BF451"/>
  <c r="T451"/>
  <c r="R451"/>
  <c r="P451"/>
  <c r="BI447"/>
  <c r="BH447"/>
  <c r="BG447"/>
  <c r="BF447"/>
  <c r="T447"/>
  <c r="R447"/>
  <c r="P447"/>
  <c r="BI444"/>
  <c r="BH444"/>
  <c r="BG444"/>
  <c r="BF444"/>
  <c r="T444"/>
  <c r="R444"/>
  <c r="P444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6"/>
  <c r="BH436"/>
  <c r="BG436"/>
  <c r="BF436"/>
  <c r="T436"/>
  <c r="R436"/>
  <c r="P436"/>
  <c r="BI433"/>
  <c r="BH433"/>
  <c r="BG433"/>
  <c r="BF433"/>
  <c r="T433"/>
  <c r="R433"/>
  <c r="P433"/>
  <c r="BI429"/>
  <c r="BH429"/>
  <c r="BG429"/>
  <c r="BF429"/>
  <c r="T429"/>
  <c r="R429"/>
  <c r="P429"/>
  <c r="BI427"/>
  <c r="BH427"/>
  <c r="BG427"/>
  <c r="BF427"/>
  <c r="T427"/>
  <c r="R427"/>
  <c r="P427"/>
  <c r="BI417"/>
  <c r="BH417"/>
  <c r="BG417"/>
  <c r="BF417"/>
  <c r="T417"/>
  <c r="R417"/>
  <c r="P417"/>
  <c r="BI407"/>
  <c r="BH407"/>
  <c r="BG407"/>
  <c r="BF407"/>
  <c r="T407"/>
  <c r="R407"/>
  <c r="P407"/>
  <c r="BI406"/>
  <c r="BH406"/>
  <c r="BG406"/>
  <c r="BF406"/>
  <c r="T406"/>
  <c r="R406"/>
  <c r="P406"/>
  <c r="BI402"/>
  <c r="BH402"/>
  <c r="BG402"/>
  <c r="BF402"/>
  <c r="T402"/>
  <c r="R402"/>
  <c r="P402"/>
  <c r="BI398"/>
  <c r="BH398"/>
  <c r="BG398"/>
  <c r="BF398"/>
  <c r="T398"/>
  <c r="R398"/>
  <c r="P398"/>
  <c r="BI394"/>
  <c r="BH394"/>
  <c r="BG394"/>
  <c r="BF394"/>
  <c r="T394"/>
  <c r="R394"/>
  <c r="P394"/>
  <c r="BI392"/>
  <c r="BH392"/>
  <c r="BG392"/>
  <c r="BF392"/>
  <c r="T392"/>
  <c r="R392"/>
  <c r="P392"/>
  <c r="BI385"/>
  <c r="BH385"/>
  <c r="BG385"/>
  <c r="BF385"/>
  <c r="T385"/>
  <c r="R385"/>
  <c r="P385"/>
  <c r="BI383"/>
  <c r="BH383"/>
  <c r="BG383"/>
  <c r="BF383"/>
  <c r="T383"/>
  <c r="R383"/>
  <c r="P383"/>
  <c r="BI376"/>
  <c r="BH376"/>
  <c r="BG376"/>
  <c r="BF376"/>
  <c r="T376"/>
  <c r="R376"/>
  <c r="P376"/>
  <c r="BI369"/>
  <c r="BH369"/>
  <c r="BG369"/>
  <c r="BF369"/>
  <c r="T369"/>
  <c r="R369"/>
  <c r="P369"/>
  <c r="BI365"/>
  <c r="BH365"/>
  <c r="BG365"/>
  <c r="BF365"/>
  <c r="T365"/>
  <c r="R365"/>
  <c r="P365"/>
  <c r="BI359"/>
  <c r="BH359"/>
  <c r="BG359"/>
  <c r="BF359"/>
  <c r="T359"/>
  <c r="R359"/>
  <c r="P359"/>
  <c r="BI353"/>
  <c r="BH353"/>
  <c r="BG353"/>
  <c r="BF353"/>
  <c r="T353"/>
  <c r="R353"/>
  <c r="P353"/>
  <c r="BI347"/>
  <c r="BH347"/>
  <c r="BG347"/>
  <c r="BF347"/>
  <c r="T347"/>
  <c r="R347"/>
  <c r="P347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27"/>
  <c r="BH327"/>
  <c r="BG327"/>
  <c r="BF327"/>
  <c r="T327"/>
  <c r="R327"/>
  <c r="P327"/>
  <c r="BI322"/>
  <c r="BH322"/>
  <c r="BG322"/>
  <c r="BF322"/>
  <c r="T322"/>
  <c r="R322"/>
  <c r="P322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08"/>
  <c r="BH308"/>
  <c r="BG308"/>
  <c r="BF308"/>
  <c r="T308"/>
  <c r="R308"/>
  <c r="P308"/>
  <c r="BI303"/>
  <c r="BH303"/>
  <c r="BG303"/>
  <c r="BF303"/>
  <c r="T303"/>
  <c r="R303"/>
  <c r="P303"/>
  <c r="BI298"/>
  <c r="BH298"/>
  <c r="BG298"/>
  <c r="BF298"/>
  <c r="T298"/>
  <c r="R298"/>
  <c r="P298"/>
  <c r="BI293"/>
  <c r="BH293"/>
  <c r="BG293"/>
  <c r="BF293"/>
  <c r="T293"/>
  <c r="R293"/>
  <c r="P293"/>
  <c r="BI289"/>
  <c r="BH289"/>
  <c r="BG289"/>
  <c r="BF289"/>
  <c r="T289"/>
  <c r="R289"/>
  <c r="P289"/>
  <c r="BI284"/>
  <c r="BH284"/>
  <c r="BG284"/>
  <c r="BF284"/>
  <c r="T284"/>
  <c r="R284"/>
  <c r="P284"/>
  <c r="BI279"/>
  <c r="BH279"/>
  <c r="BG279"/>
  <c r="BF279"/>
  <c r="T279"/>
  <c r="R279"/>
  <c r="P279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0"/>
  <c r="BH260"/>
  <c r="BG260"/>
  <c r="BF260"/>
  <c r="T260"/>
  <c r="R260"/>
  <c r="P260"/>
  <c r="BI254"/>
  <c r="BH254"/>
  <c r="BG254"/>
  <c r="BF254"/>
  <c r="T254"/>
  <c r="R254"/>
  <c r="P254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5"/>
  <c r="BH235"/>
  <c r="BG235"/>
  <c r="BF235"/>
  <c r="T235"/>
  <c r="R235"/>
  <c r="P235"/>
  <c r="BI233"/>
  <c r="BH233"/>
  <c r="BG233"/>
  <c r="BF233"/>
  <c r="T233"/>
  <c r="R233"/>
  <c r="P233"/>
  <c r="BI228"/>
  <c r="BH228"/>
  <c r="BG228"/>
  <c r="BF228"/>
  <c r="T228"/>
  <c r="R228"/>
  <c r="P228"/>
  <c r="BI225"/>
  <c r="BH225"/>
  <c r="BG225"/>
  <c r="BF225"/>
  <c r="T225"/>
  <c r="R225"/>
  <c r="P225"/>
  <c r="BI220"/>
  <c r="BH220"/>
  <c r="BG220"/>
  <c r="BF220"/>
  <c r="T220"/>
  <c r="R220"/>
  <c r="P220"/>
  <c r="BI215"/>
  <c r="BH215"/>
  <c r="BG215"/>
  <c r="BF215"/>
  <c r="T215"/>
  <c r="R215"/>
  <c r="P215"/>
  <c r="BI210"/>
  <c r="BH210"/>
  <c r="BG210"/>
  <c r="BF210"/>
  <c r="T210"/>
  <c r="R210"/>
  <c r="P210"/>
  <c r="BI204"/>
  <c r="BH204"/>
  <c r="BG204"/>
  <c r="BF204"/>
  <c r="T204"/>
  <c r="R204"/>
  <c r="P204"/>
  <c r="BI196"/>
  <c r="BH196"/>
  <c r="BG196"/>
  <c r="BF196"/>
  <c r="T196"/>
  <c r="R196"/>
  <c r="P196"/>
  <c r="BI192"/>
  <c r="BH192"/>
  <c r="BG192"/>
  <c r="BF192"/>
  <c r="T192"/>
  <c r="R192"/>
  <c r="P192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R180"/>
  <c r="P180"/>
  <c r="BI176"/>
  <c r="BH176"/>
  <c r="BG176"/>
  <c r="BF176"/>
  <c r="T176"/>
  <c r="R176"/>
  <c r="P176"/>
  <c r="BI174"/>
  <c r="BH174"/>
  <c r="BG174"/>
  <c r="BF174"/>
  <c r="T174"/>
  <c r="R174"/>
  <c r="P174"/>
  <c r="BI169"/>
  <c r="BH169"/>
  <c r="BG169"/>
  <c r="BF169"/>
  <c r="T169"/>
  <c r="R169"/>
  <c r="P169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49"/>
  <c r="BH149"/>
  <c r="BG149"/>
  <c r="BF149"/>
  <c r="T149"/>
  <c r="R149"/>
  <c r="P149"/>
  <c r="BI147"/>
  <c r="BH147"/>
  <c r="BG147"/>
  <c r="BF147"/>
  <c r="T147"/>
  <c r="R147"/>
  <c r="P147"/>
  <c r="BI140"/>
  <c r="BH140"/>
  <c r="BG140"/>
  <c r="BF140"/>
  <c r="T140"/>
  <c r="R140"/>
  <c r="P140"/>
  <c r="BI134"/>
  <c r="BH134"/>
  <c r="BG134"/>
  <c r="BF134"/>
  <c r="T134"/>
  <c r="R134"/>
  <c r="P134"/>
  <c r="BI128"/>
  <c r="BH128"/>
  <c r="BG128"/>
  <c r="BF128"/>
  <c r="T128"/>
  <c r="R128"/>
  <c r="P128"/>
  <c r="BI123"/>
  <c r="BH123"/>
  <c r="BG123"/>
  <c r="BF123"/>
  <c r="T123"/>
  <c r="R123"/>
  <c r="P123"/>
  <c r="BI118"/>
  <c r="BH118"/>
  <c r="BG118"/>
  <c r="BF118"/>
  <c r="T118"/>
  <c r="R118"/>
  <c r="P118"/>
  <c r="BI115"/>
  <c r="BH115"/>
  <c r="BG115"/>
  <c r="BF115"/>
  <c r="T115"/>
  <c r="R115"/>
  <c r="P115"/>
  <c r="J109"/>
  <c r="J108"/>
  <c r="F108"/>
  <c r="F106"/>
  <c r="E104"/>
  <c r="J59"/>
  <c r="J58"/>
  <c r="F58"/>
  <c r="F56"/>
  <c r="E54"/>
  <c r="J20"/>
  <c r="E20"/>
  <c r="F109"/>
  <c r="J19"/>
  <c r="J14"/>
  <c r="J56"/>
  <c r="E7"/>
  <c r="E100"/>
  <c i="1" r="L50"/>
  <c r="AM50"/>
  <c r="AM49"/>
  <c r="L49"/>
  <c r="AM47"/>
  <c r="L47"/>
  <c r="L45"/>
  <c r="L44"/>
  <c i="2" r="BK562"/>
  <c r="J934"/>
  <c r="J1701"/>
  <c r="BK369"/>
  <c r="J1331"/>
  <c r="J317"/>
  <c r="BK928"/>
  <c r="J1464"/>
  <c r="BK536"/>
  <c r="J1208"/>
  <c i="3" r="BK276"/>
  <c r="BK349"/>
  <c r="J332"/>
  <c r="J203"/>
  <c r="J236"/>
  <c i="5" r="BK142"/>
  <c r="BK117"/>
  <c r="J201"/>
  <c r="BK163"/>
  <c r="BK153"/>
  <c i="6" r="J193"/>
  <c r="BK190"/>
  <c r="BK199"/>
  <c r="BK173"/>
  <c r="BK120"/>
  <c r="J173"/>
  <c r="J201"/>
  <c i="7" r="J124"/>
  <c r="BK173"/>
  <c r="J148"/>
  <c r="J130"/>
  <c r="J134"/>
  <c i="8" r="BK145"/>
  <c i="9" r="BK110"/>
  <c i="12" r="BK219"/>
  <c r="J293"/>
  <c r="J126"/>
  <c i="14" r="BK161"/>
  <c r="BK102"/>
  <c i="16" r="BK87"/>
  <c i="17" r="J146"/>
  <c r="J137"/>
  <c i="18" r="BK176"/>
  <c i="19" r="J103"/>
  <c i="2" r="BK1470"/>
  <c r="BK600"/>
  <c r="BK1838"/>
  <c r="J1461"/>
  <c r="BK1497"/>
  <c r="J1825"/>
  <c r="J856"/>
  <c r="J1326"/>
  <c r="BK1321"/>
  <c r="J402"/>
  <c r="J888"/>
  <c r="J1343"/>
  <c i="3" r="BK267"/>
  <c r="BK265"/>
  <c r="J354"/>
  <c r="BK329"/>
  <c r="J342"/>
  <c i="5" r="BK186"/>
  <c r="BK194"/>
  <c r="BK126"/>
  <c r="J120"/>
  <c i="6" r="J159"/>
  <c r="J108"/>
  <c r="BK253"/>
  <c r="BK195"/>
  <c r="BK147"/>
  <c i="7" r="J172"/>
  <c r="BK126"/>
  <c i="9" r="J99"/>
  <c i="11" r="BK106"/>
  <c i="12" r="J289"/>
  <c r="J229"/>
  <c i="14" r="BK141"/>
  <c r="BK175"/>
  <c i="15" r="BK102"/>
  <c i="17" r="BK142"/>
  <c r="BK98"/>
  <c r="J140"/>
  <c i="18" r="J158"/>
  <c i="19" r="BK103"/>
  <c i="2" r="J1445"/>
  <c r="J562"/>
  <c r="BK1698"/>
  <c r="BK598"/>
  <c r="J1317"/>
  <c r="BK274"/>
  <c r="J210"/>
  <c r="J1296"/>
  <c r="J333"/>
  <c r="BK1255"/>
  <c r="BK1387"/>
  <c r="J118"/>
  <c r="BK451"/>
  <c i="3" r="J173"/>
  <c r="J285"/>
  <c r="J297"/>
  <c r="J220"/>
  <c r="J263"/>
  <c i="5" r="BK189"/>
  <c r="J157"/>
  <c r="J149"/>
  <c r="J101"/>
  <c i="6" r="J181"/>
  <c r="BK271"/>
  <c r="BK166"/>
  <c r="BK184"/>
  <c r="BK145"/>
  <c r="J143"/>
  <c i="7" r="BK147"/>
  <c r="BK165"/>
  <c i="8" r="J112"/>
  <c i="11" r="J99"/>
  <c i="12" r="BK170"/>
  <c i="14" r="BK138"/>
  <c r="J191"/>
  <c i="15" r="J95"/>
  <c i="17" r="J139"/>
  <c r="J142"/>
  <c i="18" r="BK169"/>
  <c i="19" r="J96"/>
  <c i="2" r="BK1485"/>
  <c r="J714"/>
  <c r="BK1946"/>
  <c r="J1206"/>
  <c r="J1417"/>
  <c r="J225"/>
  <c r="J1100"/>
  <c r="BK1435"/>
  <c r="BK359"/>
  <c r="BK934"/>
  <c r="J1437"/>
  <c r="J909"/>
  <c r="BK1304"/>
  <c i="3" r="BK316"/>
  <c r="BK375"/>
  <c r="BK367"/>
  <c r="J325"/>
  <c r="BK216"/>
  <c i="4" r="J94"/>
  <c i="5" r="BK129"/>
  <c r="J176"/>
  <c r="J206"/>
  <c i="6" r="BK197"/>
  <c r="J156"/>
  <c r="J147"/>
  <c r="BK161"/>
  <c r="BK228"/>
  <c r="J283"/>
  <c i="7" r="J150"/>
  <c r="J121"/>
  <c i="8" r="BK131"/>
  <c i="10" r="BK107"/>
  <c i="12" r="BK162"/>
  <c r="BK152"/>
  <c i="14" r="BK159"/>
  <c i="15" r="BK96"/>
  <c i="16" r="J90"/>
  <c i="17" r="J134"/>
  <c r="BK90"/>
  <c i="19" r="J123"/>
  <c i="2" r="BK1075"/>
  <c r="BK1995"/>
  <c r="BK1676"/>
  <c r="BK1269"/>
  <c r="BK196"/>
  <c r="J279"/>
  <c r="J1086"/>
  <c r="J1995"/>
  <c r="J1275"/>
  <c r="J1361"/>
  <c r="J155"/>
  <c r="BK900"/>
  <c r="J1486"/>
  <c r="J776"/>
  <c r="J828"/>
  <c r="BK1346"/>
  <c r="BK210"/>
  <c r="J917"/>
  <c i="3" r="J153"/>
  <c r="J186"/>
  <c r="J367"/>
  <c r="BK161"/>
  <c r="BK189"/>
  <c i="5" r="J188"/>
  <c r="J185"/>
  <c r="BK162"/>
  <c r="J104"/>
  <c r="BK122"/>
  <c i="6" r="BK237"/>
  <c r="J167"/>
  <c r="BK264"/>
  <c r="J120"/>
  <c r="BK151"/>
  <c i="7" r="BK175"/>
  <c r="BK179"/>
  <c r="BK161"/>
  <c r="J146"/>
  <c r="J122"/>
  <c r="BK158"/>
  <c r="BK181"/>
  <c i="8" r="BK120"/>
  <c r="BK106"/>
  <c i="11" r="J106"/>
  <c i="12" r="BK94"/>
  <c i="13" r="BK85"/>
  <c i="14" r="J138"/>
  <c i="15" r="J92"/>
  <c i="17" r="J147"/>
  <c r="J87"/>
  <c i="18" r="BK99"/>
  <c i="19" r="J106"/>
  <c i="2" r="BK1080"/>
  <c r="BK1953"/>
  <c r="BK1046"/>
  <c r="BK1293"/>
  <c r="BK1401"/>
  <c r="BK566"/>
  <c r="J1413"/>
  <c r="J128"/>
  <c r="J821"/>
  <c r="J1246"/>
  <c r="BK1236"/>
  <c i="3" r="BK340"/>
  <c r="BK327"/>
  <c r="J259"/>
  <c r="BK201"/>
  <c r="BK121"/>
  <c i="5" r="BK219"/>
  <c r="J140"/>
  <c r="BK169"/>
  <c i="6" r="BK187"/>
  <c r="J250"/>
  <c r="BK232"/>
  <c r="BK205"/>
  <c r="J235"/>
  <c r="BK250"/>
  <c i="7" r="J114"/>
  <c r="J110"/>
  <c i="8" r="J116"/>
  <c i="10" r="J105"/>
  <c i="12" r="BK178"/>
  <c i="13" r="BK87"/>
  <c i="14" r="J102"/>
  <c i="15" r="BK94"/>
  <c i="16" r="BK86"/>
  <c i="17" r="BK103"/>
  <c r="J100"/>
  <c r="BK109"/>
  <c i="18" r="J186"/>
  <c i="19" r="J92"/>
  <c i="2" r="J1707"/>
  <c r="J848"/>
  <c r="BK1871"/>
  <c r="BK1455"/>
  <c r="BK327"/>
  <c r="BK821"/>
  <c r="BK1943"/>
  <c r="BK714"/>
  <c r="J893"/>
  <c r="BK233"/>
  <c r="J385"/>
  <c r="BK792"/>
  <c r="BK576"/>
  <c i="3" r="J136"/>
  <c r="J388"/>
  <c r="J243"/>
  <c r="BK170"/>
  <c r="BK115"/>
  <c i="5" r="BK124"/>
  <c r="J167"/>
  <c r="J183"/>
  <c r="BK123"/>
  <c i="6" r="BK252"/>
  <c r="J129"/>
  <c r="BK224"/>
  <c i="7" r="J179"/>
  <c r="J104"/>
  <c i="8" r="J107"/>
  <c i="10" r="J106"/>
  <c i="12" r="BK176"/>
  <c r="J187"/>
  <c i="14" r="J141"/>
  <c i="15" r="J100"/>
  <c i="17" r="BK107"/>
  <c r="BK102"/>
  <c r="BK147"/>
  <c i="18" r="J172"/>
  <c i="19" r="BK99"/>
  <c i="2" r="J1107"/>
  <c r="J2004"/>
  <c r="BK1361"/>
  <c r="J576"/>
  <c r="J787"/>
  <c r="J1855"/>
  <c r="BK271"/>
  <c r="BK906"/>
  <c r="BK1335"/>
  <c r="J437"/>
  <c r="J1032"/>
  <c r="BK1425"/>
  <c r="J265"/>
  <c i="3" r="J312"/>
  <c r="BK319"/>
  <c r="J336"/>
  <c r="J157"/>
  <c i="5" r="J179"/>
  <c r="BK191"/>
  <c r="J122"/>
  <c r="J141"/>
  <c r="BK157"/>
  <c i="6" r="BK267"/>
  <c r="J224"/>
  <c r="J111"/>
  <c r="J266"/>
  <c r="BK111"/>
  <c i="7" r="BK131"/>
  <c r="J149"/>
  <c i="8" r="J141"/>
  <c i="10" r="BK125"/>
  <c i="12" r="J142"/>
  <c r="BK104"/>
  <c i="14" r="J159"/>
  <c i="15" r="J93"/>
  <c i="17" r="J89"/>
  <c r="BK118"/>
  <c i="18" r="BK158"/>
  <c i="2" r="BK1208"/>
  <c r="J308"/>
  <c r="BK1564"/>
  <c r="J814"/>
  <c r="BK895"/>
  <c r="BK1857"/>
  <c r="J233"/>
  <c r="BK828"/>
  <c r="BK553"/>
  <c i="3" r="BK249"/>
  <c r="BK210"/>
  <c r="J365"/>
  <c r="J189"/>
  <c r="J118"/>
  <c i="5" r="J226"/>
  <c r="J200"/>
  <c r="BK168"/>
  <c r="BK133"/>
  <c r="BK103"/>
  <c r="J108"/>
  <c i="6" r="J152"/>
  <c r="BK146"/>
  <c r="J113"/>
  <c r="BK275"/>
  <c r="BK214"/>
  <c r="BK185"/>
  <c r="BK202"/>
  <c i="7" r="J174"/>
  <c r="BK155"/>
  <c i="8" r="J114"/>
  <c i="9" r="J103"/>
  <c i="11" r="BK101"/>
  <c i="12" r="J213"/>
  <c r="J134"/>
  <c i="14" r="J149"/>
  <c r="BK154"/>
  <c i="17" r="J144"/>
  <c r="BK139"/>
  <c r="BK151"/>
  <c i="18" r="BK186"/>
  <c r="J176"/>
  <c i="2" r="BK1552"/>
  <c r="J932"/>
  <c r="BK246"/>
  <c r="BK1701"/>
  <c r="J1319"/>
  <c r="J1309"/>
  <c r="BK392"/>
  <c r="J1293"/>
  <c r="J895"/>
  <c r="BK1466"/>
  <c i="3" r="J277"/>
  <c r="BK259"/>
  <c r="BK195"/>
  <c r="J355"/>
  <c r="BK321"/>
  <c i="5" r="J192"/>
  <c r="BK127"/>
  <c r="J132"/>
  <c r="J208"/>
  <c r="BK201"/>
  <c i="6" r="BK107"/>
  <c r="J127"/>
  <c r="J189"/>
  <c r="BK204"/>
  <c r="J121"/>
  <c r="J251"/>
  <c i="7" r="BK152"/>
  <c r="J132"/>
  <c i="8" r="BK123"/>
  <c i="10" r="J113"/>
  <c i="12" r="BK126"/>
  <c r="J102"/>
  <c i="14" r="J125"/>
  <c r="J90"/>
  <c i="16" r="BK85"/>
  <c i="17" r="J105"/>
  <c r="BK94"/>
  <c i="18" r="J108"/>
  <c i="19" r="BK89"/>
  <c i="2" r="BK1403"/>
  <c r="J784"/>
  <c r="J1829"/>
  <c r="J1394"/>
  <c r="J441"/>
  <c r="BK1214"/>
  <c r="J1868"/>
  <c r="BK784"/>
  <c r="J1271"/>
  <c r="BK779"/>
  <c r="J1304"/>
  <c r="BK240"/>
  <c r="BK878"/>
  <c r="J1255"/>
  <c i="3" r="BK331"/>
  <c r="BK109"/>
  <c r="BK224"/>
  <c r="J299"/>
  <c r="J208"/>
  <c r="J212"/>
  <c i="5" r="BK156"/>
  <c r="J173"/>
  <c r="BK160"/>
  <c r="BK159"/>
  <c r="BK176"/>
  <c r="BK184"/>
  <c i="6" r="J161"/>
  <c r="J112"/>
  <c r="J258"/>
  <c r="J150"/>
  <c r="BK243"/>
  <c r="J285"/>
  <c i="7" r="BK114"/>
  <c r="J131"/>
  <c i="8" r="J127"/>
  <c i="9" r="BK103"/>
  <c i="11" r="J102"/>
  <c i="12" r="BK213"/>
  <c r="BK102"/>
  <c r="BK128"/>
  <c i="14" r="BK172"/>
  <c r="BK125"/>
  <c i="15" r="BK92"/>
  <c i="17" r="BK129"/>
  <c r="J98"/>
  <c i="18" r="J181"/>
  <c r="J167"/>
  <c i="2" r="BK1587"/>
  <c r="J655"/>
  <c r="J1763"/>
  <c r="BK833"/>
  <c r="BK1486"/>
  <c r="J327"/>
  <c r="BK586"/>
  <c r="BK1258"/>
  <c r="BK427"/>
  <c r="J1279"/>
  <c r="J1419"/>
  <c r="BK1514"/>
  <c r="J169"/>
  <c i="3" r="J121"/>
  <c r="BK310"/>
  <c r="BK242"/>
  <c r="J228"/>
  <c r="BK323"/>
  <c i="5" r="BK125"/>
  <c r="J114"/>
  <c r="BK195"/>
  <c r="BK130"/>
  <c r="BK137"/>
  <c i="6" r="BK238"/>
  <c r="J179"/>
  <c r="BK268"/>
  <c r="BK217"/>
  <c r="J136"/>
  <c r="J153"/>
  <c i="7" r="BK141"/>
  <c i="8" r="BK124"/>
  <c i="9" r="J100"/>
  <c i="10" r="J103"/>
  <c i="12" r="J291"/>
  <c r="BK256"/>
  <c i="13" r="J85"/>
  <c i="14" r="J127"/>
  <c i="16" r="BK118"/>
  <c i="17" r="BK133"/>
  <c r="BK125"/>
  <c r="J115"/>
  <c i="18" r="J127"/>
  <c i="20" r="J84"/>
  <c i="2" r="BK697"/>
  <c r="BK347"/>
  <c r="J791"/>
  <c r="BK1291"/>
  <c r="BK1827"/>
  <c r="BK1104"/>
  <c r="J260"/>
  <c r="BK1150"/>
  <c r="BK1502"/>
  <c r="BK841"/>
  <c r="BK818"/>
  <c i="3" r="BK383"/>
  <c r="BK243"/>
  <c r="J206"/>
  <c r="BK238"/>
  <c r="BK149"/>
  <c i="5" r="BK207"/>
  <c r="BK172"/>
  <c r="BK146"/>
  <c r="BK148"/>
  <c r="BK174"/>
  <c r="BK108"/>
  <c i="6" r="BK260"/>
  <c r="BK266"/>
  <c r="J241"/>
  <c r="BK211"/>
  <c r="J198"/>
  <c i="7" r="BK174"/>
  <c r="BK177"/>
  <c r="J158"/>
  <c r="J143"/>
  <c r="BK120"/>
  <c r="J125"/>
  <c r="J118"/>
  <c i="8" r="BK138"/>
  <c i="10" r="J114"/>
  <c i="12" r="J273"/>
  <c r="J162"/>
  <c i="14" r="BK158"/>
  <c i="15" r="BK87"/>
  <c i="16" r="J121"/>
  <c i="17" r="BK138"/>
  <c r="BK115"/>
  <c i="18" r="J132"/>
  <c i="19" r="BK117"/>
  <c i="2" r="BK1398"/>
  <c r="BK437"/>
  <c r="BK1787"/>
  <c r="BK802"/>
  <c r="J1434"/>
  <c r="BK235"/>
  <c r="BK1139"/>
  <c r="J243"/>
  <c r="J1040"/>
  <c r="BK1707"/>
  <c r="BK1483"/>
  <c r="BK824"/>
  <c r="J365"/>
  <c i="3" r="J151"/>
  <c r="BK184"/>
  <c r="BK269"/>
  <c r="J139"/>
  <c i="5" r="J212"/>
  <c r="J219"/>
  <c r="J151"/>
  <c r="J171"/>
  <c i="6" r="J131"/>
  <c r="J208"/>
  <c r="BK125"/>
  <c r="J214"/>
  <c r="J223"/>
  <c i="7" r="J153"/>
  <c i="8" r="BK115"/>
  <c i="9" r="BK99"/>
  <c i="12" r="BK142"/>
  <c r="BK293"/>
  <c r="BK205"/>
  <c i="14" r="J123"/>
  <c r="BK130"/>
  <c i="15" r="BK104"/>
  <c i="16" r="BK90"/>
  <c i="17" r="J111"/>
  <c i="18" r="BK114"/>
  <c r="BK102"/>
  <c i="19" r="BK92"/>
  <c i="2" r="J1346"/>
  <c r="BK1986"/>
  <c r="J1485"/>
  <c r="J447"/>
  <c r="J1080"/>
  <c r="J878"/>
  <c r="BK1461"/>
  <c r="J593"/>
  <c r="BK845"/>
  <c r="BK932"/>
  <c r="BK1417"/>
  <c r="BK185"/>
  <c i="3" r="J361"/>
  <c r="BK381"/>
  <c r="J138"/>
  <c i="5" r="BK154"/>
  <c r="J223"/>
  <c r="BK144"/>
  <c r="J218"/>
  <c i="6" r="BK134"/>
  <c r="BK154"/>
  <c r="J252"/>
  <c r="BK152"/>
  <c r="J202"/>
  <c r="J238"/>
  <c i="7" r="BK130"/>
  <c r="J147"/>
  <c i="8" r="BK107"/>
  <c i="10" r="J111"/>
  <c i="12" r="BK214"/>
  <c r="BK216"/>
  <c i="14" r="BK168"/>
  <c i="15" r="BK100"/>
  <c i="16" r="BK94"/>
  <c i="17" r="BK122"/>
  <c r="BK124"/>
  <c r="BK91"/>
  <c i="18" r="J90"/>
  <c i="19" r="J120"/>
  <c i="2" r="BK1246"/>
  <c r="J166"/>
  <c r="J1827"/>
  <c r="J1043"/>
  <c r="J1590"/>
  <c r="BK308"/>
  <c r="BK913"/>
  <c r="BK1395"/>
  <c r="BK174"/>
  <c r="BK606"/>
  <c r="J1164"/>
  <c r="BK149"/>
  <c r="BK939"/>
  <c i="3" r="J143"/>
  <c r="J359"/>
  <c r="BK177"/>
  <c r="BK263"/>
  <c r="J316"/>
  <c i="5" r="J130"/>
  <c r="J214"/>
  <c r="BK112"/>
  <c r="BK107"/>
  <c r="BK111"/>
  <c i="6" r="BK235"/>
  <c r="J172"/>
  <c r="J274"/>
  <c r="BK163"/>
  <c r="J126"/>
  <c i="7" r="J162"/>
  <c r="J102"/>
  <c i="8" r="J124"/>
  <c i="10" r="BK113"/>
  <c i="12" r="BK289"/>
  <c r="J109"/>
  <c r="J185"/>
  <c i="14" r="BK115"/>
  <c i="15" r="J99"/>
  <c i="17" r="J155"/>
  <c r="J118"/>
  <c i="18" r="BK105"/>
  <c i="20" r="J90"/>
  <c i="2" r="BK771"/>
  <c r="BK1951"/>
  <c r="BK1443"/>
  <c r="J779"/>
  <c r="J1335"/>
  <c r="J1704"/>
  <c r="J600"/>
  <c r="J1323"/>
  <c r="BK969"/>
  <c r="BK881"/>
  <c r="J334"/>
  <c r="BK115"/>
  <c r="J1435"/>
  <c r="BK1289"/>
  <c r="J904"/>
  <c r="J312"/>
  <c r="J1487"/>
  <c r="J1075"/>
  <c r="BK140"/>
  <c r="BK1226"/>
  <c r="BK161"/>
  <c i="3" r="BK113"/>
  <c r="J373"/>
  <c r="J295"/>
  <c r="J290"/>
  <c r="J147"/>
  <c r="BK142"/>
  <c i="5" r="BK128"/>
  <c r="J106"/>
  <c r="BK155"/>
  <c r="BK193"/>
  <c r="J178"/>
  <c i="6" r="J275"/>
  <c r="J114"/>
  <c r="BK215"/>
  <c r="BK223"/>
  <c r="J232"/>
  <c r="BK272"/>
  <c i="7" r="BK159"/>
  <c r="BK127"/>
  <c r="BK125"/>
  <c i="8" r="BK127"/>
  <c i="10" r="J108"/>
  <c i="12" r="J295"/>
  <c r="BK295"/>
  <c r="BK215"/>
  <c i="14" r="J158"/>
  <c r="BK93"/>
  <c i="17" r="J141"/>
  <c r="J149"/>
  <c r="BK132"/>
  <c i="18" r="J154"/>
  <c i="19" r="J125"/>
  <c i="2" r="BK1394"/>
  <c r="J808"/>
  <c r="J1943"/>
  <c r="BK1596"/>
  <c r="J937"/>
  <c r="BK333"/>
  <c r="BK1342"/>
  <c r="J1997"/>
  <c r="J1035"/>
  <c r="J1946"/>
  <c r="BK1219"/>
  <c r="BK192"/>
  <c r="BK709"/>
  <c r="BK1339"/>
  <c r="J115"/>
  <c r="BK593"/>
  <c i="3" r="BK214"/>
  <c r="BK212"/>
  <c r="J310"/>
  <c r="BK226"/>
  <c r="BK247"/>
  <c i="5" r="BK171"/>
  <c r="J100"/>
  <c r="J168"/>
  <c r="BK179"/>
  <c r="BK119"/>
  <c i="6" r="BK244"/>
  <c r="BK265"/>
  <c r="BK256"/>
  <c r="BK249"/>
  <c r="BK149"/>
  <c r="J148"/>
  <c r="J132"/>
  <c i="7" r="BK138"/>
  <c r="J156"/>
  <c i="8" r="BK121"/>
  <c i="10" r="J109"/>
  <c i="12" r="J217"/>
  <c i="13" r="BK94"/>
  <c i="15" r="BK101"/>
  <c i="17" r="J102"/>
  <c r="J127"/>
  <c i="18" r="BK162"/>
  <c i="19" r="J119"/>
  <c i="2" r="J1203"/>
  <c r="J369"/>
  <c r="BK1783"/>
  <c r="J1104"/>
  <c r="J284"/>
  <c r="BK795"/>
  <c r="J1587"/>
  <c r="J196"/>
  <c r="J1150"/>
  <c r="BK204"/>
  <c r="J1408"/>
  <c r="BK1337"/>
  <c r="BK2010"/>
  <c r="J583"/>
  <c i="3" r="BK187"/>
  <c r="J301"/>
  <c r="J269"/>
  <c r="J261"/>
  <c r="BK123"/>
  <c i="4" r="F41"/>
  <c i="1" r="BD59"/>
  <c i="5" r="BK134"/>
  <c i="6" r="J163"/>
  <c r="BK140"/>
  <c r="BK121"/>
  <c r="J182"/>
  <c r="BK157"/>
  <c r="BK167"/>
  <c i="7" r="J157"/>
  <c r="BK148"/>
  <c i="8" r="J106"/>
  <c i="10" r="J102"/>
  <c i="12" r="J177"/>
  <c r="BK118"/>
  <c r="BK131"/>
  <c i="14" r="J93"/>
  <c r="J115"/>
  <c i="15" r="J103"/>
  <c i="17" r="BK105"/>
  <c r="BK101"/>
  <c r="BK149"/>
  <c i="18" r="BK111"/>
  <c i="19" r="J114"/>
  <c i="2" r="BK1457"/>
  <c r="BK544"/>
  <c r="J1843"/>
  <c r="BK1419"/>
  <c r="J359"/>
  <c r="J818"/>
  <c r="BK905"/>
  <c r="BK158"/>
  <c r="BK1084"/>
  <c r="BK1835"/>
  <c r="BK444"/>
  <c r="BK937"/>
  <c r="BK1326"/>
  <c i="3" r="J338"/>
  <c r="J377"/>
  <c r="BK191"/>
  <c r="J265"/>
  <c r="J187"/>
  <c r="J163"/>
  <c i="5" r="J175"/>
  <c r="J137"/>
  <c r="BK158"/>
  <c r="BK109"/>
  <c r="BK198"/>
  <c i="6" r="BK231"/>
  <c r="BK255"/>
  <c r="BK156"/>
  <c r="BK209"/>
  <c r="BK227"/>
  <c r="BK248"/>
  <c i="7" r="BK162"/>
  <c i="8" r="J110"/>
  <c i="9" r="BK109"/>
  <c i="11" r="J104"/>
  <c i="12" r="J154"/>
  <c r="BK218"/>
  <c i="14" r="J177"/>
  <c i="15" r="BK105"/>
  <c i="16" r="J97"/>
  <c i="17" r="J154"/>
  <c i="18" r="BK90"/>
  <c r="J117"/>
  <c i="2" r="BK1371"/>
  <c r="J1555"/>
  <c r="J293"/>
  <c r="J1158"/>
  <c r="BK1238"/>
  <c r="J185"/>
  <c r="J538"/>
  <c r="J1238"/>
  <c r="J2011"/>
  <c r="BK312"/>
  <c i="3" r="BK356"/>
  <c r="J251"/>
  <c r="BK289"/>
  <c r="J340"/>
  <c i="5" r="J170"/>
  <c r="BK138"/>
  <c r="BK114"/>
  <c r="J127"/>
  <c r="BK213"/>
  <c i="6" r="J265"/>
  <c r="J246"/>
  <c r="BK203"/>
  <c r="BK213"/>
  <c r="BK135"/>
  <c r="BK168"/>
  <c i="7" r="BK118"/>
  <c r="BK164"/>
  <c r="J145"/>
  <c r="BK128"/>
  <c r="BK104"/>
  <c r="BK121"/>
  <c i="8" r="J119"/>
  <c i="10" r="BK109"/>
  <c i="12" r="BK156"/>
  <c r="J205"/>
  <c r="BK158"/>
  <c i="14" r="BK183"/>
  <c r="BK96"/>
  <c i="16" r="BK96"/>
  <c i="17" r="BK95"/>
  <c r="J152"/>
  <c i="18" r="BK129"/>
  <c i="19" r="BK109"/>
  <c i="2" r="J1291"/>
  <c r="J149"/>
  <c r="J1593"/>
  <c r="BK429"/>
  <c r="BK1350"/>
  <c r="J2021"/>
  <c r="J792"/>
  <c r="J1481"/>
  <c r="BK406"/>
  <c r="BK865"/>
  <c r="J967"/>
  <c r="BK1511"/>
  <c i="3" r="BK308"/>
  <c r="BK234"/>
  <c r="J210"/>
  <c r="BK193"/>
  <c r="BK153"/>
  <c i="5" r="J222"/>
  <c r="J129"/>
  <c r="J227"/>
  <c i="6" r="BK102"/>
  <c r="J260"/>
  <c r="BK270"/>
  <c r="J168"/>
  <c r="BK164"/>
  <c r="J122"/>
  <c i="7" r="BK103"/>
  <c i="8" r="BK109"/>
  <c i="10" r="J118"/>
  <c i="12" r="J136"/>
  <c r="BK138"/>
  <c i="13" r="BK92"/>
  <c i="14" r="J170"/>
  <c i="15" r="BK89"/>
  <c i="16" r="J99"/>
  <c i="17" r="BK146"/>
  <c r="J109"/>
  <c i="18" r="BK96"/>
  <c i="20" r="J86"/>
  <c i="2" r="BK967"/>
  <c r="BK1855"/>
  <c r="BK1032"/>
  <c r="BK1449"/>
  <c r="BK2021"/>
  <c r="BK1273"/>
  <c r="BK383"/>
  <c r="BK1428"/>
  <c r="J2018"/>
  <c r="J551"/>
  <c r="J1139"/>
  <c r="BK1638"/>
  <c r="BK353"/>
  <c i="3" r="J155"/>
  <c r="J195"/>
  <c r="BK361"/>
  <c r="J115"/>
  <c i="5" r="BK224"/>
  <c r="J125"/>
  <c r="J117"/>
  <c r="J143"/>
  <c i="6" r="BK105"/>
  <c r="BK206"/>
  <c r="BK188"/>
  <c r="J169"/>
  <c r="J215"/>
  <c i="7" r="J103"/>
  <c i="8" r="J131"/>
  <c i="10" r="J120"/>
  <c i="12" r="J231"/>
  <c r="J99"/>
  <c r="BK160"/>
  <c i="14" r="BK99"/>
  <c i="15" r="J91"/>
  <c i="17" r="BK140"/>
  <c r="J90"/>
  <c r="J95"/>
  <c i="18" r="J147"/>
  <c i="19" r="BK119"/>
  <c i="2" r="BK1027"/>
  <c r="J1848"/>
  <c r="BK876"/>
  <c r="J161"/>
  <c r="BK447"/>
  <c r="J1236"/>
  <c r="J1605"/>
  <c r="J1097"/>
  <c r="BK1430"/>
  <c r="BK118"/>
  <c r="J433"/>
  <c r="J1146"/>
  <c i="3" r="J289"/>
  <c r="BK257"/>
  <c r="BK275"/>
  <c r="J303"/>
  <c r="BK120"/>
  <c r="BK136"/>
  <c i="5" r="BK216"/>
  <c r="BK140"/>
  <c r="BK116"/>
  <c r="J126"/>
  <c i="6" r="J125"/>
  <c r="BK136"/>
  <c r="BK263"/>
  <c r="BK247"/>
  <c r="BK180"/>
  <c r="BK116"/>
  <c i="7" r="BK135"/>
  <c i="8" r="J138"/>
  <c r="J126"/>
  <c i="10" r="BK118"/>
  <c i="12" r="J222"/>
  <c r="J218"/>
  <c i="13" r="J90"/>
  <c i="14" r="J132"/>
  <c i="16" r="J111"/>
  <c i="17" r="J112"/>
  <c i="18" r="J96"/>
  <c i="19" r="J111"/>
  <c i="2" r="BK1319"/>
  <c r="BK583"/>
  <c r="BK1866"/>
  <c r="BK1477"/>
  <c r="BK453"/>
  <c r="J1395"/>
  <c r="J134"/>
  <c r="J1214"/>
  <c r="J1676"/>
  <c r="J1226"/>
  <c r="J1769"/>
  <c r="BK1231"/>
  <c r="J407"/>
  <c r="BK1302"/>
  <c r="J969"/>
  <c i="3" r="J371"/>
  <c r="BK186"/>
  <c r="J240"/>
  <c i="5" r="J209"/>
  <c r="J177"/>
  <c r="J116"/>
  <c i="6" r="J210"/>
  <c r="J144"/>
  <c r="BK131"/>
  <c i="7" r="J175"/>
  <c i="8" r="BK110"/>
  <c i="10" r="BK115"/>
  <c i="12" r="J160"/>
  <c i="13" r="J87"/>
  <c i="17" r="BK99"/>
  <c i="18" r="J151"/>
  <c i="19" r="J105"/>
  <c i="2" r="BK2002"/>
  <c r="J826"/>
  <c r="BK228"/>
  <c r="J865"/>
  <c r="J1564"/>
  <c r="BK2004"/>
  <c r="J913"/>
  <c r="BK1558"/>
  <c r="J451"/>
  <c r="BK814"/>
  <c r="J1321"/>
  <c i="3" r="J159"/>
  <c r="J349"/>
  <c r="J329"/>
  <c r="J276"/>
  <c r="J284"/>
  <c i="5" r="J145"/>
  <c r="BK180"/>
  <c r="J119"/>
  <c r="BK190"/>
  <c i="6" r="BK262"/>
  <c r="J237"/>
  <c r="BK172"/>
  <c r="J207"/>
  <c r="BK207"/>
  <c r="BK193"/>
  <c i="7" r="BK172"/>
  <c r="J117"/>
  <c i="8" r="BK135"/>
  <c i="10" r="BK105"/>
  <c i="12" r="J193"/>
  <c r="BK188"/>
  <c i="13" r="J92"/>
  <c i="14" r="BK181"/>
  <c i="16" r="J85"/>
  <c i="17" r="J97"/>
  <c i="18" r="BK181"/>
  <c r="J184"/>
  <c i="2" r="BK1605"/>
  <c r="J833"/>
  <c r="BK1932"/>
  <c r="J1483"/>
  <c r="J586"/>
  <c r="BK1306"/>
  <c r="BK220"/>
  <c r="BK925"/>
  <c r="BK1445"/>
  <c r="J709"/>
  <c r="BK1203"/>
  <c r="BK1505"/>
  <c r="J383"/>
  <c r="BK1082"/>
  <c i="3" r="BK301"/>
  <c r="BK277"/>
  <c r="BK342"/>
  <c r="J257"/>
  <c r="J275"/>
  <c r="J278"/>
  <c i="5" r="J103"/>
  <c r="BK141"/>
  <c r="BK136"/>
  <c r="J105"/>
  <c r="BK132"/>
  <c r="J102"/>
  <c i="6" r="BK115"/>
  <c r="BK144"/>
  <c r="BK280"/>
  <c r="BK241"/>
  <c r="BK165"/>
  <c r="BK137"/>
  <c i="7" r="BK143"/>
  <c r="BK142"/>
  <c r="BK163"/>
  <c i="8" r="BK116"/>
  <c i="10" r="BK117"/>
  <c i="12" r="J131"/>
  <c r="BK222"/>
  <c r="J216"/>
  <c i="14" r="J189"/>
  <c i="15" r="J101"/>
  <c i="16" r="BK98"/>
  <c i="17" r="J126"/>
  <c i="18" r="BK140"/>
  <c i="19" r="J101"/>
  <c i="2" r="J1219"/>
  <c r="J204"/>
  <c r="J1636"/>
  <c r="BK904"/>
  <c r="J1391"/>
  <c r="J180"/>
  <c r="J1046"/>
  <c r="J1951"/>
  <c r="J816"/>
  <c r="J1095"/>
  <c r="BK1328"/>
  <c r="J249"/>
  <c r="J906"/>
  <c i="3" r="BK293"/>
  <c r="BK304"/>
  <c r="BK336"/>
  <c r="BK365"/>
  <c r="BK145"/>
  <c i="4" r="F40"/>
  <c i="1" r="BC59"/>
  <c i="5" r="BK204"/>
  <c i="6" r="BK153"/>
  <c r="J106"/>
  <c r="J191"/>
  <c r="J236"/>
  <c r="J110"/>
  <c r="BK283"/>
  <c i="7" r="BK116"/>
  <c r="BK111"/>
  <c i="8" r="J120"/>
  <c i="10" r="BK123"/>
  <c i="12" r="J144"/>
  <c r="BK227"/>
  <c i="14" r="BK173"/>
  <c i="15" r="BK86"/>
  <c i="17" r="BK110"/>
  <c r="BK155"/>
  <c i="18" r="BK137"/>
  <c i="2" r="J1497"/>
  <c r="BK1296"/>
  <c r="BK1864"/>
  <c r="J795"/>
  <c r="J1258"/>
  <c r="J1428"/>
  <c r="BK319"/>
  <c r="BK436"/>
  <c i="3" r="BK175"/>
  <c r="BK299"/>
  <c r="BK352"/>
  <c r="J129"/>
  <c r="J120"/>
  <c i="5" r="BK209"/>
  <c r="J169"/>
  <c r="BK120"/>
  <c r="BK200"/>
  <c i="6" r="J231"/>
  <c r="BK208"/>
  <c r="J218"/>
  <c r="BK108"/>
  <c r="J171"/>
  <c r="BK282"/>
  <c i="7" r="BK146"/>
  <c r="J113"/>
  <c r="BK156"/>
  <c r="BK129"/>
  <c r="J173"/>
  <c r="BK151"/>
  <c i="8" r="BK112"/>
  <c i="9" r="J106"/>
  <c i="11" r="J101"/>
  <c i="12" r="BK148"/>
  <c r="J198"/>
  <c i="14" r="J130"/>
  <c i="15" r="J105"/>
  <c i="17" r="BK116"/>
  <c r="BK127"/>
  <c r="BK88"/>
  <c i="18" r="BK134"/>
  <c i="20" r="BK84"/>
  <c i="2" r="BK785"/>
  <c r="BK1997"/>
  <c r="BK1399"/>
  <c r="BK254"/>
  <c r="J900"/>
  <c r="J1968"/>
  <c r="J394"/>
  <c r="J1269"/>
  <c r="BK289"/>
  <c r="J1430"/>
  <c r="BK417"/>
  <c r="BK1035"/>
  <c i="3" r="J205"/>
  <c r="BK334"/>
  <c r="J347"/>
  <c r="BK159"/>
  <c r="BK107"/>
  <c i="5" r="J207"/>
  <c r="J148"/>
  <c r="J184"/>
  <c i="6" r="BK201"/>
  <c r="J164"/>
  <c r="J105"/>
  <c r="BK183"/>
  <c r="J115"/>
  <c i="7" r="BK102"/>
  <c r="J138"/>
  <c i="8" r="BK141"/>
  <c i="10" r="BK121"/>
  <c i="12" r="J227"/>
  <c r="J256"/>
  <c r="J176"/>
  <c i="14" r="J152"/>
  <c i="15" r="J94"/>
  <c i="16" r="J105"/>
  <c i="17" r="J131"/>
  <c r="BK120"/>
  <c r="BK112"/>
  <c i="18" r="BK165"/>
  <c i="20" r="BK88"/>
  <c i="2" r="J1216"/>
  <c r="J322"/>
  <c r="BK1825"/>
  <c r="J1155"/>
  <c r="BK2018"/>
  <c r="J427"/>
  <c r="J1088"/>
  <c r="BK1673"/>
  <c r="J794"/>
  <c r="BK909"/>
  <c r="BK1317"/>
  <c r="BK1283"/>
  <c i="3" r="BK307"/>
  <c r="J247"/>
  <c r="J334"/>
  <c r="BK305"/>
  <c r="BK151"/>
  <c r="J149"/>
  <c i="5" r="BK203"/>
  <c r="J202"/>
  <c r="J203"/>
  <c r="BK115"/>
  <c i="6" r="J225"/>
  <c r="BK236"/>
  <c r="BK186"/>
  <c r="J102"/>
  <c r="BK285"/>
  <c i="7" r="J105"/>
  <c r="BK109"/>
  <c i="8" r="BK133"/>
  <c i="10" r="BK120"/>
  <c i="12" r="BK229"/>
  <c r="BK210"/>
  <c i="14" r="BK123"/>
  <c i="15" r="J86"/>
  <c i="16" r="J118"/>
  <c i="17" r="BK156"/>
  <c r="J151"/>
  <c i="18" r="J114"/>
  <c i="19" r="BK105"/>
  <c i="2" r="J1348"/>
  <c r="J546"/>
  <c r="J1678"/>
  <c r="BK249"/>
  <c r="J1231"/>
  <c r="J1339"/>
  <c r="BK134"/>
  <c r="BK1222"/>
  <c r="J1787"/>
  <c r="J274"/>
  <c r="BK243"/>
  <c r="J544"/>
  <c i="3" r="J245"/>
  <c r="J177"/>
  <c r="BK373"/>
  <c r="J142"/>
  <c i="5" r="BK217"/>
  <c r="BK105"/>
  <c r="J189"/>
  <c r="BK161"/>
  <c i="6" r="BK162"/>
  <c r="BK259"/>
  <c r="BK245"/>
  <c r="J133"/>
  <c r="J264"/>
  <c i="7" r="BK108"/>
  <c r="J129"/>
  <c i="8" r="J137"/>
  <c i="10" r="J124"/>
  <c i="12" r="BK134"/>
  <c r="J287"/>
  <c i="13" r="J89"/>
  <c i="14" r="J96"/>
  <c i="15" r="J97"/>
  <c i="17" r="J129"/>
  <c r="BK96"/>
  <c i="18" r="BK156"/>
  <c i="19" r="BK101"/>
  <c i="2" r="BK917"/>
  <c r="J1479"/>
  <c r="J271"/>
  <c r="BK279"/>
  <c i="3" r="BK197"/>
  <c r="BK245"/>
  <c r="BK346"/>
  <c r="J327"/>
  <c r="J249"/>
  <c r="BK290"/>
  <c i="5" r="J180"/>
  <c r="J146"/>
  <c r="BK113"/>
  <c r="J172"/>
  <c i="6" r="J247"/>
  <c r="J243"/>
  <c r="BK258"/>
  <c r="J123"/>
  <c r="BK158"/>
  <c r="J165"/>
  <c i="7" r="J127"/>
  <c r="J107"/>
  <c i="8" r="J134"/>
  <c i="10" r="J121"/>
  <c i="12" r="J215"/>
  <c r="BK99"/>
  <c r="J170"/>
  <c i="14" r="J108"/>
  <c r="J145"/>
  <c i="16" r="BK105"/>
  <c i="17" r="J119"/>
  <c r="BK121"/>
  <c i="18" r="J111"/>
  <c r="J93"/>
  <c i="20" r="BK86"/>
  <c i="2" r="BK1095"/>
  <c r="BK335"/>
  <c r="BK1796"/>
  <c r="BK1408"/>
  <c r="J578"/>
  <c r="BK1421"/>
  <c r="BK433"/>
  <c r="BK1333"/>
  <c r="BK538"/>
  <c r="BK1423"/>
  <c r="BK805"/>
  <c r="BK1381"/>
  <c r="J376"/>
  <c r="BK1206"/>
  <c r="BK1636"/>
  <c r="J246"/>
  <c i="3" r="J379"/>
  <c r="J238"/>
  <c r="BK203"/>
  <c r="BK155"/>
  <c r="BK165"/>
  <c i="5" r="BK101"/>
  <c r="J210"/>
  <c r="J135"/>
  <c r="BK228"/>
  <c r="BK139"/>
  <c i="6" r="J180"/>
  <c r="J185"/>
  <c r="J217"/>
  <c r="J229"/>
  <c r="BK234"/>
  <c r="J146"/>
  <c i="7" r="BK105"/>
  <c i="8" r="BK143"/>
  <c i="9" r="BK106"/>
  <c i="11" r="BK109"/>
  <c i="12" r="J270"/>
  <c r="J178"/>
  <c i="14" r="J118"/>
  <c i="15" r="J102"/>
  <c i="17" r="BK136"/>
  <c r="BK144"/>
  <c i="18" r="J178"/>
  <c i="19" r="BK96"/>
  <c i="2" r="J1289"/>
  <c r="J598"/>
  <c r="BK1979"/>
  <c r="J1638"/>
  <c r="BK996"/>
  <c r="J1457"/>
  <c r="J353"/>
  <c r="BK1216"/>
  <c r="J1956"/>
  <c r="BK1091"/>
  <c r="J2016"/>
  <c r="BK773"/>
  <c r="BK942"/>
  <c r="J1470"/>
  <c r="BK298"/>
  <c i="3" r="J165"/>
  <c r="BK388"/>
  <c r="J383"/>
  <c r="J363"/>
  <c r="J308"/>
  <c i="5" r="J197"/>
  <c r="J225"/>
  <c r="J111"/>
  <c r="BK121"/>
  <c r="BK215"/>
  <c r="BK118"/>
  <c i="6" r="BK239"/>
  <c r="BK189"/>
  <c r="BK148"/>
  <c r="J263"/>
  <c r="J194"/>
  <c r="BK212"/>
  <c i="7" r="J177"/>
  <c r="BK119"/>
  <c i="8" r="BK126"/>
  <c i="9" r="BK108"/>
  <c i="11" r="BK99"/>
  <c i="12" r="J158"/>
  <c r="BK217"/>
  <c r="BK223"/>
  <c i="14" r="J154"/>
  <c r="J168"/>
  <c i="16" r="BK116"/>
  <c i="17" r="BK97"/>
  <c r="BK111"/>
  <c r="BK108"/>
  <c i="19" r="J109"/>
  <c i="2" r="J1390"/>
  <c r="BK334"/>
  <c r="J1789"/>
  <c r="BK1107"/>
  <c r="J1845"/>
  <c r="J1932"/>
  <c r="J1222"/>
  <c r="BK1434"/>
  <c r="J920"/>
  <c r="J1410"/>
  <c r="J140"/>
  <c r="BK155"/>
  <c r="J392"/>
  <c i="3" r="J184"/>
  <c r="BK182"/>
  <c r="J182"/>
  <c r="J216"/>
  <c r="BK282"/>
  <c i="5" r="J139"/>
  <c r="J107"/>
  <c r="J165"/>
  <c r="BK227"/>
  <c i="6" r="BK219"/>
  <c r="J135"/>
  <c r="BK240"/>
  <c r="BK179"/>
  <c r="BK155"/>
  <c r="BK110"/>
  <c i="7" r="BK112"/>
  <c r="J116"/>
  <c i="8" r="J118"/>
  <c i="10" r="BK114"/>
  <c i="12" r="BK183"/>
  <c r="BK202"/>
  <c i="14" r="J183"/>
  <c i="16" r="J98"/>
  <c i="17" r="BK104"/>
  <c r="J133"/>
  <c i="18" r="BK132"/>
  <c r="J162"/>
  <c i="2" r="J805"/>
  <c r="J1423"/>
  <c r="J1982"/>
  <c r="J564"/>
  <c r="BK1437"/>
  <c r="BK852"/>
  <c r="BK1823"/>
  <c r="J1451"/>
  <c i="3" r="BK135"/>
  <c r="BK317"/>
  <c r="BK236"/>
  <c i="6" r="BK142"/>
  <c r="J151"/>
  <c r="J117"/>
  <c i="7" r="BK122"/>
  <c r="BK169"/>
  <c r="J151"/>
  <c r="BK124"/>
  <c r="BK182"/>
  <c r="J181"/>
  <c i="8" r="J143"/>
  <c i="10" r="J115"/>
  <c i="12" r="J156"/>
  <c r="BK185"/>
  <c i="14" r="J163"/>
  <c r="J161"/>
  <c i="16" r="J96"/>
  <c i="17" r="J107"/>
  <c r="BK150"/>
  <c i="18" r="BK93"/>
  <c i="20" r="J88"/>
  <c i="2" r="J1212"/>
  <c r="BK268"/>
  <c r="BK1487"/>
  <c r="J606"/>
  <c r="BK317"/>
  <c r="J928"/>
  <c r="BK147"/>
  <c r="BK1164"/>
  <c r="J1387"/>
  <c r="BK303"/>
  <c r="J1783"/>
  <c r="BK766"/>
  <c i="3" r="J170"/>
  <c r="J386"/>
  <c r="J307"/>
  <c r="J293"/>
  <c r="J304"/>
  <c i="5" r="BK152"/>
  <c r="J109"/>
  <c r="BK167"/>
  <c i="6" r="J142"/>
  <c r="BK278"/>
  <c r="BK182"/>
  <c r="BK220"/>
  <c r="BK281"/>
  <c i="7" r="BK170"/>
  <c r="BK153"/>
  <c i="8" r="BK113"/>
  <c i="11" r="BK104"/>
  <c i="12" r="BK144"/>
  <c r="J214"/>
  <c i="13" r="BK90"/>
  <c i="14" r="J173"/>
  <c i="16" r="J86"/>
  <c i="17" r="J96"/>
  <c r="J145"/>
  <c i="18" r="BK167"/>
  <c r="BK151"/>
  <c i="19" r="J117"/>
  <c i="2" r="BK1086"/>
  <c r="J190"/>
  <c r="J1561"/>
  <c r="BK790"/>
  <c r="J1381"/>
  <c r="BK1390"/>
  <c r="J1838"/>
  <c r="J1049"/>
  <c r="BK1593"/>
  <c r="J174"/>
  <c r="BK870"/>
  <c r="J1468"/>
  <c i="3" r="BK332"/>
  <c r="BK280"/>
  <c r="J356"/>
  <c r="J253"/>
  <c r="BK347"/>
  <c i="4" r="J38"/>
  <c i="1" r="AW59"/>
  <c i="5" r="J163"/>
  <c i="6" r="J272"/>
  <c r="J253"/>
  <c r="J219"/>
  <c r="BK230"/>
  <c r="BK254"/>
  <c r="BK123"/>
  <c r="BK130"/>
  <c i="7" r="BK134"/>
  <c i="8" r="J133"/>
  <c i="9" r="BK101"/>
  <c i="12" r="J104"/>
  <c r="J188"/>
  <c i="14" r="J172"/>
  <c i="15" r="BK95"/>
  <c i="16" r="BK99"/>
  <c i="17" r="J156"/>
  <c r="BK113"/>
  <c r="J138"/>
  <c i="18" r="J99"/>
  <c i="19" r="BK120"/>
  <c i="2" r="J1406"/>
  <c r="BK284"/>
  <c r="J1449"/>
  <c r="BK703"/>
  <c r="J1328"/>
  <c r="J1558"/>
  <c r="J444"/>
  <c r="J1283"/>
  <c r="BK293"/>
  <c r="BK1158"/>
  <c r="J1333"/>
  <c r="J1673"/>
  <c r="BK786"/>
  <c i="3" r="BK169"/>
  <c r="J214"/>
  <c r="J331"/>
  <c r="J197"/>
  <c i="5" r="J164"/>
  <c r="BK211"/>
  <c r="J182"/>
  <c r="J195"/>
  <c i="6" r="J267"/>
  <c r="J242"/>
  <c r="J177"/>
  <c r="J190"/>
  <c r="J149"/>
  <c r="BK192"/>
  <c i="7" r="J165"/>
  <c i="8" r="BK105"/>
  <c i="9" r="J110"/>
  <c i="11" r="J109"/>
  <c i="12" r="BK262"/>
  <c r="BK177"/>
  <c i="14" r="BK90"/>
  <c r="BK135"/>
  <c i="16" r="BK121"/>
  <c i="17" r="J153"/>
  <c r="BK154"/>
  <c i="18" r="BK108"/>
  <c r="BK178"/>
  <c i="2" r="BK1489"/>
  <c r="BK811"/>
  <c r="J1835"/>
  <c r="J1350"/>
  <c r="BK265"/>
  <c r="BK1097"/>
  <c r="J1979"/>
  <c r="BK808"/>
  <c r="J1376"/>
  <c r="BK1120"/>
  <c r="BK791"/>
  <c r="J703"/>
  <c r="J298"/>
  <c r="J1371"/>
  <c r="BK1040"/>
  <c r="BK564"/>
  <c r="BK169"/>
  <c r="J1399"/>
  <c r="BK507"/>
  <c r="J1415"/>
  <c i="3" r="J321"/>
  <c r="BK147"/>
  <c r="J305"/>
  <c r="BK228"/>
  <c r="BK163"/>
  <c r="BK178"/>
  <c i="5" r="BK223"/>
  <c r="BK188"/>
  <c r="J186"/>
  <c r="J224"/>
  <c r="BK192"/>
  <c i="6" r="BK191"/>
  <c r="J216"/>
  <c r="BK178"/>
  <c r="BK127"/>
  <c r="J157"/>
  <c r="J282"/>
  <c r="J124"/>
  <c i="7" r="BK145"/>
  <c r="BK110"/>
  <c i="8" r="BK125"/>
  <c r="J109"/>
  <c i="11" r="BK102"/>
  <c i="12" r="J174"/>
  <c r="BK225"/>
  <c i="14" r="BK189"/>
  <c r="BK105"/>
  <c i="17" r="BK114"/>
  <c r="J91"/>
  <c r="BK92"/>
  <c i="18" r="BK143"/>
  <c i="19" r="J116"/>
  <c i="2" r="J1421"/>
  <c r="J766"/>
  <c r="BK1982"/>
  <c r="BK1467"/>
  <c r="BK776"/>
  <c r="J123"/>
  <c r="J268"/>
  <c r="BK1271"/>
  <c r="BK260"/>
  <c r="BK1374"/>
  <c r="J303"/>
  <c r="J930"/>
  <c r="BK1468"/>
  <c r="J429"/>
  <c r="BK439"/>
  <c i="3" r="BK129"/>
  <c r="J180"/>
  <c r="J319"/>
  <c r="J135"/>
  <c r="J145"/>
  <c i="5" r="J213"/>
  <c r="J152"/>
  <c r="J153"/>
  <c i="6" r="J273"/>
  <c r="J212"/>
  <c r="BK279"/>
  <c r="BK117"/>
  <c r="J107"/>
  <c r="J281"/>
  <c i="7" r="J141"/>
  <c r="J167"/>
  <c i="8" r="BK134"/>
  <c i="9" r="BK100"/>
  <c i="12" r="J190"/>
  <c r="BK154"/>
  <c i="14" r="BK170"/>
  <c i="15" r="BK91"/>
  <c i="16" r="BK102"/>
  <c i="17" r="J121"/>
  <c r="BK100"/>
  <c i="18" r="BK120"/>
  <c i="20" r="J92"/>
  <c i="2" r="J942"/>
  <c r="J254"/>
  <c r="J1857"/>
  <c r="J1453"/>
  <c r="J789"/>
  <c r="J1401"/>
  <c r="J2002"/>
  <c r="J845"/>
  <c r="BK1789"/>
  <c r="BK930"/>
  <c r="J905"/>
  <c r="J1425"/>
  <c r="BK1590"/>
  <c r="BK385"/>
  <c i="3" r="BK344"/>
  <c r="BK359"/>
  <c r="BK220"/>
  <c r="J167"/>
  <c r="BK157"/>
  <c i="5" r="J220"/>
  <c r="BK208"/>
  <c r="BK197"/>
  <c r="J142"/>
  <c r="BK102"/>
  <c i="6" r="BK277"/>
  <c r="J221"/>
  <c r="J249"/>
  <c r="BK210"/>
  <c r="BK218"/>
  <c r="J119"/>
  <c r="BK273"/>
  <c r="J137"/>
  <c i="7" r="BK117"/>
  <c r="J112"/>
  <c i="8" r="J123"/>
  <c i="10" r="BK103"/>
  <c i="12" r="BK180"/>
  <c r="BK193"/>
  <c i="14" r="BK132"/>
  <c r="BK113"/>
  <c i="16" r="J92"/>
  <c i="17" r="BK143"/>
  <c r="J128"/>
  <c r="J93"/>
  <c i="18" r="J129"/>
  <c i="19" r="BK123"/>
  <c i="2" r="BK888"/>
  <c r="BK1956"/>
  <c r="BK1338"/>
  <c r="J235"/>
  <c r="BK569"/>
  <c r="BK1323"/>
  <c r="BK314"/>
  <c r="BK1211"/>
  <c r="BK215"/>
  <c r="BK826"/>
  <c r="BK441"/>
  <c r="J1443"/>
  <c r="J289"/>
  <c i="3" r="J161"/>
  <c r="BK371"/>
  <c r="BK312"/>
  <c r="J169"/>
  <c r="BK222"/>
  <c i="5" r="J221"/>
  <c r="J191"/>
  <c r="BK100"/>
  <c r="J154"/>
  <c i="6" r="BK106"/>
  <c r="J154"/>
  <c r="J254"/>
  <c r="BK129"/>
  <c r="J118"/>
  <c i="7" r="J154"/>
  <c r="J164"/>
  <c i="8" r="J115"/>
  <c i="10" r="J123"/>
  <c i="12" r="BK195"/>
  <c r="BK287"/>
  <c r="BK136"/>
  <c i="14" r="BK163"/>
  <c i="15" r="J107"/>
  <c i="17" r="BK137"/>
  <c r="BK158"/>
  <c i="18" r="J137"/>
  <c i="19" r="BK91"/>
  <c i="2" r="J1082"/>
  <c r="J215"/>
  <c r="BK831"/>
  <c r="J1472"/>
  <c r="J176"/>
  <c r="J1403"/>
  <c r="J536"/>
  <c r="J1438"/>
  <c r="BK376"/>
  <c r="BK920"/>
  <c r="BK1311"/>
  <c i="1" r="AS62"/>
  <c i="3" r="BK271"/>
  <c r="BK297"/>
  <c i="5" r="J228"/>
  <c r="BK221"/>
  <c r="BK185"/>
  <c r="BK222"/>
  <c r="BK106"/>
  <c i="6" r="J170"/>
  <c r="BK150"/>
  <c r="J261"/>
  <c r="J166"/>
  <c r="J230"/>
  <c r="J255"/>
  <c i="7" r="J128"/>
  <c r="BK178"/>
  <c r="J152"/>
  <c r="J133"/>
  <c r="J109"/>
  <c r="BK149"/>
  <c r="J182"/>
  <c i="9" r="J104"/>
  <c i="10" r="BK111"/>
  <c i="12" r="J202"/>
  <c r="BK231"/>
  <c i="13" r="BK89"/>
  <c i="14" r="BK111"/>
  <c i="15" r="BK107"/>
  <c i="16" r="J102"/>
  <c i="17" r="J125"/>
  <c r="J124"/>
  <c i="18" r="J134"/>
  <c i="2" r="BK1732"/>
  <c r="J870"/>
  <c r="BK1868"/>
  <c r="BK1309"/>
  <c r="BK180"/>
  <c r="J811"/>
  <c r="BK1279"/>
  <c r="BK1794"/>
  <c r="J797"/>
  <c r="J1273"/>
  <c r="J158"/>
  <c r="BK190"/>
  <c r="J453"/>
  <c i="3" r="J126"/>
  <c r="J230"/>
  <c r="J369"/>
  <c r="J234"/>
  <c r="BK180"/>
  <c i="5" r="BK181"/>
  <c r="J204"/>
  <c r="J205"/>
  <c i="6" r="J228"/>
  <c r="BK229"/>
  <c r="J234"/>
  <c r="BK118"/>
  <c r="J197"/>
  <c i="7" r="J171"/>
  <c i="8" r="J108"/>
  <c i="10" r="BK106"/>
  <c i="12" r="J210"/>
  <c r="J118"/>
  <c r="J138"/>
  <c i="14" r="J186"/>
  <c r="BK149"/>
  <c i="16" r="J116"/>
  <c i="17" r="BK123"/>
  <c r="BK128"/>
  <c r="J101"/>
  <c i="18" r="J160"/>
  <c i="19" r="BK111"/>
  <c i="2" r="BK781"/>
  <c r="J2020"/>
  <c r="BK1343"/>
  <c r="J220"/>
  <c r="BK768"/>
  <c r="J1796"/>
  <c r="J831"/>
  <c r="BK1212"/>
  <c r="J1311"/>
  <c r="BK1488"/>
  <c r="J240"/>
  <c r="BK835"/>
  <c i="3" r="J273"/>
  <c r="BK354"/>
  <c r="BK287"/>
  <c r="BK314"/>
  <c r="BK206"/>
  <c i="5" r="J162"/>
  <c r="BK205"/>
  <c r="J217"/>
  <c r="J113"/>
  <c i="6" r="J204"/>
  <c r="J199"/>
  <c r="J130"/>
  <c r="BK261"/>
  <c r="J141"/>
  <c r="J277"/>
  <c i="7" r="BK132"/>
  <c r="J163"/>
  <c i="8" r="BK147"/>
  <c i="11" r="BK103"/>
  <c i="12" r="BK109"/>
  <c i="14" r="BK191"/>
  <c r="BK165"/>
  <c i="16" r="BK97"/>
  <c i="17" r="BK134"/>
  <c r="J136"/>
  <c r="BK117"/>
  <c i="18" r="J125"/>
  <c i="20" r="BK90"/>
  <c i="2" r="BK794"/>
  <c r="BK1993"/>
  <c r="J1549"/>
  <c r="J417"/>
  <c r="BK1464"/>
  <c r="BK1769"/>
  <c r="BK1848"/>
  <c r="BK581"/>
  <c r="BK867"/>
  <c r="BK1391"/>
  <c r="BK1481"/>
  <c i="3" r="J344"/>
  <c r="BK118"/>
  <c r="BK173"/>
  <c r="BK255"/>
  <c r="J201"/>
  <c r="BK273"/>
  <c i="5" r="BK225"/>
  <c r="BK183"/>
  <c r="J156"/>
  <c r="J194"/>
  <c r="J131"/>
  <c i="6" r="BK198"/>
  <c r="J209"/>
  <c r="BK126"/>
  <c r="J188"/>
  <c r="BK196"/>
  <c r="J138"/>
  <c i="7" r="BK107"/>
  <c i="8" r="J140"/>
  <c i="9" r="J101"/>
  <c i="12" r="J180"/>
  <c r="BK187"/>
  <c r="J219"/>
  <c i="14" r="BK177"/>
  <c i="16" r="BK107"/>
  <c i="17" r="J113"/>
  <c r="J88"/>
  <c i="18" r="J170"/>
  <c r="J102"/>
  <c i="2" r="J2010"/>
  <c r="J923"/>
  <c r="BK2020"/>
  <c r="J1766"/>
  <c r="BK902"/>
  <c r="J1785"/>
  <c r="J781"/>
  <c r="BK1415"/>
  <c r="J436"/>
  <c r="J1432"/>
  <c r="BK1438"/>
  <c r="BK1776"/>
  <c r="BK789"/>
  <c i="3" r="BK295"/>
  <c r="J267"/>
  <c r="J175"/>
  <c r="J271"/>
  <c r="J323"/>
  <c r="BK355"/>
  <c i="5" r="J211"/>
  <c r="BK177"/>
  <c r="J144"/>
  <c r="BK164"/>
  <c r="BK131"/>
  <c r="J150"/>
  <c i="6" r="BK246"/>
  <c r="J271"/>
  <c r="BK274"/>
  <c r="J270"/>
  <c r="BK169"/>
  <c r="BK176"/>
  <c r="J213"/>
  <c r="BK242"/>
  <c i="7" r="J123"/>
  <c r="J161"/>
  <c i="8" r="BK114"/>
  <c i="9" r="BK104"/>
  <c i="11" r="J100"/>
  <c i="12" r="BK212"/>
  <c r="J262"/>
  <c r="BK174"/>
  <c i="14" r="BK186"/>
  <c i="15" r="F34"/>
  <c i="2" r="J773"/>
  <c r="BK1785"/>
  <c r="BK787"/>
  <c r="J1455"/>
  <c r="J768"/>
  <c r="J1211"/>
  <c r="BK128"/>
  <c r="J996"/>
  <c r="J838"/>
  <c i="3" r="J178"/>
  <c r="J381"/>
  <c r="BK253"/>
  <c r="BK230"/>
  <c r="BK111"/>
  <c i="5" r="BK214"/>
  <c r="J160"/>
  <c r="J193"/>
  <c r="BK150"/>
  <c r="BK212"/>
  <c i="6" r="J244"/>
  <c r="J155"/>
  <c r="BK138"/>
  <c r="J134"/>
  <c r="BK170"/>
  <c r="J103"/>
  <c i="7" r="J166"/>
  <c r="J135"/>
  <c i="8" r="J113"/>
  <c r="J121"/>
  <c i="11" r="J107"/>
  <c i="12" r="J94"/>
  <c r="BK291"/>
  <c i="14" r="BK118"/>
  <c r="BK156"/>
  <c i="15" r="J89"/>
  <c i="17" r="BK152"/>
  <c r="J92"/>
  <c i="18" r="BK125"/>
  <c r="BK147"/>
  <c i="2" r="J1477"/>
  <c r="J507"/>
  <c r="J1999"/>
  <c r="J1552"/>
  <c r="BK848"/>
  <c r="BK1766"/>
  <c r="J697"/>
  <c r="BK1331"/>
  <c r="J335"/>
  <c r="J1337"/>
  <c r="J841"/>
  <c r="J1698"/>
  <c r="BK394"/>
  <c r="BK1155"/>
  <c r="BK166"/>
  <c r="J902"/>
  <c i="3" r="J226"/>
  <c r="BK232"/>
  <c r="BK171"/>
  <c r="BK338"/>
  <c r="BK143"/>
  <c r="J133"/>
  <c i="5" r="J199"/>
  <c r="BK175"/>
  <c r="J159"/>
  <c r="J190"/>
  <c r="J124"/>
  <c i="6" r="J203"/>
  <c r="J200"/>
  <c r="BK216"/>
  <c r="BK181"/>
  <c r="J186"/>
  <c r="J222"/>
  <c r="BK122"/>
  <c r="J128"/>
  <c i="7" r="BK160"/>
  <c i="8" r="J135"/>
  <c r="BK108"/>
  <c i="10" r="J125"/>
  <c i="12" r="J245"/>
  <c r="J223"/>
  <c r="BK190"/>
  <c i="13" r="BK88"/>
  <c i="14" r="J105"/>
  <c i="15" r="BK103"/>
  <c i="16" r="BK111"/>
  <c i="17" r="BK153"/>
  <c r="J108"/>
  <c i="18" r="J105"/>
  <c r="J156"/>
  <c i="2" r="BK1704"/>
  <c r="J1073"/>
  <c r="BK1999"/>
  <c r="J1511"/>
  <c r="J786"/>
  <c r="J1302"/>
  <c r="J1732"/>
  <c r="J802"/>
  <c r="J1489"/>
  <c r="J771"/>
  <c r="BK1348"/>
  <c r="J319"/>
  <c r="BK1146"/>
  <c r="J1778"/>
  <c r="BK655"/>
  <c i="3" r="J242"/>
  <c r="BK261"/>
  <c r="J280"/>
  <c r="J282"/>
  <c r="J109"/>
  <c i="5" r="J155"/>
  <c r="BK218"/>
  <c r="J174"/>
  <c r="BK199"/>
  <c r="J112"/>
  <c i="6" r="J256"/>
  <c r="BK226"/>
  <c r="BK128"/>
  <c r="J162"/>
  <c r="J205"/>
  <c r="J279"/>
  <c i="7" r="J178"/>
  <c r="J136"/>
  <c r="BK133"/>
  <c i="8" r="BK140"/>
  <c i="10" r="J117"/>
  <c i="12" r="BK245"/>
  <c r="BK273"/>
  <c i="14" r="J113"/>
  <c r="J156"/>
  <c i="16" r="J112"/>
  <c i="17" r="BK93"/>
  <c r="J99"/>
  <c r="J110"/>
  <c i="18" r="J140"/>
  <c i="19" r="BK125"/>
  <c i="2" r="BK893"/>
  <c r="BK2016"/>
  <c r="BK551"/>
  <c r="BK1002"/>
  <c r="BK1968"/>
  <c r="J939"/>
  <c r="BK1363"/>
  <c r="BK176"/>
  <c r="BK1049"/>
  <c r="J1505"/>
  <c r="J566"/>
  <c i="3" r="J314"/>
  <c r="BK379"/>
  <c r="BK278"/>
  <c r="BK208"/>
  <c r="J113"/>
  <c i="4" r="F39"/>
  <c i="1" r="BB59"/>
  <c i="5" r="J187"/>
  <c r="BK149"/>
  <c i="6" r="BK112"/>
  <c r="BK113"/>
  <c r="J109"/>
  <c r="BK251"/>
  <c r="J262"/>
  <c r="J226"/>
  <c i="7" r="BK123"/>
  <c r="BK171"/>
  <c r="BK154"/>
  <c r="J140"/>
  <c r="J111"/>
  <c r="J160"/>
  <c r="BK140"/>
  <c i="8" r="BK137"/>
  <c i="11" r="J103"/>
  <c i="12" r="BK172"/>
  <c i="14" r="J175"/>
  <c r="J111"/>
  <c i="15" r="BK97"/>
  <c i="17" r="J116"/>
  <c r="J117"/>
  <c i="18" r="J169"/>
  <c i="19" r="J99"/>
  <c i="2" r="J1596"/>
  <c r="J553"/>
  <c r="J1727"/>
  <c r="BK856"/>
  <c r="BK1843"/>
  <c r="BK578"/>
  <c r="BK1763"/>
  <c r="J1953"/>
  <c r="J867"/>
  <c r="BK1135"/>
  <c r="BK1376"/>
  <c r="BK1432"/>
  <c r="BK225"/>
  <c i="3" r="BK389"/>
  <c r="BK386"/>
  <c r="BK205"/>
  <c r="BK240"/>
  <c r="BK251"/>
  <c i="5" r="J121"/>
  <c r="BK173"/>
  <c r="BK145"/>
  <c i="6" r="J245"/>
  <c r="BK200"/>
  <c r="BK141"/>
  <c r="J145"/>
  <c r="J140"/>
  <c i="7" r="BK136"/>
  <c r="J126"/>
  <c i="8" r="BK119"/>
  <c i="10" r="BK124"/>
  <c i="12" r="BK270"/>
  <c r="J183"/>
  <c r="J195"/>
  <c i="14" r="J165"/>
  <c r="BK127"/>
  <c i="16" r="BK112"/>
  <c i="17" r="J120"/>
  <c r="BK131"/>
  <c r="J143"/>
  <c i="18" r="BK127"/>
  <c r="BK170"/>
  <c i="19" r="BK114"/>
  <c i="2" r="BK1561"/>
  <c r="J406"/>
  <c r="J1776"/>
  <c r="BK838"/>
  <c r="BK1549"/>
  <c r="BK1678"/>
  <c r="J1986"/>
  <c r="J1342"/>
  <c r="BK1406"/>
  <c r="BK1451"/>
  <c r="BK402"/>
  <c r="BK1043"/>
  <c i="3" r="J199"/>
  <c r="J389"/>
  <c r="J218"/>
  <c r="BK199"/>
  <c r="BK303"/>
  <c i="5" r="J215"/>
  <c r="BK178"/>
  <c r="J123"/>
  <c r="J115"/>
  <c i="6" r="BK233"/>
  <c r="BK132"/>
  <c r="BK177"/>
  <c r="J280"/>
  <c r="BK159"/>
  <c r="BK171"/>
  <c i="7" r="BK166"/>
  <c r="J119"/>
  <c i="9" r="J109"/>
  <c i="12" r="BK167"/>
  <c r="J115"/>
  <c i="14" r="J135"/>
  <c i="15" r="BK99"/>
  <c i="16" r="J87"/>
  <c i="17" r="J104"/>
  <c r="BK87"/>
  <c i="18" r="BK117"/>
  <c r="BK172"/>
  <c i="2" r="J1735"/>
  <c r="J398"/>
  <c r="BK1778"/>
  <c r="J824"/>
  <c r="J925"/>
  <c r="J1993"/>
  <c r="J835"/>
  <c r="J1338"/>
  <c r="J785"/>
  <c r="BK1281"/>
  <c r="BK1472"/>
  <c r="BK816"/>
  <c r="BK322"/>
  <c i="3" r="J193"/>
  <c r="J287"/>
  <c r="J232"/>
  <c r="J255"/>
  <c r="BK363"/>
  <c i="5" r="J198"/>
  <c r="J161"/>
  <c r="BK170"/>
  <c r="BK226"/>
  <c i="6" r="BK222"/>
  <c r="BK103"/>
  <c r="J195"/>
  <c r="BK225"/>
  <c r="J116"/>
  <c r="J240"/>
  <c i="7" r="J169"/>
  <c r="BK157"/>
  <c i="9" r="J108"/>
  <c i="11" r="BK98"/>
  <c i="12" r="BK115"/>
  <c r="BK198"/>
  <c i="14" r="J99"/>
  <c i="15" r="J87"/>
  <c i="17" r="J132"/>
  <c r="J103"/>
  <c r="J122"/>
  <c i="18" r="BK154"/>
  <c i="19" r="BK116"/>
  <c i="2" r="BK1413"/>
  <c r="BK407"/>
  <c r="J1794"/>
  <c r="BK1073"/>
  <c r="J1467"/>
  <c r="J439"/>
  <c r="J1306"/>
  <c r="J1864"/>
  <c r="BK923"/>
  <c r="J1488"/>
  <c r="BK365"/>
  <c i="3" r="BK167"/>
  <c r="J171"/>
  <c r="J375"/>
  <c r="J224"/>
  <c r="BK133"/>
  <c r="J111"/>
  <c i="5" r="BK151"/>
  <c r="J128"/>
  <c r="BK202"/>
  <c r="BK143"/>
  <c r="J216"/>
  <c r="J136"/>
  <c i="6" r="BK119"/>
  <c r="J187"/>
  <c r="J248"/>
  <c r="J183"/>
  <c r="J178"/>
  <c r="BK114"/>
  <c r="BK109"/>
  <c r="BK133"/>
  <c i="7" r="J155"/>
  <c r="J120"/>
  <c i="8" r="J125"/>
  <c i="10" r="J107"/>
  <c i="12" r="J148"/>
  <c r="J152"/>
  <c r="J212"/>
  <c i="13" r="J88"/>
  <c i="14" r="BK145"/>
  <c i="17" r="J158"/>
  <c r="J123"/>
  <c r="J114"/>
  <c r="BK89"/>
  <c i="18" r="J143"/>
  <c i="19" r="BK106"/>
  <c i="2" r="BK2011"/>
  <c r="BK1275"/>
  <c r="J569"/>
  <c r="BK1845"/>
  <c r="J1502"/>
  <c r="J1120"/>
  <c r="J1514"/>
  <c r="BK1100"/>
  <c r="J1866"/>
  <c r="BK859"/>
  <c r="BK1727"/>
  <c r="J1027"/>
  <c r="BK1829"/>
  <c r="J852"/>
  <c r="BK1410"/>
  <c r="J228"/>
  <c r="J1135"/>
  <c i="3" r="J317"/>
  <c r="BK325"/>
  <c r="BK369"/>
  <c r="BK284"/>
  <c r="J191"/>
  <c i="4" r="BK94"/>
  <c i="5" r="BK187"/>
  <c r="BK104"/>
  <c r="BK210"/>
  <c r="J133"/>
  <c i="6" r="J220"/>
  <c r="J192"/>
  <c r="J211"/>
  <c r="J268"/>
  <c r="BK124"/>
  <c r="J176"/>
  <c r="BK221"/>
  <c i="7" r="BK113"/>
  <c r="J108"/>
  <c i="8" r="J145"/>
  <c i="10" r="BK102"/>
  <c i="11" r="J98"/>
  <c i="12" r="J225"/>
  <c r="BK106"/>
  <c i="14" r="J181"/>
  <c i="15" r="BK93"/>
  <c i="16" r="BK92"/>
  <c i="17" r="BK141"/>
  <c r="J94"/>
  <c i="18" r="J165"/>
  <c i="19" r="J89"/>
  <c i="2" r="J1084"/>
  <c r="J147"/>
  <c r="BK1735"/>
  <c r="J1281"/>
  <c r="J192"/>
  <c r="J881"/>
  <c r="J1823"/>
  <c r="BK546"/>
  <c r="J1398"/>
  <c r="J347"/>
  <c r="J1002"/>
  <c r="BK1453"/>
  <c r="J790"/>
  <c r="J1374"/>
  <c r="BK123"/>
  <c i="3" r="BK138"/>
  <c r="J352"/>
  <c r="J222"/>
  <c r="BK218"/>
  <c r="J107"/>
  <c i="5" r="BK135"/>
  <c r="J118"/>
  <c r="BK182"/>
  <c r="BK220"/>
  <c r="J158"/>
  <c i="6" r="J239"/>
  <c r="J259"/>
  <c r="BK269"/>
  <c r="J233"/>
  <c r="J269"/>
  <c r="BK143"/>
  <c r="J227"/>
  <c i="7" r="BK167"/>
  <c r="J170"/>
  <c r="J142"/>
  <c i="8" r="BK118"/>
  <c i="10" r="BK108"/>
  <c i="11" r="BK100"/>
  <c i="12" r="J106"/>
  <c r="J167"/>
  <c i="13" r="J94"/>
  <c i="14" r="BK152"/>
  <c i="15" r="J96"/>
  <c i="16" r="J107"/>
  <c i="17" r="BK145"/>
  <c r="J150"/>
  <c i="18" r="BK160"/>
  <c r="J120"/>
  <c i="20" r="BK92"/>
  <c i="2" r="BK797"/>
  <c r="J1871"/>
  <c r="J1466"/>
  <c r="J581"/>
  <c r="BK1088"/>
  <c r="BK1555"/>
  <c r="BK398"/>
  <c r="J1363"/>
  <c r="J314"/>
  <c r="J876"/>
  <c r="BK1479"/>
  <c r="J859"/>
  <c r="J1091"/>
  <c i="3" r="BK139"/>
  <c r="BK377"/>
  <c r="J346"/>
  <c r="BK285"/>
  <c r="BK126"/>
  <c r="J123"/>
  <c i="5" r="BK206"/>
  <c r="BK165"/>
  <c r="J134"/>
  <c r="J181"/>
  <c r="J138"/>
  <c i="6" r="J206"/>
  <c r="BK194"/>
  <c r="J278"/>
  <c r="J158"/>
  <c r="J184"/>
  <c r="J196"/>
  <c i="7" r="J159"/>
  <c r="BK150"/>
  <c i="8" r="J105"/>
  <c r="J147"/>
  <c i="11" r="BK107"/>
  <c i="12" r="J128"/>
  <c r="J172"/>
  <c i="14" r="BK108"/>
  <c i="15" r="J104"/>
  <c i="16" r="J94"/>
  <c i="17" r="BK119"/>
  <c r="BK126"/>
  <c i="18" r="BK184"/>
  <c i="19" r="J91"/>
  <c i="2" l="1" r="R114"/>
  <c r="BK209"/>
  <c r="J209"/>
  <c r="J67"/>
  <c r="R326"/>
  <c r="R440"/>
  <c r="BK796"/>
  <c r="J796"/>
  <c r="J71"/>
  <c r="R855"/>
  <c r="BK880"/>
  <c r="J880"/>
  <c r="J75"/>
  <c r="BK1106"/>
  <c r="J1106"/>
  <c r="J80"/>
  <c r="BK1205"/>
  <c r="J1205"/>
  <c r="J81"/>
  <c r="R1373"/>
  <c r="T1734"/>
  <c r="BK1847"/>
  <c r="J1847"/>
  <c r="J88"/>
  <c r="R1985"/>
  <c i="3" r="R106"/>
  <c r="R105"/>
  <c r="T132"/>
  <c r="T141"/>
  <c r="P292"/>
  <c r="R351"/>
  <c r="P385"/>
  <c i="5" r="BK99"/>
  <c r="J99"/>
  <c r="J69"/>
  <c r="P147"/>
  <c r="R196"/>
  <c i="6" r="BK104"/>
  <c r="J104"/>
  <c r="J69"/>
  <c r="BK139"/>
  <c r="J139"/>
  <c r="J70"/>
  <c r="BK160"/>
  <c r="J160"/>
  <c r="J71"/>
  <c r="BK257"/>
  <c r="J257"/>
  <c r="J74"/>
  <c i="7" r="BK144"/>
  <c r="J144"/>
  <c r="J72"/>
  <c r="BK176"/>
  <c r="J176"/>
  <c r="J74"/>
  <c r="P180"/>
  <c i="8" r="R111"/>
  <c r="P122"/>
  <c r="T132"/>
  <c r="T136"/>
  <c i="9" r="R98"/>
  <c i="10" r="R101"/>
  <c i="12" r="T93"/>
  <c r="BK169"/>
  <c r="J169"/>
  <c r="J64"/>
  <c r="T169"/>
  <c r="R192"/>
  <c r="BK209"/>
  <c r="T221"/>
  <c i="13" r="BK84"/>
  <c r="J84"/>
  <c r="J61"/>
  <c i="14" r="R89"/>
  <c i="15" r="BK98"/>
  <c r="J98"/>
  <c r="J63"/>
  <c i="16" r="P84"/>
  <c r="T115"/>
  <c r="T114"/>
  <c i="17" r="BK86"/>
  <c r="J86"/>
  <c r="J60"/>
  <c r="BK135"/>
  <c r="J135"/>
  <c r="J63"/>
  <c i="2" r="P114"/>
  <c r="P209"/>
  <c r="P326"/>
  <c r="P440"/>
  <c r="T796"/>
  <c r="BK855"/>
  <c r="J855"/>
  <c r="J74"/>
  <c r="R880"/>
  <c r="P1106"/>
  <c r="P1205"/>
  <c r="BK1373"/>
  <c r="J1373"/>
  <c r="J83"/>
  <c r="R1734"/>
  <c r="R1837"/>
  <c r="P1847"/>
  <c r="BK1985"/>
  <c r="J1985"/>
  <c r="J90"/>
  <c i="3" r="T185"/>
  <c r="R286"/>
  <c r="T358"/>
  <c i="5" r="R99"/>
  <c r="R147"/>
  <c r="P196"/>
  <c i="6" r="R104"/>
  <c r="P139"/>
  <c r="T160"/>
  <c r="R257"/>
  <c i="7" r="P144"/>
  <c r="P176"/>
  <c i="8" r="R104"/>
  <c r="BK117"/>
  <c r="J117"/>
  <c r="J71"/>
  <c r="T122"/>
  <c r="R136"/>
  <c i="9" r="P98"/>
  <c r="BK107"/>
  <c r="J107"/>
  <c r="J72"/>
  <c i="10" r="T101"/>
  <c r="BK112"/>
  <c r="J112"/>
  <c r="J72"/>
  <c r="T116"/>
  <c r="R122"/>
  <c i="11" r="R105"/>
  <c i="12" r="T141"/>
  <c r="T173"/>
  <c r="T201"/>
  <c r="R221"/>
  <c i="14" r="T89"/>
  <c r="R151"/>
  <c r="BK188"/>
  <c i="15" r="T98"/>
  <c i="16" r="BK84"/>
  <c r="P115"/>
  <c r="P114"/>
  <c i="17" r="T86"/>
  <c r="P135"/>
  <c i="18" r="R89"/>
  <c r="T175"/>
  <c i="19" r="P88"/>
  <c r="BK108"/>
  <c r="J108"/>
  <c r="J64"/>
  <c r="R113"/>
  <c i="2" r="BK154"/>
  <c r="J154"/>
  <c r="J66"/>
  <c r="BK446"/>
  <c r="J446"/>
  <c r="J70"/>
  <c r="P941"/>
  <c r="P1094"/>
  <c r="BK1099"/>
  <c r="J1099"/>
  <c r="J79"/>
  <c r="P1257"/>
  <c r="R1513"/>
  <c r="BK1675"/>
  <c r="J1675"/>
  <c r="J85"/>
  <c r="BK1870"/>
  <c r="J1870"/>
  <c r="J89"/>
  <c i="3" r="R185"/>
  <c r="T286"/>
  <c r="R358"/>
  <c i="5" r="BK110"/>
  <c r="J110"/>
  <c r="J70"/>
  <c r="P166"/>
  <c i="6" r="P104"/>
  <c r="T139"/>
  <c r="R160"/>
  <c r="P257"/>
  <c i="7" r="BK101"/>
  <c r="BK137"/>
  <c r="J137"/>
  <c r="J71"/>
  <c r="BK168"/>
  <c r="J168"/>
  <c r="J73"/>
  <c r="T176"/>
  <c i="8" r="T104"/>
  <c r="P117"/>
  <c r="P132"/>
  <c r="BK139"/>
  <c r="J139"/>
  <c r="J75"/>
  <c i="9" r="T98"/>
  <c i="10" r="P101"/>
  <c r="P112"/>
  <c r="BK119"/>
  <c r="J119"/>
  <c r="J74"/>
  <c r="T122"/>
  <c i="11" r="P97"/>
  <c i="12" r="P93"/>
  <c r="R173"/>
  <c r="BK201"/>
  <c r="J201"/>
  <c r="J67"/>
  <c r="P221"/>
  <c i="15" r="T85"/>
  <c r="P90"/>
  <c i="16" r="T106"/>
  <c i="17" r="BK106"/>
  <c r="J106"/>
  <c r="J61"/>
  <c r="P130"/>
  <c r="R148"/>
  <c i="18" r="P89"/>
  <c r="BK153"/>
  <c r="J153"/>
  <c r="J65"/>
  <c r="P175"/>
  <c i="19" r="T98"/>
  <c r="BK118"/>
  <c r="J118"/>
  <c r="J66"/>
  <c i="2" r="T114"/>
  <c r="T209"/>
  <c r="T326"/>
  <c r="T440"/>
  <c r="R796"/>
  <c r="R941"/>
  <c r="R1094"/>
  <c r="R1099"/>
  <c r="T1257"/>
  <c r="P1513"/>
  <c r="T1675"/>
  <c r="T1870"/>
  <c i="3" r="T106"/>
  <c r="T105"/>
  <c r="P185"/>
  <c r="BK286"/>
  <c r="J286"/>
  <c r="J76"/>
  <c r="P358"/>
  <c i="5" r="T99"/>
  <c r="T147"/>
  <c r="T196"/>
  <c i="6" r="P101"/>
  <c r="P175"/>
  <c r="P174"/>
  <c r="R276"/>
  <c i="7" r="R101"/>
  <c r="P137"/>
  <c r="T168"/>
  <c r="T180"/>
  <c i="9" r="BK98"/>
  <c r="J98"/>
  <c r="J69"/>
  <c r="R107"/>
  <c i="10" r="T104"/>
  <c r="BK116"/>
  <c r="J116"/>
  <c r="J73"/>
  <c r="BK122"/>
  <c r="J122"/>
  <c r="J75"/>
  <c i="11" r="BK105"/>
  <c r="J105"/>
  <c r="J70"/>
  <c i="12" r="BK93"/>
  <c r="J93"/>
  <c r="J61"/>
  <c r="R141"/>
  <c r="P173"/>
  <c r="BK221"/>
  <c r="J221"/>
  <c r="J70"/>
  <c r="T272"/>
  <c i="13" r="R84"/>
  <c r="R83"/>
  <c r="R82"/>
  <c i="14" r="P137"/>
  <c r="T151"/>
  <c r="P188"/>
  <c i="15" r="BK85"/>
  <c r="R98"/>
  <c i="16" r="P106"/>
  <c i="17" r="P106"/>
  <c r="T130"/>
  <c r="P148"/>
  <c i="18" r="T89"/>
  <c r="T153"/>
  <c r="T183"/>
  <c i="19" r="P118"/>
  <c i="2" r="BK114"/>
  <c r="J114"/>
  <c r="J65"/>
  <c r="R209"/>
  <c r="BK326"/>
  <c r="J326"/>
  <c r="J68"/>
  <c r="BK440"/>
  <c r="J440"/>
  <c r="J69"/>
  <c r="P796"/>
  <c r="T941"/>
  <c r="T1094"/>
  <c r="T1099"/>
  <c r="BK1257"/>
  <c r="J1257"/>
  <c r="J82"/>
  <c r="T1513"/>
  <c r="P1675"/>
  <c r="P1870"/>
  <c i="3" r="BK185"/>
  <c r="J185"/>
  <c r="J75"/>
  <c r="P286"/>
  <c r="BK358"/>
  <c r="J358"/>
  <c r="J79"/>
  <c i="5" r="R110"/>
  <c r="R166"/>
  <c i="6" r="R101"/>
  <c r="T101"/>
  <c r="BK175"/>
  <c r="BK174"/>
  <c r="J174"/>
  <c r="J72"/>
  <c r="P276"/>
  <c i="7" r="P101"/>
  <c r="T137"/>
  <c r="P168"/>
  <c r="R180"/>
  <c i="8" r="BK111"/>
  <c r="J111"/>
  <c r="J70"/>
  <c r="R117"/>
  <c r="BK132"/>
  <c r="J132"/>
  <c r="J73"/>
  <c r="P136"/>
  <c i="9" r="P102"/>
  <c r="T107"/>
  <c i="10" r="P104"/>
  <c r="R116"/>
  <c r="P122"/>
  <c i="11" r="T97"/>
  <c i="12" r="R93"/>
  <c r="BK173"/>
  <c r="J173"/>
  <c r="J65"/>
  <c r="T192"/>
  <c r="P209"/>
  <c r="R272"/>
  <c i="14" r="P89"/>
  <c r="BK151"/>
  <c r="J151"/>
  <c r="J65"/>
  <c r="R180"/>
  <c i="15" r="R90"/>
  <c i="16" r="BK106"/>
  <c r="J106"/>
  <c r="J61"/>
  <c i="17" r="R86"/>
  <c r="R135"/>
  <c i="18" r="R139"/>
  <c r="BK175"/>
  <c r="J175"/>
  <c r="J66"/>
  <c r="P183"/>
  <c i="19" r="T108"/>
  <c i="2" r="P154"/>
  <c r="T446"/>
  <c r="BK941"/>
  <c r="J941"/>
  <c r="J76"/>
  <c r="BK1094"/>
  <c r="J1094"/>
  <c r="J78"/>
  <c r="P1099"/>
  <c r="R1257"/>
  <c r="BK1513"/>
  <c r="J1513"/>
  <c r="J84"/>
  <c r="R1675"/>
  <c r="R1870"/>
  <c i="3" r="BK132"/>
  <c r="J132"/>
  <c r="J73"/>
  <c r="BK141"/>
  <c r="J141"/>
  <c r="J74"/>
  <c r="R292"/>
  <c r="P351"/>
  <c r="R385"/>
  <c i="5" r="T110"/>
  <c r="T166"/>
  <c i="6" r="BK101"/>
  <c r="J101"/>
  <c r="J68"/>
  <c r="T175"/>
  <c r="T276"/>
  <c i="7" r="T101"/>
  <c r="R137"/>
  <c r="R168"/>
  <c r="BK180"/>
  <c r="J180"/>
  <c r="J75"/>
  <c i="8" r="BK104"/>
  <c r="J104"/>
  <c r="J69"/>
  <c r="T111"/>
  <c r="R122"/>
  <c r="P139"/>
  <c i="9" r="T102"/>
  <c r="T97"/>
  <c r="T96"/>
  <c i="10" r="BK104"/>
  <c r="J104"/>
  <c r="J70"/>
  <c r="R112"/>
  <c r="P119"/>
  <c i="11" r="T105"/>
  <c i="14" r="BK89"/>
  <c r="J89"/>
  <c r="J61"/>
  <c r="T137"/>
  <c r="BK180"/>
  <c r="J180"/>
  <c r="J66"/>
  <c r="T188"/>
  <c i="15" r="P85"/>
  <c r="P98"/>
  <c i="16" r="T84"/>
  <c r="T83"/>
  <c r="R115"/>
  <c r="R114"/>
  <c i="17" r="T106"/>
  <c r="T135"/>
  <c i="18" r="BK89"/>
  <c r="T139"/>
  <c r="R153"/>
  <c r="R183"/>
  <c i="19" r="R88"/>
  <c r="P98"/>
  <c r="P108"/>
  <c r="BK113"/>
  <c r="J113"/>
  <c r="J65"/>
  <c r="T118"/>
  <c i="2" r="T154"/>
  <c r="P446"/>
  <c r="T855"/>
  <c r="T880"/>
  <c r="T1106"/>
  <c r="T1205"/>
  <c r="T1373"/>
  <c r="BK1734"/>
  <c r="J1734"/>
  <c r="J86"/>
  <c r="BK1837"/>
  <c r="J1837"/>
  <c r="J87"/>
  <c r="T1837"/>
  <c r="T1847"/>
  <c r="T1985"/>
  <c i="3" r="P106"/>
  <c r="P105"/>
  <c r="R132"/>
  <c r="R141"/>
  <c r="BK292"/>
  <c r="J292"/>
  <c r="J77"/>
  <c r="BK351"/>
  <c r="J351"/>
  <c r="J78"/>
  <c r="BK385"/>
  <c r="J385"/>
  <c r="J80"/>
  <c i="5" r="P110"/>
  <c r="BK166"/>
  <c r="J166"/>
  <c r="J72"/>
  <c i="6" r="R175"/>
  <c r="R174"/>
  <c r="BK276"/>
  <c r="J276"/>
  <c r="J75"/>
  <c i="7" r="T144"/>
  <c i="8" r="P104"/>
  <c r="BK122"/>
  <c r="J122"/>
  <c r="J72"/>
  <c r="BK136"/>
  <c r="J136"/>
  <c r="J74"/>
  <c r="T139"/>
  <c i="9" r="R102"/>
  <c r="P107"/>
  <c i="10" r="BK101"/>
  <c r="J101"/>
  <c r="J69"/>
  <c r="T112"/>
  <c r="R119"/>
  <c i="11" r="R97"/>
  <c r="R96"/>
  <c r="R95"/>
  <c i="12" r="P141"/>
  <c r="P169"/>
  <c r="P192"/>
  <c r="P201"/>
  <c r="R209"/>
  <c r="R208"/>
  <c r="P272"/>
  <c i="13" r="P84"/>
  <c r="P83"/>
  <c r="P82"/>
  <c i="1" r="AU69"/>
  <c i="14" r="R137"/>
  <c r="P180"/>
  <c r="R188"/>
  <c i="15" r="BK90"/>
  <c r="J90"/>
  <c r="J62"/>
  <c i="16" r="R84"/>
  <c r="BK115"/>
  <c r="J115"/>
  <c r="J63"/>
  <c i="17" r="P86"/>
  <c r="P85"/>
  <c i="1" r="AU73"/>
  <c i="17" r="BK130"/>
  <c r="J130"/>
  <c r="J62"/>
  <c r="T148"/>
  <c i="18" r="P139"/>
  <c r="R175"/>
  <c i="19" r="T88"/>
  <c r="R98"/>
  <c r="T113"/>
  <c i="2" r="R154"/>
  <c r="R446"/>
  <c r="P855"/>
  <c r="P880"/>
  <c r="R1106"/>
  <c r="R1205"/>
  <c r="P1373"/>
  <c r="P1734"/>
  <c r="P1837"/>
  <c r="R1847"/>
  <c r="P1985"/>
  <c i="3" r="BK106"/>
  <c r="P132"/>
  <c r="P141"/>
  <c r="T292"/>
  <c r="T351"/>
  <c r="T385"/>
  <c i="5" r="P99"/>
  <c r="BK147"/>
  <c r="J147"/>
  <c r="J71"/>
  <c r="BK196"/>
  <c r="J196"/>
  <c r="J73"/>
  <c i="6" r="T104"/>
  <c r="R139"/>
  <c r="P160"/>
  <c r="T257"/>
  <c i="7" r="R144"/>
  <c r="R176"/>
  <c i="8" r="P111"/>
  <c r="T117"/>
  <c r="R132"/>
  <c r="R139"/>
  <c i="9" r="BK102"/>
  <c r="J102"/>
  <c r="J70"/>
  <c i="10" r="R104"/>
  <c r="P116"/>
  <c r="T119"/>
  <c i="11" r="BK97"/>
  <c r="P105"/>
  <c r="P96"/>
  <c r="P95"/>
  <c i="1" r="AU67"/>
  <c i="12" r="BK141"/>
  <c r="J141"/>
  <c r="J63"/>
  <c r="R169"/>
  <c r="BK192"/>
  <c r="J192"/>
  <c r="J66"/>
  <c r="R201"/>
  <c r="T209"/>
  <c r="BK272"/>
  <c r="J272"/>
  <c r="J71"/>
  <c i="13" r="T84"/>
  <c r="T83"/>
  <c r="T82"/>
  <c i="14" r="BK137"/>
  <c r="J137"/>
  <c r="J62"/>
  <c r="P151"/>
  <c r="T180"/>
  <c i="15" r="R85"/>
  <c r="R84"/>
  <c r="T90"/>
  <c i="16" r="R106"/>
  <c i="17" r="R106"/>
  <c r="R130"/>
  <c r="BK148"/>
  <c r="J148"/>
  <c r="J64"/>
  <c i="18" r="BK139"/>
  <c r="J139"/>
  <c r="J62"/>
  <c r="P153"/>
  <c r="BK183"/>
  <c r="J183"/>
  <c r="J67"/>
  <c i="19" r="BK88"/>
  <c r="J88"/>
  <c r="J61"/>
  <c r="BK98"/>
  <c r="J98"/>
  <c r="J63"/>
  <c r="R108"/>
  <c r="P113"/>
  <c r="R118"/>
  <c i="20" r="BK83"/>
  <c r="J83"/>
  <c r="J61"/>
  <c r="P83"/>
  <c r="P82"/>
  <c r="P81"/>
  <c i="1" r="AU76"/>
  <c i="20" r="R83"/>
  <c r="R82"/>
  <c r="R81"/>
  <c r="T83"/>
  <c r="T82"/>
  <c r="T81"/>
  <c i="9" r="BK105"/>
  <c r="J105"/>
  <c r="J71"/>
  <c i="14" r="BK144"/>
  <c r="J144"/>
  <c r="J63"/>
  <c i="18" r="BK146"/>
  <c r="J146"/>
  <c r="J63"/>
  <c i="2" r="BK851"/>
  <c r="J851"/>
  <c r="J72"/>
  <c i="3" r="BK125"/>
  <c r="J125"/>
  <c r="J70"/>
  <c i="4" r="BK93"/>
  <c r="J93"/>
  <c r="J68"/>
  <c i="7" r="BK115"/>
  <c r="J115"/>
  <c r="J70"/>
  <c i="8" r="BK142"/>
  <c r="J142"/>
  <c r="J76"/>
  <c i="10" r="BK110"/>
  <c r="J110"/>
  <c r="J71"/>
  <c i="12" r="BK137"/>
  <c r="J137"/>
  <c r="J62"/>
  <c i="19" r="BK95"/>
  <c r="J95"/>
  <c r="J62"/>
  <c i="11" r="BK108"/>
  <c r="J108"/>
  <c r="J71"/>
  <c i="8" r="BK146"/>
  <c r="J146"/>
  <c r="J78"/>
  <c i="13" r="BK93"/>
  <c r="J93"/>
  <c r="J62"/>
  <c i="15" r="BK88"/>
  <c r="J88"/>
  <c r="J61"/>
  <c r="BK106"/>
  <c r="J106"/>
  <c r="J64"/>
  <c i="18" r="BK150"/>
  <c r="J150"/>
  <c r="J64"/>
  <c i="2" r="BK1090"/>
  <c r="J1090"/>
  <c r="J77"/>
  <c i="17" r="BK157"/>
  <c r="J157"/>
  <c r="J65"/>
  <c i="3" r="BK128"/>
  <c r="J128"/>
  <c r="J71"/>
  <c i="8" r="BK144"/>
  <c r="J144"/>
  <c r="J77"/>
  <c i="14" r="BK148"/>
  <c r="J148"/>
  <c r="J64"/>
  <c i="6" r="BK284"/>
  <c r="J284"/>
  <c r="J76"/>
  <c i="19" r="BK87"/>
  <c r="J87"/>
  <c r="J60"/>
  <c i="20" r="E48"/>
  <c r="F78"/>
  <c r="J52"/>
  <c r="BE86"/>
  <c r="BE92"/>
  <c r="BE84"/>
  <c r="BE90"/>
  <c r="BE88"/>
  <c i="19" r="BE101"/>
  <c r="BE105"/>
  <c r="BE111"/>
  <c r="BE116"/>
  <c r="BE120"/>
  <c r="BE125"/>
  <c r="BE96"/>
  <c r="J52"/>
  <c r="BE91"/>
  <c r="E76"/>
  <c r="BE103"/>
  <c r="BE106"/>
  <c r="BE109"/>
  <c r="BE114"/>
  <c r="BE119"/>
  <c r="F55"/>
  <c r="BE99"/>
  <c r="BE89"/>
  <c r="BE92"/>
  <c i="18" r="J89"/>
  <c r="J61"/>
  <c i="19" r="BE117"/>
  <c r="BE123"/>
  <c i="18" r="BE172"/>
  <c r="BE176"/>
  <c r="E48"/>
  <c r="F55"/>
  <c r="BE102"/>
  <c r="BE105"/>
  <c r="BE114"/>
  <c r="BE96"/>
  <c r="BE99"/>
  <c r="BE117"/>
  <c r="BE125"/>
  <c r="BE132"/>
  <c r="BE140"/>
  <c r="J81"/>
  <c r="BE127"/>
  <c r="BE137"/>
  <c r="BE160"/>
  <c r="BE186"/>
  <c i="17" r="BK85"/>
  <c r="J85"/>
  <c r="J59"/>
  <c i="18" r="BE90"/>
  <c r="BE134"/>
  <c r="BE156"/>
  <c r="BE165"/>
  <c r="BE178"/>
  <c r="BE93"/>
  <c r="BE108"/>
  <c r="BE129"/>
  <c r="BE143"/>
  <c r="BE147"/>
  <c r="BE151"/>
  <c r="BE158"/>
  <c r="BE162"/>
  <c r="BE167"/>
  <c r="BE111"/>
  <c r="BE120"/>
  <c r="BE154"/>
  <c r="BE169"/>
  <c r="BE170"/>
  <c r="BE181"/>
  <c r="BE184"/>
  <c i="16" r="J84"/>
  <c r="J60"/>
  <c i="17" r="F55"/>
  <c r="BE90"/>
  <c r="BE92"/>
  <c r="BE98"/>
  <c r="BE111"/>
  <c r="BE121"/>
  <c r="BE122"/>
  <c r="BE133"/>
  <c r="BE146"/>
  <c i="16" r="BK114"/>
  <c r="J114"/>
  <c r="J62"/>
  <c i="17" r="J79"/>
  <c r="BE95"/>
  <c r="BE97"/>
  <c r="BE112"/>
  <c r="BE113"/>
  <c r="BE120"/>
  <c r="BE131"/>
  <c r="BE136"/>
  <c r="BE143"/>
  <c r="BE153"/>
  <c r="BE156"/>
  <c r="E75"/>
  <c r="BE93"/>
  <c r="BE119"/>
  <c r="BE140"/>
  <c r="BE145"/>
  <c r="BE91"/>
  <c r="BE108"/>
  <c r="BE109"/>
  <c r="BE110"/>
  <c r="BE115"/>
  <c r="BE116"/>
  <c r="BE123"/>
  <c r="BE124"/>
  <c r="BE126"/>
  <c r="BE129"/>
  <c r="BE132"/>
  <c r="BE138"/>
  <c r="BE144"/>
  <c r="BE147"/>
  <c r="BE150"/>
  <c r="BE88"/>
  <c r="BE89"/>
  <c r="BE102"/>
  <c r="BE107"/>
  <c r="BE125"/>
  <c r="BE127"/>
  <c r="BE128"/>
  <c r="BE137"/>
  <c r="BE139"/>
  <c r="BE151"/>
  <c r="BE152"/>
  <c r="BE155"/>
  <c r="BE158"/>
  <c r="BE94"/>
  <c r="BE96"/>
  <c r="BE100"/>
  <c r="BE105"/>
  <c r="BE114"/>
  <c r="BE117"/>
  <c r="BE118"/>
  <c r="BE142"/>
  <c r="BE149"/>
  <c r="BE87"/>
  <c r="BE99"/>
  <c r="BE101"/>
  <c r="BE103"/>
  <c r="BE104"/>
  <c r="BE134"/>
  <c r="BE141"/>
  <c r="BE154"/>
  <c i="16" r="BE92"/>
  <c r="BE102"/>
  <c r="BE121"/>
  <c r="BE85"/>
  <c r="BE96"/>
  <c r="BE107"/>
  <c r="BE116"/>
  <c r="BE118"/>
  <c r="BE98"/>
  <c i="15" r="J85"/>
  <c r="J60"/>
  <c i="16" r="E48"/>
  <c r="J52"/>
  <c r="F55"/>
  <c r="BE86"/>
  <c r="BE87"/>
  <c r="BE99"/>
  <c r="BE112"/>
  <c r="BE111"/>
  <c r="BE97"/>
  <c r="BE105"/>
  <c r="BE90"/>
  <c r="BE94"/>
  <c i="14" r="J188"/>
  <c r="J67"/>
  <c i="15" r="BE102"/>
  <c r="BE103"/>
  <c r="BE104"/>
  <c i="14" r="BK88"/>
  <c r="BK87"/>
  <c r="J87"/>
  <c r="J59"/>
  <c i="15" r="BE100"/>
  <c r="BE105"/>
  <c r="E48"/>
  <c r="BE92"/>
  <c r="BE96"/>
  <c r="BE107"/>
  <c r="J78"/>
  <c r="BE91"/>
  <c r="BE94"/>
  <c r="BE101"/>
  <c r="F55"/>
  <c r="BE89"/>
  <c r="BE99"/>
  <c i="1" r="BA71"/>
  <c i="15" r="BE86"/>
  <c r="BE93"/>
  <c r="BE95"/>
  <c r="BE97"/>
  <c r="BE87"/>
  <c i="14" r="E77"/>
  <c r="BE96"/>
  <c r="BE152"/>
  <c r="BE161"/>
  <c r="BE172"/>
  <c r="F84"/>
  <c r="BE141"/>
  <c r="BE149"/>
  <c r="BE158"/>
  <c r="BE163"/>
  <c r="BE189"/>
  <c r="BE191"/>
  <c r="BE135"/>
  <c r="BE173"/>
  <c r="BE175"/>
  <c i="13" r="BK83"/>
  <c r="BK82"/>
  <c r="J82"/>
  <c r="J59"/>
  <c i="14" r="BE93"/>
  <c r="BE113"/>
  <c r="BE118"/>
  <c r="BE125"/>
  <c r="BE130"/>
  <c r="BE154"/>
  <c r="BE159"/>
  <c r="BE177"/>
  <c r="J81"/>
  <c r="BE90"/>
  <c r="BE111"/>
  <c r="BE127"/>
  <c r="BE138"/>
  <c r="BE145"/>
  <c r="BE156"/>
  <c r="BE183"/>
  <c r="BE99"/>
  <c r="BE108"/>
  <c r="BE123"/>
  <c r="BE168"/>
  <c r="BE102"/>
  <c r="BE105"/>
  <c r="BE115"/>
  <c r="BE186"/>
  <c r="BE132"/>
  <c r="BE165"/>
  <c r="BE170"/>
  <c r="BE181"/>
  <c i="12" r="J209"/>
  <c r="J69"/>
  <c i="13" r="E48"/>
  <c r="F55"/>
  <c r="BE89"/>
  <c i="12" r="BK92"/>
  <c r="J92"/>
  <c r="J60"/>
  <c i="13" r="J52"/>
  <c r="BE87"/>
  <c r="BE88"/>
  <c r="BE90"/>
  <c r="BE92"/>
  <c r="BE85"/>
  <c r="BE94"/>
  <c i="12" r="BE102"/>
  <c r="BE144"/>
  <c r="BE154"/>
  <c r="BE156"/>
  <c r="BE170"/>
  <c r="BE183"/>
  <c r="BE198"/>
  <c r="BE202"/>
  <c r="BE214"/>
  <c r="BE217"/>
  <c r="J52"/>
  <c r="BE99"/>
  <c r="BE158"/>
  <c r="BE167"/>
  <c r="BE176"/>
  <c r="BE195"/>
  <c r="BE222"/>
  <c i="11" r="J97"/>
  <c r="J69"/>
  <c i="12" r="F88"/>
  <c r="BE106"/>
  <c r="BE131"/>
  <c r="BE134"/>
  <c r="BE136"/>
  <c r="BE148"/>
  <c r="BE180"/>
  <c r="BE223"/>
  <c r="BE227"/>
  <c r="E48"/>
  <c r="BE160"/>
  <c r="BE177"/>
  <c r="BE109"/>
  <c r="BE142"/>
  <c r="BE188"/>
  <c r="BE210"/>
  <c r="BE213"/>
  <c r="BE216"/>
  <c r="BE270"/>
  <c r="BE273"/>
  <c r="BE291"/>
  <c r="BE94"/>
  <c r="BE104"/>
  <c r="BE115"/>
  <c r="BE118"/>
  <c r="BE138"/>
  <c r="BE172"/>
  <c r="BE174"/>
  <c r="BE185"/>
  <c r="BE190"/>
  <c r="BE205"/>
  <c r="BE215"/>
  <c r="BE219"/>
  <c r="BE225"/>
  <c r="BE229"/>
  <c r="BE245"/>
  <c r="BE262"/>
  <c r="BE287"/>
  <c r="BE289"/>
  <c r="BE293"/>
  <c r="BE126"/>
  <c r="BE128"/>
  <c r="BE152"/>
  <c r="BE162"/>
  <c r="BE178"/>
  <c r="BE187"/>
  <c r="BE193"/>
  <c r="BE212"/>
  <c r="BE218"/>
  <c r="BE231"/>
  <c r="BE256"/>
  <c r="BE295"/>
  <c i="11" r="E52"/>
  <c r="J89"/>
  <c r="BE102"/>
  <c r="BE109"/>
  <c r="F92"/>
  <c r="BE99"/>
  <c i="10" r="BK100"/>
  <c r="BK99"/>
  <c r="J99"/>
  <c r="J67"/>
  <c i="11" r="BE106"/>
  <c r="BE107"/>
  <c r="BE98"/>
  <c r="BE100"/>
  <c r="BE101"/>
  <c r="BE103"/>
  <c r="BE104"/>
  <c i="10" r="BE117"/>
  <c r="BE106"/>
  <c r="BE108"/>
  <c r="BE114"/>
  <c r="J60"/>
  <c r="BE105"/>
  <c r="BE109"/>
  <c r="BE124"/>
  <c r="F96"/>
  <c r="BE102"/>
  <c r="BE107"/>
  <c r="BE113"/>
  <c r="BE121"/>
  <c r="BE125"/>
  <c r="BE123"/>
  <c r="E52"/>
  <c r="BE103"/>
  <c r="BE111"/>
  <c r="BE120"/>
  <c r="BE115"/>
  <c r="BE118"/>
  <c i="9" r="E52"/>
  <c r="BE103"/>
  <c r="BE106"/>
  <c i="8" r="BK103"/>
  <c r="J103"/>
  <c r="J68"/>
  <c i="9" r="BE99"/>
  <c r="BE100"/>
  <c r="BE104"/>
  <c r="BE110"/>
  <c r="F63"/>
  <c r="J90"/>
  <c r="BE109"/>
  <c r="BE101"/>
  <c r="BE108"/>
  <c i="8" r="BE119"/>
  <c r="BE124"/>
  <c r="BE137"/>
  <c r="BE138"/>
  <c r="BE140"/>
  <c r="BE143"/>
  <c r="E52"/>
  <c r="BE112"/>
  <c r="BE114"/>
  <c r="BE126"/>
  <c r="BE110"/>
  <c r="BE147"/>
  <c r="F63"/>
  <c r="BE108"/>
  <c r="BE109"/>
  <c r="BE121"/>
  <c r="BE123"/>
  <c r="BE133"/>
  <c r="J60"/>
  <c r="BE105"/>
  <c r="BE127"/>
  <c r="BE145"/>
  <c r="BE113"/>
  <c r="BE115"/>
  <c r="BE116"/>
  <c r="BE118"/>
  <c r="BE120"/>
  <c r="BE131"/>
  <c i="7" r="J101"/>
  <c r="J69"/>
  <c i="8" r="BE106"/>
  <c r="BE107"/>
  <c r="BE134"/>
  <c r="BE135"/>
  <c r="BE125"/>
  <c r="BE141"/>
  <c i="7" r="BE105"/>
  <c r="BE109"/>
  <c r="BE134"/>
  <c r="BE140"/>
  <c r="BE143"/>
  <c r="BE146"/>
  <c r="BE148"/>
  <c r="BE158"/>
  <c r="BE162"/>
  <c r="BE170"/>
  <c r="BE174"/>
  <c r="BE177"/>
  <c r="BE182"/>
  <c r="F96"/>
  <c r="BE124"/>
  <c r="BE141"/>
  <c i="6" r="J175"/>
  <c r="J73"/>
  <c i="7" r="BE102"/>
  <c r="BE130"/>
  <c i="6" r="BK100"/>
  <c r="J100"/>
  <c r="J67"/>
  <c i="7" r="BE117"/>
  <c r="BE128"/>
  <c r="BE132"/>
  <c r="BE133"/>
  <c r="BE138"/>
  <c r="BE145"/>
  <c r="BE152"/>
  <c r="BE159"/>
  <c r="BE164"/>
  <c r="BE169"/>
  <c r="BE171"/>
  <c r="BE173"/>
  <c r="BE179"/>
  <c r="E52"/>
  <c r="J93"/>
  <c r="BE113"/>
  <c r="BE116"/>
  <c r="BE120"/>
  <c r="BE121"/>
  <c r="BE122"/>
  <c r="BE123"/>
  <c r="BE129"/>
  <c r="BE131"/>
  <c r="BE136"/>
  <c r="BE151"/>
  <c r="BE154"/>
  <c r="BE156"/>
  <c r="BE161"/>
  <c r="BE165"/>
  <c r="BE175"/>
  <c r="BE181"/>
  <c r="BE160"/>
  <c r="BE103"/>
  <c r="BE107"/>
  <c r="BE108"/>
  <c r="BE110"/>
  <c r="BE112"/>
  <c r="BE118"/>
  <c r="BE119"/>
  <c r="BE126"/>
  <c r="BE127"/>
  <c r="BE150"/>
  <c r="BE153"/>
  <c r="BE155"/>
  <c r="BE166"/>
  <c r="BE167"/>
  <c r="BE104"/>
  <c r="BE111"/>
  <c r="BE114"/>
  <c r="BE125"/>
  <c r="BE135"/>
  <c r="BE142"/>
  <c r="BE147"/>
  <c r="BE149"/>
  <c r="BE157"/>
  <c r="BE163"/>
  <c r="BE172"/>
  <c r="BE178"/>
  <c i="6" r="BE118"/>
  <c r="BE126"/>
  <c r="BE154"/>
  <c r="BE155"/>
  <c r="BE159"/>
  <c r="BE161"/>
  <c r="BE163"/>
  <c r="BE169"/>
  <c r="BE183"/>
  <c r="BE190"/>
  <c r="BE204"/>
  <c r="BE210"/>
  <c r="BE213"/>
  <c r="BE216"/>
  <c r="BE224"/>
  <c r="BE233"/>
  <c r="BE234"/>
  <c r="BE237"/>
  <c r="BE252"/>
  <c r="BE261"/>
  <c r="BE271"/>
  <c r="BE280"/>
  <c r="BE281"/>
  <c r="BE282"/>
  <c r="BE283"/>
  <c r="BE285"/>
  <c r="J60"/>
  <c r="E86"/>
  <c r="F97"/>
  <c r="BE108"/>
  <c r="BE124"/>
  <c r="BE130"/>
  <c r="BE133"/>
  <c r="BE142"/>
  <c r="BE143"/>
  <c r="BE144"/>
  <c r="BE165"/>
  <c r="BE167"/>
  <c r="BE168"/>
  <c r="BE172"/>
  <c r="BE177"/>
  <c r="BE188"/>
  <c r="BE199"/>
  <c r="BE209"/>
  <c r="BE217"/>
  <c r="BE260"/>
  <c r="BE265"/>
  <c r="BE270"/>
  <c r="BE102"/>
  <c r="BE153"/>
  <c r="BE166"/>
  <c r="BE173"/>
  <c r="BE186"/>
  <c r="BE189"/>
  <c r="BE191"/>
  <c r="BE193"/>
  <c r="BE203"/>
  <c r="BE211"/>
  <c r="BE222"/>
  <c r="BE223"/>
  <c r="BE225"/>
  <c r="BE227"/>
  <c r="BE228"/>
  <c r="BE236"/>
  <c r="BE240"/>
  <c r="BE246"/>
  <c r="BE249"/>
  <c r="BE253"/>
  <c r="BE264"/>
  <c r="BE267"/>
  <c r="BE112"/>
  <c r="BE116"/>
  <c r="BE128"/>
  <c r="BE132"/>
  <c r="BE134"/>
  <c r="BE135"/>
  <c r="BE137"/>
  <c r="BE138"/>
  <c r="BE157"/>
  <c r="BE158"/>
  <c r="BE164"/>
  <c r="BE187"/>
  <c r="BE194"/>
  <c r="BE256"/>
  <c r="BE262"/>
  <c r="BE266"/>
  <c r="BE103"/>
  <c r="BE106"/>
  <c r="BE110"/>
  <c r="BE111"/>
  <c r="BE113"/>
  <c r="BE114"/>
  <c r="BE120"/>
  <c r="BE125"/>
  <c r="BE145"/>
  <c r="BE170"/>
  <c r="BE180"/>
  <c r="BE200"/>
  <c r="BE206"/>
  <c r="BE220"/>
  <c r="BE221"/>
  <c r="BE226"/>
  <c r="BE230"/>
  <c r="BE235"/>
  <c r="BE239"/>
  <c r="BE247"/>
  <c r="BE259"/>
  <c r="BE275"/>
  <c r="BE277"/>
  <c r="BE278"/>
  <c r="BE107"/>
  <c r="BE115"/>
  <c r="BE121"/>
  <c r="BE127"/>
  <c r="BE136"/>
  <c r="BE141"/>
  <c r="BE146"/>
  <c r="BE148"/>
  <c r="BE149"/>
  <c r="BE151"/>
  <c r="BE152"/>
  <c r="BE162"/>
  <c r="BE179"/>
  <c r="BE181"/>
  <c r="BE182"/>
  <c r="BE192"/>
  <c r="BE196"/>
  <c r="BE197"/>
  <c r="BE207"/>
  <c r="BE219"/>
  <c r="BE231"/>
  <c r="BE232"/>
  <c r="BE238"/>
  <c r="BE244"/>
  <c r="BE245"/>
  <c r="BE258"/>
  <c r="BE272"/>
  <c r="BE273"/>
  <c r="BE279"/>
  <c r="BE105"/>
  <c r="BE109"/>
  <c r="BE117"/>
  <c r="BE119"/>
  <c r="BE123"/>
  <c r="BE171"/>
  <c r="BE184"/>
  <c r="BE185"/>
  <c r="BE195"/>
  <c r="BE202"/>
  <c r="BE214"/>
  <c r="BE218"/>
  <c r="BE241"/>
  <c r="BE242"/>
  <c r="BE248"/>
  <c r="BE250"/>
  <c r="BE251"/>
  <c r="BE254"/>
  <c r="BE255"/>
  <c r="BE263"/>
  <c r="BE268"/>
  <c r="BE269"/>
  <c i="5" r="BK98"/>
  <c r="BK97"/>
  <c r="J97"/>
  <c i="6" r="BE122"/>
  <c r="BE129"/>
  <c r="BE131"/>
  <c r="BE140"/>
  <c r="BE147"/>
  <c r="BE150"/>
  <c r="BE156"/>
  <c r="BE176"/>
  <c r="BE178"/>
  <c r="BE198"/>
  <c r="BE201"/>
  <c r="BE205"/>
  <c r="BE208"/>
  <c r="BE212"/>
  <c r="BE215"/>
  <c r="BE229"/>
  <c r="BE243"/>
  <c r="BE274"/>
  <c i="5" r="BE101"/>
  <c r="BE103"/>
  <c r="BE106"/>
  <c r="BE109"/>
  <c r="BE121"/>
  <c r="BE124"/>
  <c r="BE126"/>
  <c r="BE127"/>
  <c r="BE128"/>
  <c r="BE154"/>
  <c r="BE155"/>
  <c r="BE199"/>
  <c r="J60"/>
  <c r="BE118"/>
  <c r="BE129"/>
  <c r="BE138"/>
  <c r="BE142"/>
  <c r="BE145"/>
  <c r="BE151"/>
  <c r="BE171"/>
  <c r="BE172"/>
  <c r="BE176"/>
  <c r="BE180"/>
  <c r="BE187"/>
  <c r="BE188"/>
  <c r="BE207"/>
  <c r="BE208"/>
  <c r="BE211"/>
  <c r="BE217"/>
  <c r="BE220"/>
  <c r="BE224"/>
  <c r="BE108"/>
  <c r="BE111"/>
  <c r="BE116"/>
  <c r="BE117"/>
  <c r="BE122"/>
  <c r="BE123"/>
  <c r="BE125"/>
  <c r="BE139"/>
  <c r="BE144"/>
  <c r="BE148"/>
  <c r="BE149"/>
  <c r="BE157"/>
  <c r="BE159"/>
  <c r="BE173"/>
  <c r="BE191"/>
  <c r="BE192"/>
  <c r="BE198"/>
  <c r="BE201"/>
  <c r="BE202"/>
  <c r="BE212"/>
  <c r="BE215"/>
  <c r="BE223"/>
  <c r="BE225"/>
  <c r="BE226"/>
  <c r="E52"/>
  <c r="BE104"/>
  <c r="BE105"/>
  <c r="BE113"/>
  <c r="BE132"/>
  <c r="BE161"/>
  <c r="BE162"/>
  <c r="BE174"/>
  <c r="BE175"/>
  <c r="BE179"/>
  <c r="BE213"/>
  <c r="BE114"/>
  <c r="BE136"/>
  <c r="BE137"/>
  <c r="BE163"/>
  <c r="BE165"/>
  <c r="BE178"/>
  <c r="BE181"/>
  <c r="BE194"/>
  <c r="BE203"/>
  <c r="BE206"/>
  <c r="BE209"/>
  <c r="BE214"/>
  <c r="BE216"/>
  <c r="F63"/>
  <c r="BE100"/>
  <c r="BE102"/>
  <c r="BE120"/>
  <c r="BE133"/>
  <c r="BE134"/>
  <c r="BE135"/>
  <c r="BE164"/>
  <c r="BE182"/>
  <c r="BE186"/>
  <c r="BE195"/>
  <c r="BE197"/>
  <c r="BE112"/>
  <c r="BE130"/>
  <c r="BE143"/>
  <c r="BE152"/>
  <c r="BE153"/>
  <c r="BE156"/>
  <c r="BE158"/>
  <c r="BE167"/>
  <c r="BE168"/>
  <c r="BE169"/>
  <c r="BE170"/>
  <c r="BE183"/>
  <c r="BE193"/>
  <c r="BE204"/>
  <c r="BE219"/>
  <c r="BE227"/>
  <c r="BE107"/>
  <c r="BE115"/>
  <c r="BE119"/>
  <c r="BE131"/>
  <c r="BE140"/>
  <c r="BE141"/>
  <c r="BE146"/>
  <c r="BE150"/>
  <c r="BE160"/>
  <c r="BE177"/>
  <c r="BE184"/>
  <c r="BE185"/>
  <c r="BE189"/>
  <c r="BE190"/>
  <c r="BE200"/>
  <c r="BE205"/>
  <c r="BE210"/>
  <c r="BE218"/>
  <c r="BE221"/>
  <c r="BE222"/>
  <c r="BE228"/>
  <c i="4" r="J60"/>
  <c r="E78"/>
  <c i="3" r="J106"/>
  <c r="J69"/>
  <c i="4" r="F89"/>
  <c i="3" r="BK131"/>
  <c r="J131"/>
  <c r="J72"/>
  <c i="4" r="BE94"/>
  <c i="3" r="E52"/>
  <c r="J98"/>
  <c r="BE113"/>
  <c r="BE135"/>
  <c r="BE149"/>
  <c r="BE151"/>
  <c r="BE182"/>
  <c r="BE184"/>
  <c r="BE228"/>
  <c r="BE230"/>
  <c r="BE253"/>
  <c r="BE255"/>
  <c r="BE287"/>
  <c r="BE295"/>
  <c i="2" r="BK113"/>
  <c r="J113"/>
  <c r="J64"/>
  <c r="BK854"/>
  <c r="J854"/>
  <c r="J73"/>
  <c i="3" r="BE109"/>
  <c r="BE111"/>
  <c r="BE115"/>
  <c r="BE118"/>
  <c r="BE120"/>
  <c r="BE121"/>
  <c r="BE123"/>
  <c r="BE129"/>
  <c r="BE136"/>
  <c r="BE142"/>
  <c r="BE143"/>
  <c r="BE147"/>
  <c r="BE153"/>
  <c r="BE155"/>
  <c r="BE157"/>
  <c r="BE159"/>
  <c r="BE165"/>
  <c r="BE167"/>
  <c r="BE187"/>
  <c r="BE222"/>
  <c r="BE242"/>
  <c r="BE299"/>
  <c r="BE301"/>
  <c r="BE307"/>
  <c r="BE334"/>
  <c r="BE346"/>
  <c r="BE347"/>
  <c r="BE365"/>
  <c r="BE367"/>
  <c r="BE170"/>
  <c r="BE171"/>
  <c r="BE173"/>
  <c r="BE175"/>
  <c r="BE177"/>
  <c r="BE191"/>
  <c r="BE212"/>
  <c r="BE243"/>
  <c r="BE267"/>
  <c r="BE275"/>
  <c r="BE280"/>
  <c r="BE340"/>
  <c r="BE342"/>
  <c r="BE344"/>
  <c r="BE363"/>
  <c r="BE369"/>
  <c r="BE371"/>
  <c r="BE186"/>
  <c r="BE189"/>
  <c r="BE193"/>
  <c r="BE195"/>
  <c r="BE197"/>
  <c r="BE201"/>
  <c r="BE210"/>
  <c r="BE216"/>
  <c r="BE224"/>
  <c r="BE238"/>
  <c r="BE240"/>
  <c r="BE277"/>
  <c r="BE293"/>
  <c r="BE304"/>
  <c r="BE308"/>
  <c r="BE310"/>
  <c r="BE312"/>
  <c r="BE316"/>
  <c r="BE317"/>
  <c r="BE359"/>
  <c r="BE214"/>
  <c r="BE220"/>
  <c r="BE226"/>
  <c r="BE261"/>
  <c r="BE263"/>
  <c r="BE273"/>
  <c r="BE276"/>
  <c r="BE284"/>
  <c r="BE285"/>
  <c r="BE297"/>
  <c r="BE329"/>
  <c r="BE331"/>
  <c r="BE373"/>
  <c r="BE377"/>
  <c r="BE381"/>
  <c r="BE383"/>
  <c r="BE388"/>
  <c r="BE178"/>
  <c r="BE203"/>
  <c r="BE205"/>
  <c r="BE206"/>
  <c r="BE208"/>
  <c r="BE218"/>
  <c r="BE232"/>
  <c r="BE245"/>
  <c r="BE247"/>
  <c r="BE249"/>
  <c r="BE251"/>
  <c r="BE259"/>
  <c r="BE265"/>
  <c r="BE269"/>
  <c r="BE278"/>
  <c r="BE289"/>
  <c r="BE303"/>
  <c r="BE314"/>
  <c r="BE319"/>
  <c r="BE325"/>
  <c r="BE327"/>
  <c r="BE336"/>
  <c r="BE338"/>
  <c r="BE361"/>
  <c r="BE375"/>
  <c r="BE379"/>
  <c r="BE386"/>
  <c r="BE389"/>
  <c r="BE199"/>
  <c r="BE282"/>
  <c r="BE290"/>
  <c r="BE321"/>
  <c r="BE332"/>
  <c r="BE355"/>
  <c r="F63"/>
  <c r="BE107"/>
  <c r="BE126"/>
  <c r="BE133"/>
  <c r="BE138"/>
  <c r="BE139"/>
  <c r="BE145"/>
  <c r="BE161"/>
  <c r="BE163"/>
  <c r="BE169"/>
  <c r="BE180"/>
  <c r="BE234"/>
  <c r="BE236"/>
  <c r="BE257"/>
  <c r="BE271"/>
  <c r="BE305"/>
  <c r="BE323"/>
  <c r="BE349"/>
  <c r="BE352"/>
  <c r="BE354"/>
  <c r="BE356"/>
  <c i="2" r="BE134"/>
  <c r="BE149"/>
  <c r="BE176"/>
  <c r="BE215"/>
  <c r="BE228"/>
  <c r="BE254"/>
  <c r="BE271"/>
  <c r="BE359"/>
  <c r="BE365"/>
  <c r="BE383"/>
  <c r="BE394"/>
  <c r="BE398"/>
  <c r="BE402"/>
  <c r="BE406"/>
  <c r="BE427"/>
  <c r="BE536"/>
  <c r="BE564"/>
  <c r="BE581"/>
  <c r="BE771"/>
  <c r="BE773"/>
  <c r="BE779"/>
  <c r="BE784"/>
  <c r="BE802"/>
  <c r="BE816"/>
  <c r="BE828"/>
  <c r="BE831"/>
  <c r="BE848"/>
  <c r="BE893"/>
  <c r="BE900"/>
  <c r="BE928"/>
  <c r="BE932"/>
  <c r="BE1075"/>
  <c r="BE1271"/>
  <c r="BE1275"/>
  <c r="BE1279"/>
  <c r="BE1306"/>
  <c r="BE1328"/>
  <c r="BE1361"/>
  <c r="BE1363"/>
  <c r="BE1387"/>
  <c r="BE1406"/>
  <c r="BE1408"/>
  <c r="BE1421"/>
  <c r="BE1423"/>
  <c r="BE1434"/>
  <c r="BE1464"/>
  <c r="BE1477"/>
  <c r="BE1479"/>
  <c r="BE1502"/>
  <c r="BE1549"/>
  <c r="BE2021"/>
  <c r="F59"/>
  <c r="BE185"/>
  <c r="BE192"/>
  <c r="BE265"/>
  <c r="BE279"/>
  <c r="BE284"/>
  <c r="BE308"/>
  <c r="BE322"/>
  <c r="BE347"/>
  <c r="BE786"/>
  <c r="BE789"/>
  <c r="BE794"/>
  <c r="BE795"/>
  <c r="BE838"/>
  <c r="BE852"/>
  <c r="BE856"/>
  <c r="BE902"/>
  <c r="BE934"/>
  <c r="BE1002"/>
  <c r="BE1035"/>
  <c r="BE1046"/>
  <c r="BE1080"/>
  <c r="BE1086"/>
  <c r="BE1120"/>
  <c r="BE1255"/>
  <c r="BE1258"/>
  <c r="BE1273"/>
  <c r="BE1281"/>
  <c r="BE1319"/>
  <c r="BE1323"/>
  <c r="BE1326"/>
  <c r="BE1415"/>
  <c r="BE1417"/>
  <c r="BE1449"/>
  <c r="BE1461"/>
  <c r="BE1470"/>
  <c r="BE1486"/>
  <c r="BE1497"/>
  <c r="BE2010"/>
  <c r="E50"/>
  <c r="J106"/>
  <c r="BE147"/>
  <c r="BE204"/>
  <c r="BE210"/>
  <c r="BE225"/>
  <c r="BE260"/>
  <c r="BE268"/>
  <c r="BE293"/>
  <c r="BE327"/>
  <c r="BE333"/>
  <c r="BE334"/>
  <c r="BE335"/>
  <c r="BE353"/>
  <c r="BE376"/>
  <c r="BE433"/>
  <c r="BE439"/>
  <c r="BE586"/>
  <c r="BE593"/>
  <c r="BE598"/>
  <c r="BE600"/>
  <c r="BE776"/>
  <c r="BE785"/>
  <c r="BE808"/>
  <c r="BE841"/>
  <c r="BE895"/>
  <c r="BE913"/>
  <c r="BE920"/>
  <c r="BE923"/>
  <c r="BE939"/>
  <c r="BE969"/>
  <c r="BE1084"/>
  <c r="BE1107"/>
  <c r="BE1216"/>
  <c r="BE1219"/>
  <c r="BE1222"/>
  <c r="BE1317"/>
  <c r="BE1338"/>
  <c r="BE1394"/>
  <c r="BE1413"/>
  <c r="BE1678"/>
  <c r="BE1732"/>
  <c r="BE2016"/>
  <c r="BE161"/>
  <c r="BE235"/>
  <c r="BE243"/>
  <c r="BE369"/>
  <c r="BE385"/>
  <c r="BE429"/>
  <c r="BE441"/>
  <c r="BE447"/>
  <c r="BE451"/>
  <c r="BE551"/>
  <c r="BE553"/>
  <c r="BE562"/>
  <c r="BE569"/>
  <c r="BE576"/>
  <c r="BE578"/>
  <c r="BE697"/>
  <c r="BE766"/>
  <c r="BE781"/>
  <c r="BE811"/>
  <c r="BE824"/>
  <c r="BE870"/>
  <c r="BE876"/>
  <c r="BE878"/>
  <c r="BE905"/>
  <c r="BE925"/>
  <c r="BE1043"/>
  <c r="BE1088"/>
  <c r="BE1139"/>
  <c r="BE1208"/>
  <c r="BE1291"/>
  <c r="BE1343"/>
  <c r="BE1350"/>
  <c r="BE1390"/>
  <c r="BE1391"/>
  <c r="BE1399"/>
  <c r="BE1451"/>
  <c r="BE1457"/>
  <c r="BE1511"/>
  <c r="BE1558"/>
  <c r="BE1564"/>
  <c r="BE1590"/>
  <c r="BE1735"/>
  <c r="BE1776"/>
  <c r="BE1785"/>
  <c r="BE1787"/>
  <c r="BE1796"/>
  <c r="BE1823"/>
  <c r="BE1825"/>
  <c r="BE1845"/>
  <c r="BE1866"/>
  <c r="BE1868"/>
  <c r="BE1871"/>
  <c r="BE1932"/>
  <c r="BE1979"/>
  <c r="BE1993"/>
  <c r="BE190"/>
  <c r="BE249"/>
  <c r="BE289"/>
  <c r="BE303"/>
  <c r="BE453"/>
  <c r="BE583"/>
  <c r="BE791"/>
  <c r="BE797"/>
  <c r="BE821"/>
  <c r="BE881"/>
  <c r="BE1073"/>
  <c r="BE1082"/>
  <c r="BE1097"/>
  <c r="BE1146"/>
  <c r="BE1150"/>
  <c r="BE1226"/>
  <c r="BE1246"/>
  <c r="BE1293"/>
  <c r="BE1348"/>
  <c r="BE1371"/>
  <c r="BE1376"/>
  <c r="BE1403"/>
  <c r="BE1593"/>
  <c r="BE1605"/>
  <c r="BE1676"/>
  <c r="BE1835"/>
  <c r="BE1838"/>
  <c r="BE1946"/>
  <c r="BE1951"/>
  <c r="BE1953"/>
  <c r="BE1999"/>
  <c r="BE2004"/>
  <c r="BE123"/>
  <c r="BE196"/>
  <c r="BE240"/>
  <c r="BE246"/>
  <c r="BE319"/>
  <c r="BE417"/>
  <c r="BE444"/>
  <c r="BE507"/>
  <c r="BE544"/>
  <c r="BE566"/>
  <c r="BE703"/>
  <c r="BE709"/>
  <c r="BE714"/>
  <c r="BE790"/>
  <c r="BE814"/>
  <c r="BE826"/>
  <c r="BE833"/>
  <c r="BE845"/>
  <c r="BE967"/>
  <c r="BE1027"/>
  <c r="BE1032"/>
  <c r="BE1040"/>
  <c r="BE1049"/>
  <c r="BE1104"/>
  <c r="BE1155"/>
  <c r="BE1164"/>
  <c r="BE1206"/>
  <c r="BE1211"/>
  <c r="BE1212"/>
  <c r="BE1283"/>
  <c r="BE1309"/>
  <c r="BE1321"/>
  <c r="BE1374"/>
  <c r="BE1419"/>
  <c r="BE1425"/>
  <c r="BE1443"/>
  <c r="BE1485"/>
  <c r="BE1561"/>
  <c r="BE1636"/>
  <c r="BE1698"/>
  <c r="BE1701"/>
  <c r="BE1707"/>
  <c r="BE1769"/>
  <c r="BE1789"/>
  <c r="BE1848"/>
  <c r="BE1855"/>
  <c r="BE2011"/>
  <c r="BE115"/>
  <c r="BE128"/>
  <c r="BE140"/>
  <c r="BE155"/>
  <c r="BE166"/>
  <c r="BE169"/>
  <c r="BE298"/>
  <c r="BE312"/>
  <c r="BE317"/>
  <c r="BE407"/>
  <c r="BE436"/>
  <c r="BE437"/>
  <c r="BE538"/>
  <c r="BE546"/>
  <c r="BE655"/>
  <c r="BE787"/>
  <c r="BE835"/>
  <c r="BE859"/>
  <c r="BE865"/>
  <c r="BE867"/>
  <c r="BE888"/>
  <c r="BE909"/>
  <c r="BE917"/>
  <c r="BE930"/>
  <c r="BE942"/>
  <c r="BE1091"/>
  <c r="BE1095"/>
  <c r="BE1135"/>
  <c r="BE1203"/>
  <c r="BE1214"/>
  <c r="BE1231"/>
  <c r="BE1238"/>
  <c r="BE1289"/>
  <c r="BE1296"/>
  <c r="BE1331"/>
  <c r="BE1333"/>
  <c r="BE1335"/>
  <c r="BE1337"/>
  <c r="BE1339"/>
  <c r="BE1346"/>
  <c r="BE1381"/>
  <c r="BE1395"/>
  <c r="BE1398"/>
  <c r="BE1428"/>
  <c r="BE1430"/>
  <c r="BE1435"/>
  <c r="BE1437"/>
  <c r="BE1438"/>
  <c r="BE1445"/>
  <c r="BE1481"/>
  <c r="BE1489"/>
  <c r="BE1505"/>
  <c r="BE1555"/>
  <c r="BE1587"/>
  <c r="BE1596"/>
  <c r="BE1638"/>
  <c r="BE1704"/>
  <c r="BE1727"/>
  <c r="BE1763"/>
  <c r="BE1766"/>
  <c r="BE1778"/>
  <c r="BE1794"/>
  <c r="BE1827"/>
  <c r="BE1829"/>
  <c r="BE1843"/>
  <c r="BE1857"/>
  <c r="BE1864"/>
  <c r="BE1943"/>
  <c r="BE1956"/>
  <c r="BE1968"/>
  <c r="BE1982"/>
  <c r="BE1986"/>
  <c r="BE1995"/>
  <c r="BE1997"/>
  <c r="BE2002"/>
  <c r="BE2018"/>
  <c r="BE2020"/>
  <c r="BE118"/>
  <c r="BE158"/>
  <c r="BE174"/>
  <c r="BE180"/>
  <c r="BE220"/>
  <c r="BE233"/>
  <c r="BE274"/>
  <c r="BE314"/>
  <c r="BE392"/>
  <c r="BE606"/>
  <c r="BE768"/>
  <c r="BE792"/>
  <c r="BE805"/>
  <c r="BE818"/>
  <c r="BE904"/>
  <c r="BE906"/>
  <c r="BE937"/>
  <c r="BE996"/>
  <c r="BE1100"/>
  <c r="BE1158"/>
  <c r="BE1236"/>
  <c r="BE1269"/>
  <c r="BE1302"/>
  <c r="BE1304"/>
  <c r="BE1311"/>
  <c r="BE1342"/>
  <c r="BE1401"/>
  <c r="BE1410"/>
  <c r="BE1432"/>
  <c r="BE1453"/>
  <c r="BE1455"/>
  <c r="BE1466"/>
  <c r="BE1467"/>
  <c r="BE1468"/>
  <c r="BE1472"/>
  <c r="BE1483"/>
  <c r="BE1487"/>
  <c r="BE1488"/>
  <c r="BE1514"/>
  <c r="BE1552"/>
  <c r="BE1673"/>
  <c r="BE1783"/>
  <c i="12" r="J34"/>
  <c i="1" r="AW68"/>
  <c i="19" r="J34"/>
  <c i="1" r="AW75"/>
  <c i="2" r="F37"/>
  <c i="1" r="BB56"/>
  <c i="7" r="J38"/>
  <c i="1" r="AW63"/>
  <c i="10" r="J38"/>
  <c i="1" r="AW66"/>
  <c i="10" r="F40"/>
  <c i="1" r="BC66"/>
  <c i="14" r="F34"/>
  <c i="1" r="BA70"/>
  <c i="15" r="F35"/>
  <c i="1" r="BB71"/>
  <c i="12" r="F34"/>
  <c i="1" r="BA68"/>
  <c i="18" r="F34"/>
  <c i="1" r="BA74"/>
  <c i="18" r="F35"/>
  <c i="1" r="BB74"/>
  <c i="3" r="F39"/>
  <c i="1" r="BB58"/>
  <c i="7" r="F41"/>
  <c i="1" r="BD63"/>
  <c i="10" r="F41"/>
  <c i="1" r="BD66"/>
  <c i="16" r="F37"/>
  <c i="1" r="BD72"/>
  <c i="3" r="F40"/>
  <c i="1" r="BC58"/>
  <c i="8" r="F38"/>
  <c i="1" r="BA64"/>
  <c i="8" r="F40"/>
  <c i="1" r="BC64"/>
  <c i="10" r="F39"/>
  <c i="1" r="BB66"/>
  <c i="11" r="J38"/>
  <c i="1" r="AW67"/>
  <c i="15" r="F36"/>
  <c i="1" r="BC71"/>
  <c i="17" r="F36"/>
  <c i="1" r="BC73"/>
  <c i="4" r="F38"/>
  <c i="1" r="BA59"/>
  <c i="4" r="J37"/>
  <c i="1" r="AV59"/>
  <c r="AT59"/>
  <c i="5" r="F38"/>
  <c i="1" r="BA60"/>
  <c i="6" r="F41"/>
  <c i="1" r="BD61"/>
  <c i="14" r="J34"/>
  <c i="1" r="AW70"/>
  <c i="17" r="F34"/>
  <c i="1" r="BA73"/>
  <c i="20" r="F34"/>
  <c i="1" r="BA76"/>
  <c i="19" r="F34"/>
  <c i="1" r="BA75"/>
  <c i="20" r="F36"/>
  <c i="1" r="BC76"/>
  <c i="2" r="F36"/>
  <c i="1" r="BA56"/>
  <c i="9" r="F41"/>
  <c i="1" r="BD65"/>
  <c i="11" r="F41"/>
  <c i="1" r="BD67"/>
  <c i="18" r="F37"/>
  <c i="1" r="BD74"/>
  <c i="13" r="J34"/>
  <c i="1" r="AW69"/>
  <c i="15" r="F37"/>
  <c i="1" r="BD71"/>
  <c i="17" r="J34"/>
  <c i="1" r="AW73"/>
  <c i="14" r="F37"/>
  <c i="1" r="BD70"/>
  <c i="12" r="F35"/>
  <c i="1" r="BB68"/>
  <c i="6" r="J38"/>
  <c i="1" r="AW61"/>
  <c i="8" r="F41"/>
  <c i="1" r="BD64"/>
  <c i="12" r="F36"/>
  <c i="1" r="BC68"/>
  <c i="6" r="F40"/>
  <c i="1" r="BC61"/>
  <c i="19" r="F37"/>
  <c i="1" r="BD75"/>
  <c i="5" r="J38"/>
  <c i="1" r="AW60"/>
  <c i="6" r="F39"/>
  <c i="1" r="BB61"/>
  <c i="16" r="J34"/>
  <c i="1" r="AW72"/>
  <c i="18" r="F36"/>
  <c i="1" r="BC74"/>
  <c i="17" r="F35"/>
  <c i="1" r="BB73"/>
  <c i="17" r="F37"/>
  <c i="1" r="BD73"/>
  <c i="5" r="F39"/>
  <c i="1" r="BB60"/>
  <c i="5" r="J34"/>
  <c i="7" r="F38"/>
  <c i="1" r="BA63"/>
  <c i="10" r="F38"/>
  <c i="1" r="BA66"/>
  <c i="18" r="J34"/>
  <c i="1" r="AW74"/>
  <c i="20" r="F37"/>
  <c i="1" r="BD76"/>
  <c i="5" r="F40"/>
  <c i="1" r="BC60"/>
  <c i="6" r="F38"/>
  <c i="1" r="BA61"/>
  <c i="7" r="F40"/>
  <c i="1" r="BC63"/>
  <c i="7" r="F39"/>
  <c i="1" r="BB63"/>
  <c i="9" r="F38"/>
  <c i="1" r="BA65"/>
  <c i="9" r="F39"/>
  <c i="1" r="BB65"/>
  <c i="11" r="F38"/>
  <c i="1" r="BA67"/>
  <c i="12" r="F37"/>
  <c i="1" r="BD68"/>
  <c i="3" r="F38"/>
  <c i="1" r="BA58"/>
  <c i="5" r="F41"/>
  <c i="1" r="BD60"/>
  <c i="13" r="F34"/>
  <c i="1" r="BA69"/>
  <c i="14" r="F36"/>
  <c i="1" r="BC70"/>
  <c i="15" r="J34"/>
  <c i="1" r="AW71"/>
  <c i="19" r="F35"/>
  <c i="1" r="BB75"/>
  <c i="2" r="F39"/>
  <c i="1" r="BD56"/>
  <c i="8" r="J38"/>
  <c i="1" r="AW64"/>
  <c i="9" r="F40"/>
  <c i="1" r="BC65"/>
  <c i="11" r="F40"/>
  <c i="1" r="BC67"/>
  <c i="13" r="F35"/>
  <c i="1" r="BB69"/>
  <c i="16" r="F36"/>
  <c i="1" r="BC72"/>
  <c i="19" r="F36"/>
  <c i="1" r="BC75"/>
  <c i="2" r="J36"/>
  <c i="1" r="AW56"/>
  <c i="2" r="F38"/>
  <c i="1" r="BC56"/>
  <c i="16" r="F34"/>
  <c i="1" r="BA72"/>
  <c i="20" r="J34"/>
  <c i="1" r="AW76"/>
  <c i="13" r="F36"/>
  <c i="1" r="BC69"/>
  <c i="13" r="F37"/>
  <c i="1" r="BD69"/>
  <c i="14" r="F35"/>
  <c i="1" r="BB70"/>
  <c i="16" r="F35"/>
  <c i="1" r="BB72"/>
  <c i="3" r="F41"/>
  <c i="1" r="BD58"/>
  <c i="8" r="F39"/>
  <c i="1" r="BB64"/>
  <c i="9" r="J38"/>
  <c i="1" r="AW65"/>
  <c i="11" r="F39"/>
  <c i="1" r="BB67"/>
  <c i="20" r="F35"/>
  <c i="1" r="BB76"/>
  <c r="AS57"/>
  <c r="AS55"/>
  <c r="AS54"/>
  <c i="3" r="J38"/>
  <c i="1" r="AW58"/>
  <c i="7" l="1" r="R115"/>
  <c r="P115"/>
  <c r="T115"/>
  <c r="T100"/>
  <c r="T99"/>
  <c i="3" r="P131"/>
  <c r="P104"/>
  <c i="1" r="AU58"/>
  <c i="2" r="T854"/>
  <c i="6" r="T174"/>
  <c r="T100"/>
  <c i="7" r="BK100"/>
  <c r="J100"/>
  <c r="J68"/>
  <c i="9" r="P97"/>
  <c r="P96"/>
  <c i="1" r="AU65"/>
  <c i="6" r="R100"/>
  <c i="5" r="R98"/>
  <c r="R97"/>
  <c i="2" r="P854"/>
  <c i="16" r="R83"/>
  <c i="18" r="T88"/>
  <c r="T87"/>
  <c i="8" r="T103"/>
  <c r="T102"/>
  <c i="6" r="P100"/>
  <c i="1" r="AU61"/>
  <c i="2" r="P113"/>
  <c r="P112"/>
  <c i="1" r="AU56"/>
  <c i="5" r="P98"/>
  <c r="P97"/>
  <c i="1" r="AU60"/>
  <c i="12" r="R92"/>
  <c r="R91"/>
  <c r="P92"/>
  <c i="11" r="BK96"/>
  <c r="J96"/>
  <c r="J68"/>
  <c i="19" r="T87"/>
  <c r="T86"/>
  <c i="16" r="P83"/>
  <c i="1" r="AU72"/>
  <c i="10" r="T100"/>
  <c r="T99"/>
  <c i="9" r="R97"/>
  <c r="R96"/>
  <c i="19" r="R87"/>
  <c r="R86"/>
  <c i="14" r="P88"/>
  <c r="P87"/>
  <c i="1" r="AU70"/>
  <c i="15" r="BK84"/>
  <c r="J84"/>
  <c i="12" r="P208"/>
  <c i="19" r="P87"/>
  <c r="P86"/>
  <c i="1" r="AU75"/>
  <c i="14" r="T88"/>
  <c r="T87"/>
  <c i="12" r="T208"/>
  <c i="2" r="R113"/>
  <c i="7" r="P100"/>
  <c r="P99"/>
  <c i="1" r="AU63"/>
  <c i="2" r="T113"/>
  <c r="T112"/>
  <c i="14" r="R88"/>
  <c r="R87"/>
  <c i="2" r="R854"/>
  <c i="18" r="BK88"/>
  <c r="BK87"/>
  <c r="J87"/>
  <c i="15" r="P84"/>
  <c i="1" r="AU71"/>
  <c i="5" r="T98"/>
  <c r="T97"/>
  <c i="17" r="T85"/>
  <c i="8" r="R103"/>
  <c r="R102"/>
  <c i="12" r="T92"/>
  <c r="T91"/>
  <c i="3" r="BK105"/>
  <c r="J105"/>
  <c r="J68"/>
  <c i="8" r="P103"/>
  <c r="P102"/>
  <c i="1" r="AU64"/>
  <c i="17" r="R85"/>
  <c i="11" r="T96"/>
  <c r="T95"/>
  <c i="7" r="R100"/>
  <c r="R99"/>
  <c i="18" r="P88"/>
  <c r="P87"/>
  <c i="1" r="AU74"/>
  <c i="15" r="T84"/>
  <c i="10" r="P100"/>
  <c r="P99"/>
  <c i="1" r="AU66"/>
  <c i="3" r="R131"/>
  <c r="R104"/>
  <c i="18" r="R88"/>
  <c r="R87"/>
  <c i="3" r="T131"/>
  <c r="T104"/>
  <c i="12" r="BK208"/>
  <c r="J208"/>
  <c r="J68"/>
  <c i="10" r="R100"/>
  <c r="R99"/>
  <c i="4" r="BK92"/>
  <c r="J92"/>
  <c i="20" r="BK82"/>
  <c r="J82"/>
  <c r="J60"/>
  <c i="9" r="BK97"/>
  <c r="J97"/>
  <c r="J68"/>
  <c i="19" r="BK86"/>
  <c r="J86"/>
  <c i="16" r="BK83"/>
  <c r="J83"/>
  <c i="14" r="J88"/>
  <c r="J60"/>
  <c i="13" r="J83"/>
  <c r="J60"/>
  <c i="12" r="BK91"/>
  <c r="J91"/>
  <c i="10" r="J100"/>
  <c r="J68"/>
  <c i="8" r="BK102"/>
  <c r="J102"/>
  <c r="J67"/>
  <c i="1" r="AG60"/>
  <c i="5" r="J98"/>
  <c r="J68"/>
  <c r="J67"/>
  <c i="3" r="BK104"/>
  <c r="J104"/>
  <c i="2" r="BK112"/>
  <c r="J112"/>
  <c r="J63"/>
  <c i="3" r="F37"/>
  <c i="1" r="AZ58"/>
  <c i="19" r="F33"/>
  <c i="1" r="AZ75"/>
  <c i="7" r="J37"/>
  <c i="1" r="AV63"/>
  <c r="AT63"/>
  <c i="8" r="J37"/>
  <c i="1" r="AV64"/>
  <c r="AT64"/>
  <c i="14" r="F33"/>
  <c i="1" r="AZ70"/>
  <c i="16" r="J33"/>
  <c i="1" r="AV72"/>
  <c r="AT72"/>
  <c i="16" r="F33"/>
  <c i="1" r="AZ72"/>
  <c i="4" r="F37"/>
  <c i="1" r="AZ59"/>
  <c i="8" r="F37"/>
  <c i="1" r="AZ64"/>
  <c i="20" r="F33"/>
  <c i="1" r="AZ76"/>
  <c i="5" r="J37"/>
  <c i="1" r="AV60"/>
  <c r="AT60"/>
  <c r="AN60"/>
  <c i="15" r="F33"/>
  <c i="1" r="AZ71"/>
  <c i="13" r="F33"/>
  <c i="1" r="AZ69"/>
  <c i="2" r="J35"/>
  <c i="1" r="AV56"/>
  <c r="AT56"/>
  <c i="14" r="J30"/>
  <c i="1" r="AG70"/>
  <c i="3" r="J37"/>
  <c i="1" r="AV58"/>
  <c r="AT58"/>
  <c i="19" r="J30"/>
  <c i="1" r="AG75"/>
  <c i="15" r="J30"/>
  <c i="1" r="AG71"/>
  <c i="5" r="F37"/>
  <c i="1" r="AZ60"/>
  <c i="9" r="F37"/>
  <c i="1" r="AZ65"/>
  <c i="10" r="J34"/>
  <c i="1" r="AG66"/>
  <c r="BA62"/>
  <c r="AW62"/>
  <c i="18" r="J33"/>
  <c i="1" r="AV74"/>
  <c r="AT74"/>
  <c i="4" r="J34"/>
  <c i="1" r="AG59"/>
  <c i="3" r="J34"/>
  <c i="1" r="AG58"/>
  <c i="7" r="F37"/>
  <c i="1" r="AZ63"/>
  <c i="14" r="J33"/>
  <c i="1" r="AV70"/>
  <c r="AT70"/>
  <c i="13" r="J33"/>
  <c i="1" r="AV69"/>
  <c r="AT69"/>
  <c i="9" r="J37"/>
  <c i="1" r="AV65"/>
  <c r="AT65"/>
  <c r="BD62"/>
  <c i="16" r="J30"/>
  <c i="1" r="AG72"/>
  <c i="20" r="J33"/>
  <c i="1" r="AV76"/>
  <c r="AT76"/>
  <c i="11" r="J37"/>
  <c i="1" r="AV67"/>
  <c r="AT67"/>
  <c i="19" r="J33"/>
  <c i="1" r="AV75"/>
  <c r="AT75"/>
  <c i="11" r="F37"/>
  <c i="1" r="AZ67"/>
  <c i="12" r="J33"/>
  <c i="1" r="AV68"/>
  <c r="AT68"/>
  <c i="10" r="F37"/>
  <c i="1" r="AZ66"/>
  <c i="6" r="F37"/>
  <c i="1" r="AZ61"/>
  <c i="17" r="J33"/>
  <c i="1" r="AV73"/>
  <c r="AT73"/>
  <c i="17" r="F33"/>
  <c i="1" r="AZ73"/>
  <c i="12" r="F33"/>
  <c i="1" r="AZ68"/>
  <c i="6" r="J34"/>
  <c i="1" r="AG61"/>
  <c i="12" r="J30"/>
  <c i="1" r="AG68"/>
  <c i="17" r="J30"/>
  <c i="1" r="AG73"/>
  <c i="18" r="F33"/>
  <c i="1" r="AZ74"/>
  <c r="BB62"/>
  <c r="AX62"/>
  <c i="10" r="J37"/>
  <c i="1" r="AV66"/>
  <c r="AT66"/>
  <c i="15" r="J33"/>
  <c i="1" r="AV71"/>
  <c r="AT71"/>
  <c i="18" r="J30"/>
  <c i="1" r="AG74"/>
  <c i="6" r="J37"/>
  <c i="1" r="AV61"/>
  <c r="AT61"/>
  <c r="BC62"/>
  <c r="AY62"/>
  <c i="13" r="J30"/>
  <c i="1" r="AG69"/>
  <c i="2" r="F35"/>
  <c i="1" r="AZ56"/>
  <c i="12" l="1" r="P91"/>
  <c i="1" r="AU68"/>
  <c i="2" r="R112"/>
  <c i="4" r="J43"/>
  <c i="15" r="J59"/>
  <c i="4" r="J67"/>
  <c i="18" r="J88"/>
  <c r="J60"/>
  <c i="11" r="BK95"/>
  <c r="J95"/>
  <c i="20" r="BK81"/>
  <c r="J81"/>
  <c r="J59"/>
  <c i="18" r="J59"/>
  <c i="7" r="BK99"/>
  <c r="J99"/>
  <c i="9" r="BK96"/>
  <c r="J96"/>
  <c r="J67"/>
  <c i="1" r="AN75"/>
  <c i="19" r="J59"/>
  <c r="J39"/>
  <c i="1" r="AN73"/>
  <c i="18" r="J39"/>
  <c i="1" r="AN72"/>
  <c i="17" r="J39"/>
  <c i="16" r="J59"/>
  <c r="J39"/>
  <c i="1" r="AN70"/>
  <c i="15" r="J39"/>
  <c i="1" r="AN69"/>
  <c i="14" r="J39"/>
  <c i="1" r="AN68"/>
  <c i="12" r="J59"/>
  <c i="13" r="J39"/>
  <c i="12" r="J39"/>
  <c i="1" r="AN66"/>
  <c i="10" r="J43"/>
  <c i="1" r="AN61"/>
  <c i="6" r="J43"/>
  <c i="5" r="J43"/>
  <c i="1" r="AN58"/>
  <c i="3" r="J67"/>
  <c r="J43"/>
  <c i="1" r="AN59"/>
  <c r="AN71"/>
  <c r="AN74"/>
  <c i="11" r="J34"/>
  <c i="1" r="AG67"/>
  <c r="BB57"/>
  <c r="AX57"/>
  <c r="BA57"/>
  <c r="AW57"/>
  <c r="BD57"/>
  <c r="AU62"/>
  <c r="AU57"/>
  <c r="AU55"/>
  <c r="AU54"/>
  <c r="BC57"/>
  <c r="AY57"/>
  <c r="AZ62"/>
  <c r="AV62"/>
  <c r="AT62"/>
  <c i="7" r="J34"/>
  <c i="1" r="AG63"/>
  <c i="8" r="J34"/>
  <c i="1" r="AG64"/>
  <c i="2" r="J32"/>
  <c i="1" r="AG56"/>
  <c i="11" l="1" r="J43"/>
  <c i="7" r="J43"/>
  <c i="11" r="J67"/>
  <c i="7" r="J67"/>
  <c i="8" r="J43"/>
  <c i="1" r="AN64"/>
  <c i="2" r="J41"/>
  <c i="1" r="AN56"/>
  <c r="AN67"/>
  <c r="AN63"/>
  <c i="9" r="J34"/>
  <c i="1" r="AG65"/>
  <c r="AG62"/>
  <c r="AG57"/>
  <c r="AG55"/>
  <c r="BA55"/>
  <c r="AZ57"/>
  <c r="AV57"/>
  <c r="AT57"/>
  <c i="20" r="J30"/>
  <c i="1" r="AG76"/>
  <c r="BB55"/>
  <c r="AX55"/>
  <c r="BD55"/>
  <c r="BC55"/>
  <c l="1" r="AN62"/>
  <c i="20" r="J39"/>
  <c i="9" r="J43"/>
  <c i="1" r="AN65"/>
  <c r="AN76"/>
  <c r="AN57"/>
  <c r="AG54"/>
  <c r="AK26"/>
  <c r="BD54"/>
  <c r="W33"/>
  <c r="BB54"/>
  <c r="W31"/>
  <c r="AW55"/>
  <c r="AZ55"/>
  <c r="AV55"/>
  <c r="BA54"/>
  <c r="W30"/>
  <c r="AY55"/>
  <c r="BC54"/>
  <c r="AY54"/>
  <c l="1" r="AW54"/>
  <c r="AK30"/>
  <c r="W32"/>
  <c r="AT55"/>
  <c r="AN55"/>
  <c r="AZ54"/>
  <c r="AV54"/>
  <c r="AK29"/>
  <c r="AK35"/>
  <c r="AX54"/>
  <c l="1" r="W29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<sst xmlns="http://schemas.openxmlformats.org/spreadsheetml/2006/main">
  <si>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</si>
  <si>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</si>
  <si>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</si>
  <si>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</si>
  <si>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</si>
  <si>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{c9a54955-ee8f-4ea9-ae08-60c4bd0f64fc}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</si>
  <si>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</si>
  <si>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</si>
  <si>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</si>
  <si>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</si>
  <si>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</si>
  <si>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</si>
  <si>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</si>
  <si>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</si>
  <si>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04/2024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</si>
  <si>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</si>
  <si>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</si>
  <si>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ZZS - Náchod - aktual</t>
  </si>
  <si>
    <t>KSO:</t>
  </si>
  <si>
    <t/>
  </si>
  <si>
    <t>CC-CZ:</t>
  </si>
  <si>
    <t>Místo:</t>
  </si>
  <si>
    <t>Náchod</t>
  </si>
  <si>
    <t>Datum:</t>
  </si>
  <si>
    <t>29. 7. 2024</t>
  </si>
  <si>
    <t>Zadavatel:</t>
  </si>
  <si>
    <t>IČ:</t>
  </si>
  <si>
    <t>Královéhradecký kraj</t>
  </si>
  <si>
    <t>DIČ:</t>
  </si>
  <si>
    <t>Účastník:</t>
  </si>
  <si>
    <t>Vyplň údaj</t>
  </si>
  <si>
    <t>Projektant:</t>
  </si>
  <si>
    <t>04475631</t>
  </si>
  <si>
    <t>CE-ING s.r.o.</t>
  </si>
  <si>
    <t>CZ04475631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</si>
  <si>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</si>
  <si>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</si>
  <si>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</si>
  <si>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</si>
  <si>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</si>
  <si>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</si>
  <si>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</si>
  <si>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</si>
  <si>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</si>
  <si>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</si>
  <si>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</si>
  <si>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</si>
  <si>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</si>
  <si>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</si>
  <si>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</si>
  <si>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</si>
  <si>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</si>
  <si>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</si>
  <si>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</si>
  <si>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</si>
  <si>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</si>
  <si>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</si>
  <si>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</si>
  <si>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</si>
  <si>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</si>
  <si>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</si>
  <si>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</si>
  <si>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</si>
  <si>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</si>
  <si>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</si>
  <si>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</si>
  <si>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</si>
  <si>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</si>
  <si>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</si>
  <si>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</si>
  <si>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</si>
  <si>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</si>
  <si>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</si>
  <si>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</si>
  <si>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</si>
  <si>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</si>
  <si>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</si>
  <si>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</si>
  <si>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</si>
  <si>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Budova zdravotnické záchranné služby</t>
  </si>
  <si>
    <t>STA</t>
  </si>
  <si>
    <t>1</t>
  </si>
  <si>
    <t>{a7e2036c-d178-45bf-aa1a-9997819566f0}</t>
  </si>
  <si>
    <t>2</t>
  </si>
  <si>
    <t>/</t>
  </si>
  <si>
    <t>D.1.1</t>
  </si>
  <si>
    <t>Architektonicko stavební řešení</t>
  </si>
  <si>
    <t>Soupis</t>
  </si>
  <si>
    <t>{9306fc80-b2e9-47b4-b811-68982881ea1e}</t>
  </si>
  <si>
    <t>D.1.4</t>
  </si>
  <si>
    <t>Technika prostředí staveb</t>
  </si>
  <si>
    <t>{a385a13e-0863-40fa-b147-21d56c6e74f9}</t>
  </si>
  <si>
    <t>D.1.4.1</t>
  </si>
  <si>
    <t>Zdravotechnika</t>
  </si>
  <si>
    <t>3</t>
  </si>
  <si>
    <t>{3618d7a6-ef1d-44fc-a130-86a09c524432}</t>
  </si>
  <si>
    <t>D.1.4.2</t>
  </si>
  <si>
    <t>Vzduchotechnika</t>
  </si>
  <si>
    <t>{52c8afce-c4a9-47af-b7f5-b093941609c0}</t>
  </si>
  <si>
    <t>D.1.4.3</t>
  </si>
  <si>
    <t>Vytápění</t>
  </si>
  <si>
    <t>{ba60f7dd-8e98-4367-b437-9da1ca88859e}</t>
  </si>
  <si>
    <t>D.1.4.4</t>
  </si>
  <si>
    <t>Elektroinstalace silnoproud + hromosvod</t>
  </si>
  <si>
    <t>{4e152383-be27-441b-a59c-c464352464ef}</t>
  </si>
  <si>
    <t>D.1.4.5</t>
  </si>
  <si>
    <t>Elektroinstalace slaboproud</t>
  </si>
  <si>
    <t>{7a36f308-11f1-4fc6-9e3e-51ef590c1f39}</t>
  </si>
  <si>
    <t>SK</t>
  </si>
  <si>
    <t>4</t>
  </si>
  <si>
    <t>{f6ea63e2-e428-4e19-bbd4-6fb1d5d686e7}</t>
  </si>
  <si>
    <t>TV</t>
  </si>
  <si>
    <t>{4c6856e6-9f02-41f6-adfa-8ab55bb2bbe8}</t>
  </si>
  <si>
    <t>AP</t>
  </si>
  <si>
    <t>{ed18ec74-e84c-4d43-af4a-7d4752e98d88}</t>
  </si>
  <si>
    <t>Kamerový systém</t>
  </si>
  <si>
    <t>{19a5a45a-ba3d-4772-97f3-719050c63630}</t>
  </si>
  <si>
    <t>Dveřní interkom</t>
  </si>
  <si>
    <t>{d7dbd4a8-6cab-4a51-8782-db4afbd76b71}</t>
  </si>
  <si>
    <t>SO 02</t>
  </si>
  <si>
    <t>Areálové úpravy vč. sadových úprav</t>
  </si>
  <si>
    <t>{b23e3f1a-7e84-4a09-90d5-fd52d09c9a0e}</t>
  </si>
  <si>
    <t>IO 01</t>
  </si>
  <si>
    <t>Vodovodní přípojka, areálový rozvod</t>
  </si>
  <si>
    <t>{dfabbb56-e7b8-4046-91d8-d7e460741f7f}</t>
  </si>
  <si>
    <t>IO 02</t>
  </si>
  <si>
    <t>Kanalizační přípojka, areálový rozvod</t>
  </si>
  <si>
    <t>{ab104bb1-5a45-4de8-a3e3-387ade6b9cf8}</t>
  </si>
  <si>
    <t>IO 03</t>
  </si>
  <si>
    <t>Elektro přípojka</t>
  </si>
  <si>
    <t>{a9ebb6cd-134e-4776-ba30-b94cc23896fe}</t>
  </si>
  <si>
    <t>IO 04</t>
  </si>
  <si>
    <t>SLP přípojka</t>
  </si>
  <si>
    <t>{f5261b50-50cc-462a-b21e-6f70013f6ac4}</t>
  </si>
  <si>
    <t>IO 05</t>
  </si>
  <si>
    <t>Fotovoltaika</t>
  </si>
  <si>
    <t>{380427cb-91b0-4500-8961-230fcf1f2bd5}</t>
  </si>
  <si>
    <t>IO 06</t>
  </si>
  <si>
    <t>Dešťová kanalizace</t>
  </si>
  <si>
    <t>{719259a8-2271-4469-a5ab-2c67dcd1d15c}</t>
  </si>
  <si>
    <t>VRN</t>
  </si>
  <si>
    <t>Vedlejší rozpočtové náklady</t>
  </si>
  <si>
    <t>{bf4a8f21-f31d-4d73-9cc4-98e31a9484fd}</t>
  </si>
  <si>
    <t>01</t>
  </si>
  <si>
    <t>Vnitřní vybavení pevně spojené se stavbou</t>
  </si>
  <si>
    <t>{0b69b6d5-4254-4b3d-93f2-1a3c235755b5}</t>
  </si>
  <si>
    <t>KRYCÍ LIST SOUPISU PRACÍ</t>
  </si>
  <si>
    <t>Objekt:</t>
  </si>
  <si>
    <t>SO 01 - Budova zdravotnické záchranné služby</t>
  </si>
  <si>
    <t>Soupis:</t>
  </si>
  <si>
    <t>D.1.1 - Architektonicko 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</si>
  <si>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</si>
  <si>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</si>
  <si>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</si>
  <si>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</si>
  <si>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</si>
  <si>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</si>
  <si>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</si>
  <si>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</si>
  <si>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</si>
  <si>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</si>
  <si>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</si>
  <si>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</si>
  <si>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</si>
  <si>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</si>
  <si>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</si>
  <si>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</si>
  <si>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</si>
  <si>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722 - Zdravotechnika - vnitřní vodovod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</si>
  <si>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</si>
  <si>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</si>
  <si>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</si>
  <si>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</si>
  <si>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</si>
  <si>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</si>
  <si>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</si>
  <si>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</si>
  <si>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</si>
  <si>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</si>
  <si>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</si>
  <si>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</si>
  <si>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</si>
  <si>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</si>
  <si>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</si>
  <si>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</si>
  <si>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</si>
  <si>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</si>
  <si>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</si>
  <si>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</si>
  <si>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</si>
  <si>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</si>
  <si>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</si>
  <si>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</si>
  <si>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</si>
  <si>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</si>
  <si>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</si>
  <si>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</si>
  <si>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</si>
  <si>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</si>
  <si>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</si>
  <si>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</si>
  <si>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</si>
  <si>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m2</t>
  </si>
  <si>
    <t>CS ÚRS 2024 02</t>
  </si>
  <si>
    <t>-2065878921</t>
  </si>
  <si>
    <t>Online PSC</t>
  </si>
  <si>
    <t>https://podminky.urs.cz/item/CS_URS_2024_02/113107222</t>
  </si>
  <si>
    <t>VV</t>
  </si>
  <si>
    <t>505,52+41,78+38,06*13,9</t>
  </si>
  <si>
    <t>122151104</t>
  </si>
  <si>
    <t>Odkopávky a prokopávky nezapažené strojně v hornině třídy těžitelnosti I skupiny 1 a 2 přes 100 do 500 m3</t>
  </si>
  <si>
    <t>m3</t>
  </si>
  <si>
    <t>1677603372</t>
  </si>
  <si>
    <t>https://podminky.urs.cz/item/CS_URS_2024_02/122151104</t>
  </si>
  <si>
    <t>(505,52*0,9)+(0,18*41,78)+(38,06*13,9*0,25)</t>
  </si>
  <si>
    <t>"výkopy pro Z11" 1,0*0,3*8</t>
  </si>
  <si>
    <t>Součet</t>
  </si>
  <si>
    <t>132151104</t>
  </si>
  <si>
    <t>Hloubení nezapažených rýh šířky do 800 mm strojně s urovnáním dna do předepsaného profilu a spádu v hornině třídy těžitelnosti I skupiny 1 a 2 přes 100 m3</t>
  </si>
  <si>
    <t>-1474142989</t>
  </si>
  <si>
    <t>https://podminky.urs.cz/item/CS_URS_2024_02/132151104</t>
  </si>
  <si>
    <t>(0,4*32,37*0,6)+(0,8*31,17*0,6)+(0,8*6,25*0,6)*2+(0,8*8,27*0,6)*2+(0,8*14,23*0,6)+(0,8*6,38*0,6)*2+(0,8*22,1*0,6)+(0,4*9,75*0,6)+(0,8*3,08*0,6)</t>
  </si>
  <si>
    <t>(0,56*1,2*0,6)+(5,0*1,2*0,35)+(0,8*6,25*0,6)*2+(0,8*8,27*0,6)*2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</si>
  <si>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</si>
  <si>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</si>
  <si>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645477186</t>
  </si>
  <si>
    <t>https://podminky.urs.cz/item/CS_URS_2024_02/162351103</t>
  </si>
  <si>
    <t xml:space="preserve">"na meziskládku" </t>
  </si>
  <si>
    <t>"odkopávka + hloubení rýh" 597,147+80,493</t>
  </si>
  <si>
    <t>"drcené kamenivo" 1076,334*0,2</t>
  </si>
  <si>
    <t>5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</si>
  <si>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</si>
  <si>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</si>
  <si>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1404310878</t>
  </si>
  <si>
    <t>https://podminky.urs.cz/item/CS_URS_2024_02/162751114</t>
  </si>
  <si>
    <t xml:space="preserve">"envinstone - Velké Poříčí" </t>
  </si>
  <si>
    <t>7</t>
  </si>
  <si>
    <t>167151121</t>
  </si>
  <si>
    <t>Nakládání, skládání a překládání neulehlého výkopku nebo sypaniny strojně skládání nebo překládání, z hornin třídy těžitelnosti I, skupiny 1 až 3</t>
  </si>
  <si>
    <t>-1389831665</t>
  </si>
  <si>
    <t>https://podminky.urs.cz/item/CS_URS_2024_02/167151121</t>
  </si>
  <si>
    <t>zemina</t>
  </si>
  <si>
    <t>"odvoz na skládku" 677,64</t>
  </si>
  <si>
    <t>kamenivo</t>
  </si>
  <si>
    <t>"odvoz na skládku" 1076,334*0,2</t>
  </si>
  <si>
    <t>8</t>
  </si>
  <si>
    <t>171152501</t>
  </si>
  <si>
    <t>Zhutnění podloží pod násypy z rostlé horniny třídy těžitelnosti I a II, skupiny 1 až 4 z hornin soudružných a nesoudržných</t>
  </si>
  <si>
    <t>1745416177</t>
  </si>
  <si>
    <t>https://podminky.urs.cz/item/CS_URS_2024_02/171152501</t>
  </si>
  <si>
    <t>9</t>
  </si>
  <si>
    <t>171201221</t>
  </si>
  <si>
    <t>Poplatek za uložení stavebního odpadu na skládce (skládkovné) zeminy a kamení zatříděného do Katalogu odpadů pod kódem 17 05 04</t>
  </si>
  <si>
    <t>t</t>
  </si>
  <si>
    <t>230897148</t>
  </si>
  <si>
    <t>https://podminky.urs.cz/item/CS_URS_2024_02/171201221</t>
  </si>
  <si>
    <t>"zemina" 677,64*1,6</t>
  </si>
  <si>
    <t>"kamenivo" 1076,334*0,29</t>
  </si>
  <si>
    <t>Zakládání</t>
  </si>
  <si>
    <t>11</t>
  </si>
  <si>
    <t>271542211</t>
  </si>
  <si>
    <t>Podsyp pod základové konstrukce se zhutněním a urovnáním povrchu ze štěrkodrtě netříděné</t>
  </si>
  <si>
    <t>-1367535038</t>
  </si>
  <si>
    <t>https://podminky.urs.cz/item/CS_URS_2024_02/271542211</t>
  </si>
  <si>
    <t>"D.1.1.9 Řezy A-A´ a C-C´, D1.1.10 Řez B-B´" (460,42*0,20)</t>
  </si>
  <si>
    <t>273353121</t>
  </si>
  <si>
    <t>Bednění kotevních otvorů a prostupů v základových konstrukcích v deskách včetně polohového zajištění a odbednění, popř. ztraceného bednění z pletiva apod. průřezu přes 0,02 do 0,05 m2, hl. do 0,50 m</t>
  </si>
  <si>
    <t>kus</t>
  </si>
  <si>
    <t>-1046884981</t>
  </si>
  <si>
    <t>https://podminky.urs.cz/item/CS_URS_2024_02/273353121</t>
  </si>
  <si>
    <t>"150/150" 25</t>
  </si>
  <si>
    <t>13</t>
  </si>
  <si>
    <t>274353131</t>
  </si>
  <si>
    <t>Bednění kotevních otvorů a prostupů v základových konstrukcích v pasech včetně polohového zajištění a odbednění, popř. ztraceného bednění z pletiva apod. průřezu přes 0,05 do 0,10 m2, hl. do 1,00 m</t>
  </si>
  <si>
    <t>-107831073</t>
  </si>
  <si>
    <t>https://podminky.urs.cz/item/CS_URS_2024_02/274353131</t>
  </si>
  <si>
    <t>"250/250" 12</t>
  </si>
  <si>
    <t>"245/400" 1</t>
  </si>
  <si>
    <t>14</t>
  </si>
  <si>
    <t>273321511</t>
  </si>
  <si>
    <t>Základy z betonu železového (bez výztuže) desky z betonu bez zvláštních nároků na prostředí tř. C 25/30</t>
  </si>
  <si>
    <t>2029487456</t>
  </si>
  <si>
    <t>https://podminky.urs.cz/item/CS_URS_2024_02/273321511</t>
  </si>
  <si>
    <t>"D.1.1.3 Půdorys základů" (455*0,30)+(8*0,15)+(35*0,31)+(45*0,4*0,3)+(34*0,3)</t>
  </si>
  <si>
    <t>15</t>
  </si>
  <si>
    <t>273351121</t>
  </si>
  <si>
    <t>Bednění základů desek zřízení</t>
  </si>
  <si>
    <t>-884788204</t>
  </si>
  <si>
    <t>https://podminky.urs.cz/item/CS_URS_2024_02/273351121</t>
  </si>
  <si>
    <t>"deska tl. 300mm" 36,88*0,4+11,16*0,4+15*0,4*2</t>
  </si>
  <si>
    <t>"deska tl.310mm" 42,5*0,4</t>
  </si>
  <si>
    <t>16</t>
  </si>
  <si>
    <t>273351122</t>
  </si>
  <si>
    <t>Bednění základů desek odstranění</t>
  </si>
  <si>
    <t>-892894802</t>
  </si>
  <si>
    <t>https://podminky.urs.cz/item/CS_URS_2024_02/273351122</t>
  </si>
  <si>
    <t>17</t>
  </si>
  <si>
    <t>273362021</t>
  </si>
  <si>
    <t>Výztuž základů desek ze svařovaných sítí z drátů typu KARI</t>
  </si>
  <si>
    <t>1432483504</t>
  </si>
  <si>
    <t>https://podminky.urs.cz/item/CS_URS_2024_02/273362021</t>
  </si>
  <si>
    <t>"viz. D.1.2.3 Základová deska - výztuž"</t>
  </si>
  <si>
    <t>164,15*120*0,001</t>
  </si>
  <si>
    <t>18</t>
  </si>
  <si>
    <t>274321511</t>
  </si>
  <si>
    <t>Základy z betonu železového (bez výztuže) pasy z betonu bez zvláštních nároků na prostředí tř. C 25/30</t>
  </si>
  <si>
    <t>328391018</t>
  </si>
  <si>
    <t>https://podminky.urs.cz/item/CS_URS_2024_02/274321511</t>
  </si>
  <si>
    <t>"dřík" 0,5*(12,08+13,68*2+8,47*2+17,72++4,38+22,9+15+13,9)*0,4+0,5*(14,03)*0,5+0,8*(41,62)*0,4+0,5*(1,4)*0,24</t>
  </si>
  <si>
    <t>"základová pas" 0,3*(8,32*3+13,48*2+17,42+4,08+23,55+16,1+8)*0,7+0,3*(3,03)*0,8+0,3*(1,25)*0,54+0,3*(13,48)*0,65</t>
  </si>
  <si>
    <t>19</t>
  </si>
  <si>
    <t>274351121</t>
  </si>
  <si>
    <t>Bednění základů pasů rovné zřízení</t>
  </si>
  <si>
    <t>-114987226</t>
  </si>
  <si>
    <t>https://podminky.urs.cz/item/CS_URS_2024_02/274351121</t>
  </si>
  <si>
    <t>"dřík" 0,5*(12,08+13,68*2+8,47*2+17,72++4,38+22,9+15+13,9)*2+0,5*(14,03)*2+0,8*(41,62)*2+0,5*(1,4)*2</t>
  </si>
  <si>
    <t>"základová pas" 0,3*(8,32*3+13,48*2+17,42+4,08+23,55+16,1+8)*2+0,3*(3,03)*0,8+2*(1,25)*0,54+2*(13,48)*2</t>
  </si>
  <si>
    <t>20</t>
  </si>
  <si>
    <t>274351122</t>
  </si>
  <si>
    <t>Bednění základů pasů rovné odstranění</t>
  </si>
  <si>
    <t>1011442204</t>
  </si>
  <si>
    <t>https://podminky.urs.cz/item/CS_URS_2024_02/274351122</t>
  </si>
  <si>
    <t>274361821</t>
  </si>
  <si>
    <t>Výztuž základů pasů z betonářské oceli 10 505 (R) nebo BSt 500</t>
  </si>
  <si>
    <t>919600499</t>
  </si>
  <si>
    <t>https://podminky.urs.cz/item/CS_URS_2024_02/274361821</t>
  </si>
  <si>
    <t>"viz. D1.2.2 Základové pasy"</t>
  </si>
  <si>
    <t>72,033*100*0,001</t>
  </si>
  <si>
    <t>22</t>
  </si>
  <si>
    <t>274362021</t>
  </si>
  <si>
    <t>Výztuž základů pasů ze svařovaných sítí z drátů typu KARI</t>
  </si>
  <si>
    <t>775725215</t>
  </si>
  <si>
    <t>https://podminky.urs.cz/item/CS_URS_2024_02/274362021</t>
  </si>
  <si>
    <t>"základ A2"</t>
  </si>
  <si>
    <t>"základový pas 700/300 - KARI 100/100/8" "0,025kg/m" 0,018*(32,17+9,48)</t>
  </si>
  <si>
    <t>Mezisoučet</t>
  </si>
  <si>
    <t>"přesahy 10%"0,750*0,1</t>
  </si>
  <si>
    <t>23</t>
  </si>
  <si>
    <t>275321211</t>
  </si>
  <si>
    <t>Základy z betonu železového (bez výztuže) patky z betonu bez zvláštních nároků na prostředí tř. C 12/15</t>
  </si>
  <si>
    <t>637569887</t>
  </si>
  <si>
    <t>https://podminky.urs.cz/item/CS_URS_2024_02/275321211</t>
  </si>
  <si>
    <t>"základy pro Z11" 0,5*0,3*8</t>
  </si>
  <si>
    <t>"základy pro Z13" 0,5*0,3*5</t>
  </si>
  <si>
    <t>Svislé a kompletní konstrukce</t>
  </si>
  <si>
    <t>24</t>
  </si>
  <si>
    <t>311235141</t>
  </si>
  <si>
    <t>Zdivo jednovrstvé z cihel děrovaných broušených na celoplošnou tenkovrstvou maltu, pevnost cihel přes P10 do P15, tl. zdiva 240 mm</t>
  </si>
  <si>
    <t>-1481983862</t>
  </si>
  <si>
    <t>https://podminky.urs.cz/item/CS_URS_2024_02/311235141</t>
  </si>
  <si>
    <t>"Půdorys 1.NP" 141,45-"otvory" (0,3*0,6)-(1,7*2,15)-(2,0*2,15)</t>
  </si>
  <si>
    <t>"Půdorys 2.NP" 5,26</t>
  </si>
  <si>
    <t>25</t>
  </si>
  <si>
    <t>311235181</t>
  </si>
  <si>
    <t>Zdivo jednovrstvé z cihel děrovaných broušených na celoplošnou tenkovrstvou maltu, pevnost cihel do P10, tl. zdiva 380 mm</t>
  </si>
  <si>
    <t>473200063</t>
  </si>
  <si>
    <t>https://podminky.urs.cz/item/CS_URS_2024_02/311235181</t>
  </si>
  <si>
    <t>"Půdorys 1.NP" ((0,38+31,74)*2+14,38*2)*4 -"otvory" (0,7*1,4)*2-(1,5*2,15)-(3,55*3,6)*5</t>
  </si>
  <si>
    <t>"Půdorys 2.NP" ((0,38+31,74)*2+14,38*2)*3,25 - "otvory" (1,8*1,5)*6-(1,5*1,5)-(2,7*1,55)-(2,0*1,5)*2-(3,5*1,5)*4-(2,5*1,5)-(1,7*2,15)</t>
  </si>
  <si>
    <t>26</t>
  </si>
  <si>
    <t>317168011</t>
  </si>
  <si>
    <t>Překlady keramické ploché osazené do maltového lože, výšky překladu 71 mm šířky 115 mm, délky 1000 mm</t>
  </si>
  <si>
    <t>-79423140</t>
  </si>
  <si>
    <t>https://podminky.urs.cz/item/CS_URS_2024_02/317168011</t>
  </si>
  <si>
    <t>"P13" 7</t>
  </si>
  <si>
    <t>"P14" 7</t>
  </si>
  <si>
    <t>27</t>
  </si>
  <si>
    <t>317168012</t>
  </si>
  <si>
    <t>Překlady keramické ploché osazené do maltového lože, výšky překladu 71 mm šířky 115 mm, délky 1250 mm</t>
  </si>
  <si>
    <t>629704384</t>
  </si>
  <si>
    <t>https://podminky.urs.cz/item/CS_URS_2024_02/317168012</t>
  </si>
  <si>
    <t>"P11" 29</t>
  </si>
  <si>
    <t>28</t>
  </si>
  <si>
    <t>317168015</t>
  </si>
  <si>
    <t>Překlady keramické ploché osazené do maltového lože, výšky překladu 71 mm šířky 115 mm, délky 2000 mm</t>
  </si>
  <si>
    <t>-1087548943</t>
  </si>
  <si>
    <t>https://podminky.urs.cz/item/CS_URS_2024_02/317168015</t>
  </si>
  <si>
    <t>"P18" 2</t>
  </si>
  <si>
    <t>"P19" 1</t>
  </si>
  <si>
    <t>29</t>
  </si>
  <si>
    <t>3171.R</t>
  </si>
  <si>
    <t>Překlad - Profil dutý svařovaný černý se čtvercovým průřezem 80x3</t>
  </si>
  <si>
    <t>-2096710510</t>
  </si>
  <si>
    <t>30</t>
  </si>
  <si>
    <t>317168016</t>
  </si>
  <si>
    <t>Překlady keramické ploché osazené do maltového lože, výšky překladu 71 mm šířky 115 mm, délky 2250 mm</t>
  </si>
  <si>
    <t>1713562791</t>
  </si>
  <si>
    <t>https://podminky.urs.cz/item/CS_URS_2024_02/317168016</t>
  </si>
  <si>
    <t>"P12" 1</t>
  </si>
  <si>
    <t>"P21" 1</t>
  </si>
  <si>
    <t>31</t>
  </si>
  <si>
    <t>317168025</t>
  </si>
  <si>
    <t>Překlady keramické ploché osazené do maltového lože, výšky překladu 71 mm šířky 145 mm, délky 2000 mm</t>
  </si>
  <si>
    <t>158537401</t>
  </si>
  <si>
    <t>https://podminky.urs.cz/item/CS_URS_2024_02/317168025</t>
  </si>
  <si>
    <t>"P17" 1</t>
  </si>
  <si>
    <t>32</t>
  </si>
  <si>
    <t>317168026</t>
  </si>
  <si>
    <t>Překlady keramické ploché osazené do maltového lože, výšky překladu 71 mm šířky 145 mm, délky 2250 mm</t>
  </si>
  <si>
    <t>-425903901</t>
  </si>
  <si>
    <t>https://podminky.urs.cz/item/CS_URS_2024_02/317168026</t>
  </si>
  <si>
    <t>"P20" 4</t>
  </si>
  <si>
    <t>33</t>
  </si>
  <si>
    <t>317168051</t>
  </si>
  <si>
    <t>Překlady keramické vysoké osazené do maltového lože, šířky překladu 70 mm výšky 238 mm, délky 1000 mm</t>
  </si>
  <si>
    <t>734600524</t>
  </si>
  <si>
    <t>https://podminky.urs.cz/item/CS_URS_2024_02/317168051</t>
  </si>
  <si>
    <t>"P1" 5*2</t>
  </si>
  <si>
    <t>34</t>
  </si>
  <si>
    <t>317168054</t>
  </si>
  <si>
    <t>Překlady keramické vysoké osazené do maltového lože, šířky překladu 70 mm výšky 238 mm, délky 1750 mm</t>
  </si>
  <si>
    <t>1442704424</t>
  </si>
  <si>
    <t>https://podminky.urs.cz/item/CS_URS_2024_02/317168054</t>
  </si>
  <si>
    <t>"P3" 5</t>
  </si>
  <si>
    <t>"P9" 5</t>
  </si>
  <si>
    <t>35</t>
  </si>
  <si>
    <t>317168056</t>
  </si>
  <si>
    <t>Překlady keramické vysoké osazené do maltového lože, šířky překladu 70 mm výšky 238 mm, délky 2250 mm</t>
  </si>
  <si>
    <t>-239968851</t>
  </si>
  <si>
    <t>https://podminky.urs.cz/item/CS_URS_2024_02/317168056</t>
  </si>
  <si>
    <t>"P4" 5*6</t>
  </si>
  <si>
    <t>"P8" 5</t>
  </si>
  <si>
    <t>"P16" 3</t>
  </si>
  <si>
    <t>36</t>
  </si>
  <si>
    <t>317168057</t>
  </si>
  <si>
    <t>Překlady keramické vysoké osazené do maltového lože, šířky překladu 70 mm výšky 238 mm, délky 2500 mm</t>
  </si>
  <si>
    <t>1687555172</t>
  </si>
  <si>
    <t>https://podminky.urs.cz/item/CS_URS_2024_02/317168057</t>
  </si>
  <si>
    <t>"P7" 3*5</t>
  </si>
  <si>
    <t>"P15" 3</t>
  </si>
  <si>
    <t>37</t>
  </si>
  <si>
    <t>317168059</t>
  </si>
  <si>
    <t>Překlady keramické vysoké osazené do maltového lože, šířky překladu 70 mm výšky 238 mm, délky 3000 mm</t>
  </si>
  <si>
    <t>1384988368</t>
  </si>
  <si>
    <t>https://podminky.urs.cz/item/CS_URS_2024_02/317168059</t>
  </si>
  <si>
    <t>"P6" 5</t>
  </si>
  <si>
    <t>38</t>
  </si>
  <si>
    <t>317168060</t>
  </si>
  <si>
    <t>Překlady keramické vysoké osazené do maltového lože, šířky překladu 70 mm výšky 238 mm, délky 3250 mm</t>
  </si>
  <si>
    <t>-316437311</t>
  </si>
  <si>
    <t>https://podminky.urs.cz/item/CS_URS_2024_02/317168060</t>
  </si>
  <si>
    <t>"P2" 5</t>
  </si>
  <si>
    <t>39</t>
  </si>
  <si>
    <t>317168442</t>
  </si>
  <si>
    <t>Překlady keramické vysoké složené spřažené osazené do maltového lože, včetně výztuže, betonu a bednění, výšky překladu 238 mm šířky překladu 300 mm, délky 4000 mm</t>
  </si>
  <si>
    <t>1993994973</t>
  </si>
  <si>
    <t>https://podminky.urs.cz/item/CS_URS_2024_02/317168442</t>
  </si>
  <si>
    <t>"P5" 6</t>
  </si>
  <si>
    <t>40</t>
  </si>
  <si>
    <t>330321410</t>
  </si>
  <si>
    <t>Sloupy, pilíře, táhla, rámové stojky, vzpěry z betonu železového (bez výztuže) bez zvláštních nároků na vliv prostředí tř. C 25/30</t>
  </si>
  <si>
    <t>-425410997</t>
  </si>
  <si>
    <t>https://podminky.urs.cz/item/CS_URS_2024_02/330321410</t>
  </si>
  <si>
    <t>"Půdorys 1.NP" (4,05*0,4*0,4)*6</t>
  </si>
  <si>
    <t>"Půdorys 2.NP" (2,88*0,4*0,4)*4</t>
  </si>
  <si>
    <t>41</t>
  </si>
  <si>
    <t>331351321</t>
  </si>
  <si>
    <t>Bednění hranatých sloupů a pilířů včetně vzepření průřezu pravoúhlého čtyřúhelníka výšky přes 4 do 6 m, průřezu přes 0,08 do 0,16 m2 zřízení</t>
  </si>
  <si>
    <t>50702460</t>
  </si>
  <si>
    <t>https://podminky.urs.cz/item/CS_URS_2024_02/331351321</t>
  </si>
  <si>
    <t>"Půdorys 1.NP" (4,05*0,4*4)*6</t>
  </si>
  <si>
    <t>"Půdorys 2.NP" (2,88*0,4*4)*4</t>
  </si>
  <si>
    <t>42</t>
  </si>
  <si>
    <t>331351322</t>
  </si>
  <si>
    <t>Bednění hranatých sloupů a pilířů včetně vzepření průřezu pravoúhlého čtyřúhelníka výšky přes 4 do 6 m, průřezu přes 0,08 do 0,16 m2 odstranění</t>
  </si>
  <si>
    <t>242208430</t>
  </si>
  <si>
    <t>https://podminky.urs.cz/item/CS_URS_2024_02/331351322</t>
  </si>
  <si>
    <t>43</t>
  </si>
  <si>
    <t>331361821</t>
  </si>
  <si>
    <t>Výztuž sloupů, pilířů, rámových stojek, táhel nebo vzpěr hranatých svislých nebo šikmých (odkloněných) z betonářské oceli 10 505 (R) nebo BSt 500</t>
  </si>
  <si>
    <t>-444597545</t>
  </si>
  <si>
    <t>https://podminky.urs.cz/item/CS_URS_2024_02/331361821</t>
  </si>
  <si>
    <t xml:space="preserve">"viz. D.1.2.4 Výkres tvaru - 1.NP, viz. D.1.2.6 Výkres tvaru - 2.NP" </t>
  </si>
  <si>
    <t>5,731*180*0,001</t>
  </si>
  <si>
    <t>44</t>
  </si>
  <si>
    <t>342244201</t>
  </si>
  <si>
    <t>Příčky jednoduché z cihel děrovaných broušených, na tenkovrstvou maltu, pevnost cihel do P15, tl. příčky 80 mm</t>
  </si>
  <si>
    <t>-942293165</t>
  </si>
  <si>
    <t>https://podminky.urs.cz/item/CS_URS_2024_02/342244201</t>
  </si>
  <si>
    <t xml:space="preserve">"Půdorys 1.NP" 64,54 -"otvory"  (0,8*2,15)*4-(2,0*2,15)</t>
  </si>
  <si>
    <t>"Půdorys 2.NP" 48,60 - "otvory" (1,685*2,15)-(0,8*2,15)*3</t>
  </si>
  <si>
    <t>45</t>
  </si>
  <si>
    <t>342244211</t>
  </si>
  <si>
    <t>Příčky jednoduché z cihel děrovaných broušených, na tenkovrstvou maltu, pevnost cihel do P15, tl. příčky 115 mm</t>
  </si>
  <si>
    <t>360900853</t>
  </si>
  <si>
    <t>https://podminky.urs.cz/item/CS_URS_2024_02/342244211</t>
  </si>
  <si>
    <t>"Půdorys 1.NP" 341,57 -"otvory" (0,8*2,15)*3-(0,9*2,15)*5-(1,0*2,15)*3</t>
  </si>
  <si>
    <t>"Půdorys 2.NP" 429,97 - "otvory"(0,4*0,65)-(0,8*2,15)*6-(0,9*2,15)*10-2,15-(1,7*2,15)-(1,9*2,15)</t>
  </si>
  <si>
    <t>46</t>
  </si>
  <si>
    <t>342244221</t>
  </si>
  <si>
    <t>Příčky jednoduché z cihel děrovaných broušených, na tenkovrstvou maltu, pevnost cihel do P15, tl. příčky 140 mm</t>
  </si>
  <si>
    <t>-372958631</t>
  </si>
  <si>
    <t>https://podminky.urs.cz/item/CS_URS_2024_02/342244221</t>
  </si>
  <si>
    <t>"Půdorys 1.NP" 234,02 -"otvory" (0,8*2,15)-(0,9*2,15)*5-(1,0*2,15)*2-(1,7*2,15)</t>
  </si>
  <si>
    <t>"Půdorys 2.NP" 59,28 - "otvory" (0,9*2,15)*3</t>
  </si>
  <si>
    <t>391</t>
  </si>
  <si>
    <t>346244354</t>
  </si>
  <si>
    <t>Obezdívka koupelnových van ploch rovných z přesných pórobetonových tvárnic, na tenké maltové lože, tl. 100 mm</t>
  </si>
  <si>
    <t>CS ÚRS 2025 02</t>
  </si>
  <si>
    <t>845536485</t>
  </si>
  <si>
    <t>https://podminky.urs.cz/item/CS_URS_2025_02/346244354</t>
  </si>
  <si>
    <t>1.NP</t>
  </si>
  <si>
    <t>2,3*0,6</t>
  </si>
  <si>
    <t>47</t>
  </si>
  <si>
    <t>380321001R</t>
  </si>
  <si>
    <t>Kompletní konstrukce sedimentační jímky do mč. 122 dekontaminace vozidelz betonu železového bez výztuže a bednění bez zvýšených nároků na prostředí tř. C 25/30, tl. přes 150 do 300 mm</t>
  </si>
  <si>
    <t>100826501</t>
  </si>
  <si>
    <t>(0,8*0,9*0,15)*2+(4,48*0,9*0,15)*2+(4,48*0,5*0,15)</t>
  </si>
  <si>
    <t>48</t>
  </si>
  <si>
    <t>380356211</t>
  </si>
  <si>
    <t>Bednění kompletních konstrukcí čistíren odpadních vod, nádrží, vodojemů, kanálů konstrukcí omítaných z betonu prostého nebo železového ploch rovinných zřízení</t>
  </si>
  <si>
    <t>2029219546</t>
  </si>
  <si>
    <t>https://podminky.urs.cz/item/CS_URS_2024_02/380356211</t>
  </si>
  <si>
    <t>(11,16*0,4)+(9,96*0,75)</t>
  </si>
  <si>
    <t>49</t>
  </si>
  <si>
    <t>380356212</t>
  </si>
  <si>
    <t>Bednění kompletních konstrukcí čistíren odpadních vod, nádrží, vodojemů, kanálů konstrukcí omítaných z betonu prostého nebo železového ploch rovinných odstranění</t>
  </si>
  <si>
    <t>1360362382</t>
  </si>
  <si>
    <t>https://podminky.urs.cz/item/CS_URS_2024_02/380356212</t>
  </si>
  <si>
    <t>50</t>
  </si>
  <si>
    <t>380361006</t>
  </si>
  <si>
    <t>Výztuž kompletních konstrukcí čistíren odpadních vod, nádrží, vodojemů, kanálů z oceli 10 505 (R) nebo BSt 500</t>
  </si>
  <si>
    <t>1431575086</t>
  </si>
  <si>
    <t>https://podminky.urs.cz/item/CS_URS_2024_02/380361006</t>
  </si>
  <si>
    <t>1,762*0,1</t>
  </si>
  <si>
    <t>51</t>
  </si>
  <si>
    <t>3895001R</t>
  </si>
  <si>
    <t>Náplň tělesa sedimentační jímky</t>
  </si>
  <si>
    <t>kpl</t>
  </si>
  <si>
    <t>1239336602</t>
  </si>
  <si>
    <t>"Výkres D.1.4.1.2"</t>
  </si>
  <si>
    <t>"Fibrilová vložka, nerezové stěny, betonové dělící stěny, nerezové dělící mříže"</t>
  </si>
  <si>
    <t>Vodorovné konstrukce</t>
  </si>
  <si>
    <t>52</t>
  </si>
  <si>
    <t>411121125</t>
  </si>
  <si>
    <t>Montáž prefabrikovaných železobetonových stropů se zalitím spár, včetně podpěrné konstrukce, na cementovou maltu ze stropních panelů šířky do 1200 mm a délky přes 3800 do 7000 mm</t>
  </si>
  <si>
    <t>-1879596232</t>
  </si>
  <si>
    <t>https://podminky.urs.cz/item/CS_URS_2024_02/411121125</t>
  </si>
  <si>
    <t>"viz. strop nad 1.NP"</t>
  </si>
  <si>
    <t>"P5" 3</t>
  </si>
  <si>
    <t>"P6" 2</t>
  </si>
  <si>
    <t>53</t>
  </si>
  <si>
    <t>M</t>
  </si>
  <si>
    <t>P5</t>
  </si>
  <si>
    <t>Stropní PREFA PANEL 4130x1200x250mm</t>
  </si>
  <si>
    <t>2065134464</t>
  </si>
  <si>
    <t>54</t>
  </si>
  <si>
    <t>P6</t>
  </si>
  <si>
    <t>Stropní PREFA PANEL 4130x680x250mm</t>
  </si>
  <si>
    <t>-2134869909</t>
  </si>
  <si>
    <t>55</t>
  </si>
  <si>
    <t>411121127</t>
  </si>
  <si>
    <t>Montáž prefabrikovaných železobetonových stropů se zalitím spár, včetně podpěrné konstrukce, na cementovou maltu ze stropních panelů šířky do 1200 mm a délky přes 7000 mm</t>
  </si>
  <si>
    <t>213627657</t>
  </si>
  <si>
    <t>https://podminky.urs.cz/item/CS_URS_2024_02/411121127</t>
  </si>
  <si>
    <t>"P1" 43</t>
  </si>
  <si>
    <t>"P2" 2</t>
  </si>
  <si>
    <t>"P3" 4</t>
  </si>
  <si>
    <t>"P4" 2</t>
  </si>
  <si>
    <t>"viz. strop nad 2.NP"</t>
  </si>
  <si>
    <t>"P1"42</t>
  </si>
  <si>
    <t>"P3" 2</t>
  </si>
  <si>
    <t>56</t>
  </si>
  <si>
    <t>P1</t>
  </si>
  <si>
    <t>Stropní PREFA PANEL 7100x1200x250mm</t>
  </si>
  <si>
    <t>1893575108</t>
  </si>
  <si>
    <t>57</t>
  </si>
  <si>
    <t>P2</t>
  </si>
  <si>
    <t>Stropní PREFA PANEL 7100x960x250mm</t>
  </si>
  <si>
    <t>-1645592208</t>
  </si>
  <si>
    <t>"P2"2</t>
  </si>
  <si>
    <t>58</t>
  </si>
  <si>
    <t>P3</t>
  </si>
  <si>
    <t>Stropní PREFA PANEL 7100x820x250mm</t>
  </si>
  <si>
    <t>-207173739</t>
  </si>
  <si>
    <t>"P3"2</t>
  </si>
  <si>
    <t>59</t>
  </si>
  <si>
    <t>P4</t>
  </si>
  <si>
    <t>Stropní PREFA PANEL 7100x680x250mm</t>
  </si>
  <si>
    <t>-335887274</t>
  </si>
  <si>
    <t>60</t>
  </si>
  <si>
    <t>413321414</t>
  </si>
  <si>
    <t>Nosníky z betonu železového (bez výztuže) včetně stěnových i jeřábových drah, volných trámů, průvlaků, rámových příčlí, ztužidel, konzol, vodorovných táhel apod., tyčových konstrukcí tř. C 25/30</t>
  </si>
  <si>
    <t>1512052731</t>
  </si>
  <si>
    <t>https://podminky.urs.cz/item/CS_URS_2024_02/413321414</t>
  </si>
  <si>
    <t>"výkres tvaru 1.NP, 2.NP - PR01-PR02"</t>
  </si>
  <si>
    <t>"PR01" (32,5*0,45*0,4)*2</t>
  </si>
  <si>
    <t>"PR02" ((32,5+6,8)*0,5*0,4)</t>
  </si>
  <si>
    <t>"PR03" 3*0,25*0,25</t>
  </si>
  <si>
    <t>61</t>
  </si>
  <si>
    <t>413351121</t>
  </si>
  <si>
    <t>Bednění nosníků a průvlaků - bez podpěrné konstrukce výška nosníku po spodní líc stropní desky přes 100 cm zřízení</t>
  </si>
  <si>
    <t>1713158484</t>
  </si>
  <si>
    <t>https://podminky.urs.cz/item/CS_URS_2024_02/413351121</t>
  </si>
  <si>
    <t>"PR01" (32,5*0,45*2+32,5*0,4+0,4*0,45*2)*2</t>
  </si>
  <si>
    <t>"PR02" ((32,5+6,8)*0,5*2+(32,5+6,8)*0,4+0,4*0,5*2)</t>
  </si>
  <si>
    <t>"PR03" 3*0,25*3</t>
  </si>
  <si>
    <t>62</t>
  </si>
  <si>
    <t>413351122</t>
  </si>
  <si>
    <t>Bednění nosníků a průvlaků - bez podpěrné konstrukce výška nosníku po spodní líc stropní desky přes 100 cm odstranění</t>
  </si>
  <si>
    <t>-1149423328</t>
  </si>
  <si>
    <t>https://podminky.urs.cz/item/CS_URS_2024_02/413351122</t>
  </si>
  <si>
    <t>63</t>
  </si>
  <si>
    <t>413352211</t>
  </si>
  <si>
    <t>Podpěrná konstrukce nosníků a průvlaků výšky podepření přes 4 do 6 m výšky nosníku (po spodní hranu stropní desky) do 100 cm zřízení</t>
  </si>
  <si>
    <t>-841954708</t>
  </si>
  <si>
    <t>https://podminky.urs.cz/item/CS_URS_2024_02/413352211</t>
  </si>
  <si>
    <t>"výkres tvaru 1.NP, 2.NP - PR01-PR09"</t>
  </si>
  <si>
    <t>"PR01" (32,5*0,4)*2</t>
  </si>
  <si>
    <t>"PR02" (32,5+6,8)*0,4</t>
  </si>
  <si>
    <t>"PR03" 3*0,25</t>
  </si>
  <si>
    <t>64</t>
  </si>
  <si>
    <t>413352212</t>
  </si>
  <si>
    <t>Podpěrná konstrukce nosníků a průvlaků výšky podepření přes 4 do 6 m výšky nosníku (po spodní hranu stropní desky) do 100 cm odstranění</t>
  </si>
  <si>
    <t>1872761341</t>
  </si>
  <si>
    <t>https://podminky.urs.cz/item/CS_URS_2024_02/413352212</t>
  </si>
  <si>
    <t>65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</si>
  <si>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</si>
  <si>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</si>
  <si>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-1676240818</t>
  </si>
  <si>
    <t>https://podminky.urs.cz/item/CS_URS_2024_02/413361821</t>
  </si>
  <si>
    <t xml:space="preserve">"viz. D.1.2.4 Výkres tvaru - 1.NP, 2.NP" </t>
  </si>
  <si>
    <t>19,748*200*0,001</t>
  </si>
  <si>
    <t>66</t>
  </si>
  <si>
    <t>4173.R</t>
  </si>
  <si>
    <t>Dobetonávka stropu z betonu tř. C 25/30</t>
  </si>
  <si>
    <t>-996868461</t>
  </si>
  <si>
    <t>"dobetonávka - strop nad 1.NP" 14,21*0,25*0,25*2+9*0,25*0,25</t>
  </si>
  <si>
    <t>"dobetonávka - strop nad 2.NP" 15*0,25*0,25*2+22,5*0,25*0,25</t>
  </si>
  <si>
    <t>67</t>
  </si>
  <si>
    <t>417351115.R</t>
  </si>
  <si>
    <t>Bednění pro provedení dobetonávky stropů zřízení</t>
  </si>
  <si>
    <t>-255179517</t>
  </si>
  <si>
    <t>"dobetonávka - strop nad 1.NP" 14,21*1,5</t>
  </si>
  <si>
    <t>"dobetonávka - strop nad 2.NP" (6,47+2,52)*1,5</t>
  </si>
  <si>
    <t>68</t>
  </si>
  <si>
    <t>417351116.R</t>
  </si>
  <si>
    <t>Bednění pro provedení dobetonávky stropů odstranění</t>
  </si>
  <si>
    <t>594409730</t>
  </si>
  <si>
    <t>69</t>
  </si>
  <si>
    <t>417321717</t>
  </si>
  <si>
    <t>Ztužující pásy a věnce z betonu železového (bez výztuže) tř. C 35/45</t>
  </si>
  <si>
    <t>-1153752801</t>
  </si>
  <si>
    <t>https://podminky.urs.cz/item/CS_URS_2024_02/417321717</t>
  </si>
  <si>
    <t>"strop nad 1.NP"</t>
  </si>
  <si>
    <t>"VE01" (6,8+6,8+8,96)*0,25*0,2</t>
  </si>
  <si>
    <t>"VE02" (33*2+15,5*2)*0,25*0,2</t>
  </si>
  <si>
    <t xml:space="preserve">"strop nad 2.NP" </t>
  </si>
  <si>
    <t>70</t>
  </si>
  <si>
    <t>417351115</t>
  </si>
  <si>
    <t>Bednění bočnic ztužujících pásů a věnců včetně vzpěr zřízení</t>
  </si>
  <si>
    <t>-550477588</t>
  </si>
  <si>
    <t>https://podminky.urs.cz/item/CS_URS_2024_02/417351115</t>
  </si>
  <si>
    <t>"VE01" (6,8+6,8+8,96)*0,25*2+(6,8+6,8+8,96)*0,2</t>
  </si>
  <si>
    <t>"VE02" (33*2+15,5*2)*0,25*2+(33*2+15,5*2)*0,2</t>
  </si>
  <si>
    <t>71</t>
  </si>
  <si>
    <t>417351116</t>
  </si>
  <si>
    <t>Bednění bočnic ztužujících pásů a věnců včetně vzpěr odstranění</t>
  </si>
  <si>
    <t>-1789883246</t>
  </si>
  <si>
    <t>https://podminky.urs.cz/item/CS_URS_2024_02/417351116</t>
  </si>
  <si>
    <t>72</t>
  </si>
  <si>
    <t>417361821</t>
  </si>
  <si>
    <t>Výztuž ztužujících pásů a věnců z betonářské oceli 10 505 (R) nebo BSt 500</t>
  </si>
  <si>
    <t>-176011963</t>
  </si>
  <si>
    <t>https://podminky.urs.cz/item/CS_URS_2024_02/417361821</t>
  </si>
  <si>
    <t xml:space="preserve">"viz. D.1.2.4 Výkres tvaru - 1.NP" </t>
  </si>
  <si>
    <t>10,828*200*0,001</t>
  </si>
  <si>
    <t>73</t>
  </si>
  <si>
    <t>430321001</t>
  </si>
  <si>
    <t>Montáž podestových panelů hmotnosti do 3,0 t</t>
  </si>
  <si>
    <t>-1729386730</t>
  </si>
  <si>
    <t>https://podminky.urs.cz/item/CS_URS_2024_02/430321001</t>
  </si>
  <si>
    <t>"D1.2.8 Prefa schodiště - P01" 1</t>
  </si>
  <si>
    <t>74</t>
  </si>
  <si>
    <t>59373.R</t>
  </si>
  <si>
    <t>Deska schodišťová nosná ŽB 2700x1200x250mm</t>
  </si>
  <si>
    <t>2118824033</t>
  </si>
  <si>
    <t>75</t>
  </si>
  <si>
    <t>435121.R</t>
  </si>
  <si>
    <t>Montáž schodišťových ramen bez podest hmotnosti do 4 t</t>
  </si>
  <si>
    <t>-339596442</t>
  </si>
  <si>
    <t>"viz. prefa schodiště" 2</t>
  </si>
  <si>
    <t>76</t>
  </si>
  <si>
    <t>59372.R</t>
  </si>
  <si>
    <t>Rameno schodišťové ŽB 3780x1200</t>
  </si>
  <si>
    <t>1562271176</t>
  </si>
  <si>
    <t>Komunikace pozemní</t>
  </si>
  <si>
    <t>77</t>
  </si>
  <si>
    <t>596811311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</si>
  <si>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</si>
  <si>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-44908237</t>
  </si>
  <si>
    <t>https://podminky.urs.cz/item/CS_URS_2024_02/596811311</t>
  </si>
  <si>
    <t>"u opěrné stěny" (6,8+33+7,5)*0,6</t>
  </si>
  <si>
    <t>78</t>
  </si>
  <si>
    <t>460R</t>
  </si>
  <si>
    <t>dlažba plošná betonová 600x600mm tl 60mm</t>
  </si>
  <si>
    <t>-1466645622</t>
  </si>
  <si>
    <t>28,38*1,1 "Přepočtené koeficientem množství</t>
  </si>
  <si>
    <t>6</t>
  </si>
  <si>
    <t>Úpravy povrchů, podlahy a osazování výplní</t>
  </si>
  <si>
    <t>79</t>
  </si>
  <si>
    <t>611131300</t>
  </si>
  <si>
    <t>Podkladní a spojovací vrstva vnitřních omítaných ploch vápenný postřik nanášený strojně celoplošně stropů</t>
  </si>
  <si>
    <t>1412869515</t>
  </si>
  <si>
    <t>https://podminky.urs.cz/item/CS_URS_2024_02/611131300</t>
  </si>
  <si>
    <t>"Půdorys 1.NP" 176+47,84+11,06</t>
  </si>
  <si>
    <t>80</t>
  </si>
  <si>
    <t>611341321</t>
  </si>
  <si>
    <t>Omítka sádrová nebo vápenosádrová vnitřních ploch nanášená strojně jednovrstvá, tloušťky do 10 mm hladká vodorovných konstrukcí stropů rovných</t>
  </si>
  <si>
    <t>-1844288038</t>
  </si>
  <si>
    <t>https://podminky.urs.cz/item/CS_URS_2024_02/611341321</t>
  </si>
  <si>
    <t>81</t>
  </si>
  <si>
    <t>612131300</t>
  </si>
  <si>
    <t>Podkladní a spojovací vrstva vnitřních omítaných ploch vápenný postřik nanášený strojně celoplošně stěn</t>
  </si>
  <si>
    <t>679124701</t>
  </si>
  <si>
    <t>https://podminky.urs.cz/item/CS_URS_2024_02/612131300</t>
  </si>
  <si>
    <t>"půdorys. 1.NP"</t>
  </si>
  <si>
    <t>"zádveří 101" (2,0*2+2,3*2+0,26*5,8)*3 - "otvory" (1,0*2,15+1,5*2,15+2,0*2,15)</t>
  </si>
  <si>
    <t>"rozvodna elektro 102" (1,8*2+2,06*2)*3 - "otvory" (1,0*2,15)</t>
  </si>
  <si>
    <t>"chodba 103" (18,88*3) - "otvory" (2,0*2,15*2+0,9*2,15*2+0,8*2,15+1,7*2,15)</t>
  </si>
  <si>
    <t>"šatna muži 104" (19,49*3) - "otvory" (0,7*1,4+0,8*2,15+0,9*2,15)</t>
  </si>
  <si>
    <t>"umývárna muži 105" (18,66*3) - "otvory" (0,8*2,15*3+0,7*1,4)</t>
  </si>
  <si>
    <t>"úklid 106" (9,31*3) - "otvory" (0,8*2,15)</t>
  </si>
  <si>
    <t>"šatna ženy 107" (15,23*3) - "otvory" (0,8*2,15+0,9*2,15)</t>
  </si>
  <si>
    <t>"umývárna ženy 108" (5,5*2+15,38)*3 - "otvory" (0,8*2,15*5)</t>
  </si>
  <si>
    <t>"schodišťový prostor 109" (13,1*3) - "otvory" (0,9*2,15+2,0*2,15)</t>
  </si>
  <si>
    <t>"garáž 110" (55,2+1,6*3)*4,1 - "otvory" (0,8*2,15+0,9*2,15*5+1,0*2,15+1,7*2,15+3,5*3,5*4)</t>
  </si>
  <si>
    <t>"sklad zdravotnického mat. 111" (14,02*3) - "otvory" (0,9*2,15)</t>
  </si>
  <si>
    <t>"sklad léků 112" (13,76*3) - "otvory" (0,9*2,15)</t>
  </si>
  <si>
    <t>"wc 113" (6*3) - "otvory" (0,8*2,15)</t>
  </si>
  <si>
    <t>"čisté prádlo 114" (11,22*3) - "otvory" (0,9*2,15*2)</t>
  </si>
  <si>
    <t>"špinavé prádlo 115" (8,49*3) - "otvory" (0,9*2,15*2)</t>
  </si>
  <si>
    <t>"prádelna 116" (8*3) - "otvory" (0,9*2,15)</t>
  </si>
  <si>
    <t>"desinfekce 117" (15,10*3) - "otvory" (0,9*2,15)</t>
  </si>
  <si>
    <t>"pneu 118" (10,84*3) - "otvory" (1,0*2,15*2)</t>
  </si>
  <si>
    <t>"tech. místnost 119" (12,55*3) - "otvory" (1,0*2,15)</t>
  </si>
  <si>
    <t>"údržba 120" (17,32*3) - "otvory" (0,8*2,15+1,0*2,15)</t>
  </si>
  <si>
    <t>"wc 121" (6*3) - "otvory" (0,8*2,15)</t>
  </si>
  <si>
    <t>"dekontaminace vozidel 122" (30,4*4,1) - "otvory" (1,0*2,15+1,7*2,15+3,5*3,5)</t>
  </si>
  <si>
    <t>"tech. místnost 123" (19,62*2,3) - "otvory" (0,9*2,15)</t>
  </si>
  <si>
    <t>"půdorys 2.NP"</t>
  </si>
  <si>
    <t>"Schodiště 201" (4,8*2*2,69+2,7*2,69) - "otvory" (2,7*1,55)</t>
  </si>
  <si>
    <t>"hala 202" (18,6*2,69) - "otvory" (1,5*1,5+1,685*2,15+1,4*2,1+0,9*2,15*2)</t>
  </si>
  <si>
    <t>"Lékař 203" (18,81*2,69) - "otvory" (0,9*2,15+2,0*1,5)</t>
  </si>
  <si>
    <t>"úklid 204" (8,88*2,69) - "otvory" (0,9*2,15)</t>
  </si>
  <si>
    <t>"vedoucí záchranář 205" (19,8*2,69) - "otvory" (0,8*2,15+2,0*1,5*2)</t>
  </si>
  <si>
    <t>"záchranář 206" (16,3*2,69) - "otvory" (0,8*2,1+2,5*1,5)</t>
  </si>
  <si>
    <t>"server 207" (8,27*2,69) - "otvory"(0,9*2,15)</t>
  </si>
  <si>
    <t>"sprcha 208" (9,0*2,69) - "otvory" (0,8*2,15)</t>
  </si>
  <si>
    <t>"sprcha vedoucí lékař 209" (9,0*2,69) - "otvory" (0,8*2,15)</t>
  </si>
  <si>
    <t>"chodba 210" (52,45*2,69) - "otvory" (1,685*2,15+0,8*2,15*2,0+0,9*2,15*7+1,7*2,15+3,5*1,5*2)</t>
  </si>
  <si>
    <t>"wc muži 211" (15,0*2,69) - "otvory" (0,8*2,15*3)</t>
  </si>
  <si>
    <t>"wc ženy 212" (17,15*2,69) - "otvory" (0,8*2,15*5)</t>
  </si>
  <si>
    <t>"vedoucí lékař 213" (16,0*2,69) - "otvory" (0,8*2,15+0,9*2,15+1,8*1,5)</t>
  </si>
  <si>
    <t>"záchranář 214" (16,0*2,69) - "otvory" (0,9*2,15+1,8*1,5)</t>
  </si>
  <si>
    <t>"záchranář 215" (16,0*2,69) - "otvory" (0,9*2,15+1,8*1,5)</t>
  </si>
  <si>
    <t>"řidič 216" (16,0*2,69) - "otvory" (0,9*2,15+1,8*1,5)</t>
  </si>
  <si>
    <t>"řidič 217" (16,0*2,69) - "otvory" (0,9*2,15+1,8*1,5)</t>
  </si>
  <si>
    <t>"lékaři 218" (17,4*2,69) - "otvory" (0,9*2,15+1,8*1,5)</t>
  </si>
  <si>
    <t>"společenská místnost 219" (30,57*2,69) - "otvory" (0,9*2,15*2+2,5*1,5*2+1,7*2,15*2)</t>
  </si>
  <si>
    <t>"počítačová pracovna 220" (15,4*2,69) - "otvory" (0,9*2,15*2)</t>
  </si>
  <si>
    <t>"kuchyňka 221" (15,0*2,69) - "otvory" (0,9*2,15*2+2,5*1,5)</t>
  </si>
  <si>
    <t>"lékař 223" (16,3*2,69) - "otvory" (0,8*2,1+2,5*1,5)</t>
  </si>
  <si>
    <t>"chodba 224" (11,98*2,69) - "otvory" (0,8*2,1*3+0,9*2,1+1,4*2,1)</t>
  </si>
  <si>
    <t>"špalety" 100</t>
  </si>
  <si>
    <t>83</t>
  </si>
  <si>
    <t>612323311</t>
  </si>
  <si>
    <t>Omítka vápenocementová vnitřních ploch hladkých nanášená strojně jednovrstvá hladká, na neomítnutý bezesparý podklad, tloušťky do 5 mm stěn</t>
  </si>
  <si>
    <t>1567970108</t>
  </si>
  <si>
    <t>https://podminky.urs.cz/item/CS_URS_2024_02/612323311</t>
  </si>
  <si>
    <t>"Pod obklady"</t>
  </si>
  <si>
    <t>"Půdorys 1.NP"</t>
  </si>
  <si>
    <t>"Místnost 105" 17,84*2,0+0,3</t>
  </si>
  <si>
    <t>"Místnost 106" 1,7*2,0</t>
  </si>
  <si>
    <t>"Místnost 108" (14,27+4,7*2)*2,0+0,3</t>
  </si>
  <si>
    <t>"Místnost 113" 5,2*2,0</t>
  </si>
  <si>
    <t>"Místnost 116" 6,2*2,0</t>
  </si>
  <si>
    <t>"Místnost 117" (14,21*2,0)+(2,3*1,315)</t>
  </si>
  <si>
    <t>"Místnost 121" 5,2*2,0</t>
  </si>
  <si>
    <t>"Místnost 122" (30,4*4,1) - "otvory" (1,0*2,15+1,7*2,15+3,5*3,5)</t>
  </si>
  <si>
    <t>"Půdorys 2.NP"</t>
  </si>
  <si>
    <t>"místnost 203" (2,25*2,0)</t>
  </si>
  <si>
    <t>"místnost 204" (1,66*2,0)</t>
  </si>
  <si>
    <t>"místnost 205" (2,25*2,0)</t>
  </si>
  <si>
    <t>"místnost 208" (8,24*2,0)</t>
  </si>
  <si>
    <t>"místnost 209" (8,24*2,0)</t>
  </si>
  <si>
    <t>"místnost 211" (6,86+4,4)*2,0</t>
  </si>
  <si>
    <t>"místnost 212" (2,99+4,4+4,4)*2,0</t>
  </si>
  <si>
    <t>"místnost 214" (2,0*2,0)</t>
  </si>
  <si>
    <t>"místnost 215" (2,0*2,0)</t>
  </si>
  <si>
    <t>"místnost 216" (2,0*2,0)</t>
  </si>
  <si>
    <t>"místnost 217" (2,0*2,0)</t>
  </si>
  <si>
    <t>"místnost 218" (1,6*2,0)</t>
  </si>
  <si>
    <t>"místnost 221" (5,33*2,0)</t>
  </si>
  <si>
    <t>84</t>
  </si>
  <si>
    <t>612341321</t>
  </si>
  <si>
    <t>Omítka sádrová nebo vápenosádrová vnitřních ploch nanášená strojně jednovrstvá, tloušťky do 10 mm hladká svislých konstrukcí stěn</t>
  </si>
  <si>
    <t>-1216275059</t>
  </si>
  <si>
    <t>https://podminky.urs.cz/item/CS_URS_2024_02/612341321</t>
  </si>
  <si>
    <t>85</t>
  </si>
  <si>
    <t>621221031</t>
  </si>
  <si>
    <t>Montáž kontaktního zateplení lepením a mechanickým kotvením z desek minerální vlny s podélnou orientací vláken nebo kombinovaných (dodávka ve specifikaci) na vnější podhledy, na podklad betonový nebo z lehčeného betonu nebo keramický, tloušťky desek přes 120 do 160 mm</t>
  </si>
  <si>
    <t>510608350</t>
  </si>
  <si>
    <t>https://podminky.urs.cz/item/CS_URS_2024_02/621221031</t>
  </si>
  <si>
    <t>"Řezy, půdorys"</t>
  </si>
  <si>
    <t>"Stěna u přístřešku pro lahve O2" (3,80*1,4)</t>
  </si>
  <si>
    <t>86</t>
  </si>
  <si>
    <t>63152265</t>
  </si>
  <si>
    <t>deska tepelně izolační minerální kontaktních fasád podélné vlákno λ=0,034 tl 140mm</t>
  </si>
  <si>
    <t>-1945781713</t>
  </si>
  <si>
    <t>5,32*1,1 "Přepočtené koeficientem množství</t>
  </si>
  <si>
    <t>87</t>
  </si>
  <si>
    <t>621221041</t>
  </si>
  <si>
    <t>Montáž kontaktního zateplení lepením a mechanickým kotvením z desek minerální vlny s podélnou orientací vláken nebo kombinovaných (dodávka ve specifikaci) na vnější podhledy, na podklad betonový nebo z lehčeného betonu nebo keramický, tloušťky desek přes 160 do 200 mm</t>
  </si>
  <si>
    <t>-1527394281</t>
  </si>
  <si>
    <t>https://podminky.urs.cz/item/CS_URS_2024_02/621221041</t>
  </si>
  <si>
    <t>"Strop u přístřešku pro lahve O2 (T08)" (8,58*1,4)</t>
  </si>
  <si>
    <t>88</t>
  </si>
  <si>
    <t>63142031</t>
  </si>
  <si>
    <t>deska tepelně izolační minerální kontaktních fasád podélné vlákno λ=0,035-0,036 tl 200mm</t>
  </si>
  <si>
    <t>1725971874</t>
  </si>
  <si>
    <t>12,012*1,1 "Přepočtené koeficientem množství</t>
  </si>
  <si>
    <t>89</t>
  </si>
  <si>
    <t>621221051</t>
  </si>
  <si>
    <t>Montáž kontaktního zateplení lepením a mechanickým kotvením z desek minerální vlny s podélnou orientací vláken nebo kombinovaných (dodávka ve specifikaci) na vnější podhledy, na podklad betonový nebo z lehčeného betonu nebo keramický, tloušťky desek přes 200 do 240 mm</t>
  </si>
  <si>
    <t>-472154464</t>
  </si>
  <si>
    <t>https://podminky.urs.cz/item/CS_URS_2024_02/621221051</t>
  </si>
  <si>
    <t>"Skladba F1" (3,80*39,39) - "otvory" (3,1*3,6)*5-(0,7*1,4)*2-(1,65*1,5)</t>
  </si>
  <si>
    <t>"Skladba F1" (4,16*96,44) - "otvory" (1,7*2,15+3,5*1,5*6+1,8*1,5*6+1,5*1,5+2,7*1,55+2,0*1,5*2+2,5*1,5)</t>
  </si>
  <si>
    <t>"Půdorys 1.NP - strop nad vstupem" 12</t>
  </si>
  <si>
    <t>90</t>
  </si>
  <si>
    <t>63152269</t>
  </si>
  <si>
    <t>deska tepelně izolační minerální kontaktních fasád podélné vlákno λ=0,034 tl 240mm</t>
  </si>
  <si>
    <t>1177515841</t>
  </si>
  <si>
    <t>435,097*1,1 "Přepočtené koeficientem množství</t>
  </si>
  <si>
    <t>91</t>
  </si>
  <si>
    <t>621521012</t>
  </si>
  <si>
    <t>Omítka tenkovrstvá silikátová vnějších ploch probarvená bez penetrace zatíraná (škrábaná ), zrnitost 1,5 mm podhledů</t>
  </si>
  <si>
    <t>-1384054164</t>
  </si>
  <si>
    <t>https://podminky.urs.cz/item/CS_URS_2024_02/621521012</t>
  </si>
  <si>
    <t>92</t>
  </si>
  <si>
    <t>622131121</t>
  </si>
  <si>
    <t>Podkladní a spojovací vrstva vnějších omítaných ploch penetrace nanášená ručně stěn</t>
  </si>
  <si>
    <t>-1173521833</t>
  </si>
  <si>
    <t>https://podminky.urs.cz/item/CS_URS_2024_02/622131121</t>
  </si>
  <si>
    <t>89,447+5,320</t>
  </si>
  <si>
    <t>93</t>
  </si>
  <si>
    <t>622211041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</si>
  <si>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160 do 200 mm</t>
  </si>
  <si>
    <t>784847954</t>
  </si>
  <si>
    <t>https://podminky.urs.cz/item/CS_URS_2024_02/622211041</t>
  </si>
  <si>
    <t>"Skladba F2" (3,4*50)</t>
  </si>
  <si>
    <t>"Skladba F3" (5,2*8,01)</t>
  </si>
  <si>
    <t>"sokl" (1,2*39,39)</t>
  </si>
  <si>
    <t>94</t>
  </si>
  <si>
    <t>28375954</t>
  </si>
  <si>
    <t>deska EPS 70 fasádní λ=0,039 tl 200mm</t>
  </si>
  <si>
    <t>1777889557</t>
  </si>
  <si>
    <t>211,652*1,1 "Přepočtené koeficientem množství</t>
  </si>
  <si>
    <t>95</t>
  </si>
  <si>
    <t>28376023</t>
  </si>
  <si>
    <t>deska perimetrická fasádní soklová 150kPa λ=0,035 tl 200mm</t>
  </si>
  <si>
    <t>-492786391</t>
  </si>
  <si>
    <t>47,268*1,1 "Přepočtené koeficientem množství</t>
  </si>
  <si>
    <t>96</t>
  </si>
  <si>
    <t>622521012</t>
  </si>
  <si>
    <t>Omítka tenkovrstvá silikátová vnějších ploch probarvená bez penetrace zatíraná (škrábaná ), zrnitost 1,5 mm stěn</t>
  </si>
  <si>
    <t>1332428394</t>
  </si>
  <si>
    <t>https://podminky.urs.cz/item/CS_URS_2024_02/622521012</t>
  </si>
  <si>
    <t>97</t>
  </si>
  <si>
    <t>631311113</t>
  </si>
  <si>
    <t>Mazanina z betonu prostého bez zvýšených nároků na prostředí tl. přes 50 do 80 mm tř. C 12/15</t>
  </si>
  <si>
    <t>-446558563</t>
  </si>
  <si>
    <t>https://podminky.urs.cz/item/CS_URS_2024_02/631311113</t>
  </si>
  <si>
    <t>"beton hutný - ochranná vrstva" (380+65)*0,05</t>
  </si>
  <si>
    <t>99</t>
  </si>
  <si>
    <t>631311136</t>
  </si>
  <si>
    <t>Mazanina z betonu prostého bez zvýšených nároků na prostředí tl. přes 120 do 240 mm tř. C 25/30</t>
  </si>
  <si>
    <t>-971559481</t>
  </si>
  <si>
    <t>https://podminky.urs.cz/item/CS_URS_2024_02/631311136</t>
  </si>
  <si>
    <t>"garáž 110" 176,00*0,16</t>
  </si>
  <si>
    <t>"dekontaminace vozidel 122" 47,84*0,16</t>
  </si>
  <si>
    <t>Požadované zatížení 500kg/m2</t>
  </si>
  <si>
    <t>100</t>
  </si>
  <si>
    <t>6313.R</t>
  </si>
  <si>
    <t>Příplatek k mazanině za provedení odtokového žlabu</t>
  </si>
  <si>
    <t>m</t>
  </si>
  <si>
    <t>1082142284</t>
  </si>
  <si>
    <t>"viz. výpis zámečnických výrobků - Z05"</t>
  </si>
  <si>
    <t>"žlab 1 " 17,6</t>
  </si>
  <si>
    <t>"žlab 2" 9,1</t>
  </si>
  <si>
    <t>103</t>
  </si>
  <si>
    <t>631319205</t>
  </si>
  <si>
    <t>Příplatek k cenám betonových mazanin za vyztužení ocelovými vlákny (drátkobeton) objemové vyztužení 35 kg/m3</t>
  </si>
  <si>
    <t>-1438327007</t>
  </si>
  <si>
    <t>https://podminky.urs.cz/item/CS_URS_2025_02/631319205</t>
  </si>
  <si>
    <t>104</t>
  </si>
  <si>
    <t>631319013</t>
  </si>
  <si>
    <t>Příplatek k cenám mazanin za úpravu povrchu mazaniny přehlazením, mazanina tl. přes 120 do 240 mm</t>
  </si>
  <si>
    <t>-1901704948</t>
  </si>
  <si>
    <t>https://podminky.urs.cz/item/CS_URS_2025_02/631319013</t>
  </si>
  <si>
    <t>105</t>
  </si>
  <si>
    <t>632441114</t>
  </si>
  <si>
    <t>Potěr anhydritový samonivelační ze suchých směsí tlouštky přes 40 do 50 mm</t>
  </si>
  <si>
    <t>-408631338</t>
  </si>
  <si>
    <t>https://podminky.urs.cz/item/CS_URS_2024_02/632441114</t>
  </si>
  <si>
    <t>"zádveří 101" 4,6</t>
  </si>
  <si>
    <t>"rozvodna elektro 102" 3,71</t>
  </si>
  <si>
    <t>"chodba 103" 14,5</t>
  </si>
  <si>
    <t>"šatna muži 104" 19,85</t>
  </si>
  <si>
    <t>"umývárna muži 105" 7,83</t>
  </si>
  <si>
    <t>"úklid 106" 4,4</t>
  </si>
  <si>
    <t>"šatna ženy 107" 13,5</t>
  </si>
  <si>
    <t>"umývárna ženy 108" 13,15</t>
  </si>
  <si>
    <t>"schodišťový prostor 109" 11,59</t>
  </si>
  <si>
    <t>"sklad zdravotnického mat. 111" 12,16</t>
  </si>
  <si>
    <t>"sklad léků 112" 8,76</t>
  </si>
  <si>
    <t>"wc 113" 2,21</t>
  </si>
  <si>
    <t>"čisté prádlo 114" 6,76</t>
  </si>
  <si>
    <t>"špinavé prádlo 115" 4,49</t>
  </si>
  <si>
    <t>"prádelna 116" 3,94</t>
  </si>
  <si>
    <t>"desinfekce 117" 10,93</t>
  </si>
  <si>
    <t>"pneu 118" 5,74</t>
  </si>
  <si>
    <t>"tech. místnost 119" 9,14</t>
  </si>
  <si>
    <t>"údržba 120" 15,63</t>
  </si>
  <si>
    <t>"wc 121" 2,21</t>
  </si>
  <si>
    <t>"tech. místnost 123" 11,06</t>
  </si>
  <si>
    <t>"Schodiště 201" 11,86</t>
  </si>
  <si>
    <t>"hala 202" 23,79</t>
  </si>
  <si>
    <t>"Lékař 203" 14,42</t>
  </si>
  <si>
    <t>"úklid 204" 3,46</t>
  </si>
  <si>
    <t>"vedoucí záchranář 205" 14,44</t>
  </si>
  <si>
    <t>"školící místnost 206" 43,38</t>
  </si>
  <si>
    <t>"server 207" 4,84</t>
  </si>
  <si>
    <t>"sprcha 208" 3,97</t>
  </si>
  <si>
    <t>"sprcha vedoucí lékař 209" 3,98</t>
  </si>
  <si>
    <t>"chodba 210" 43,34</t>
  </si>
  <si>
    <t>"wc muži 211" 6,01</t>
  </si>
  <si>
    <t>"wc ženy 212" 6,06</t>
  </si>
  <si>
    <t>"vedoucí lékař 213" 15,05</t>
  </si>
  <si>
    <t>"záchranář 214" 15,05</t>
  </si>
  <si>
    <t>"záchranář 215" 15,05</t>
  </si>
  <si>
    <t>"řidič 216" 15,05</t>
  </si>
  <si>
    <t>"řidič 217" 15,05</t>
  </si>
  <si>
    <t>"lékaři 218" 18,5</t>
  </si>
  <si>
    <t>"společenská místnost 219" 63,01</t>
  </si>
  <si>
    <t>"počítačová pracovna 220" 14,30</t>
  </si>
  <si>
    <t>"kuchyňka 221" 14,02</t>
  </si>
  <si>
    <t>106</t>
  </si>
  <si>
    <t>632441119</t>
  </si>
  <si>
    <t>Potěr anhydritový samonivelační ze suchých směsí Příplatek k ceně -1114 za každých dalších i započatých 10 mm tloušťky přes 50 mm</t>
  </si>
  <si>
    <t>-377436393</t>
  </si>
  <si>
    <t>https://podminky.urs.cz/item/CS_URS_2024_02/632441119</t>
  </si>
  <si>
    <t>107</t>
  </si>
  <si>
    <t>632481213</t>
  </si>
  <si>
    <t>Separační vrstva k oddělení podlahových vrstev z polyetylénové fólie</t>
  </si>
  <si>
    <t>1597294270</t>
  </si>
  <si>
    <t>https://podminky.urs.cz/item/CS_URS_2024_02/632481213</t>
  </si>
  <si>
    <t>"Skladby podlah PD2"</t>
  </si>
  <si>
    <t>"garáž 110" 176</t>
  </si>
  <si>
    <t>"dekontaminace vozidel 122" 47,84</t>
  </si>
  <si>
    <t>108</t>
  </si>
  <si>
    <t>633121112</t>
  </si>
  <si>
    <t>Povrchová úprava vsypovou směsí průmyslových betonových podlah středně těžký provoz s přísadou korundu, tl. 3 mm</t>
  </si>
  <si>
    <t>1940802172</t>
  </si>
  <si>
    <t>https://podminky.urs.cz/item/CS_URS_2024_02/633121112</t>
  </si>
  <si>
    <t>"garáž 110" 176,00</t>
  </si>
  <si>
    <t>109</t>
  </si>
  <si>
    <t>633991111</t>
  </si>
  <si>
    <t>Povrchová úprava betonových podlah nástřik proti odpařování vody</t>
  </si>
  <si>
    <t>-1113038597</t>
  </si>
  <si>
    <t>https://podminky.urs.cz/item/CS_URS_2024_02/633991111</t>
  </si>
  <si>
    <t>110</t>
  </si>
  <si>
    <t>634111113</t>
  </si>
  <si>
    <t>Obvodová dilatace mezi stěnou a mazaninou nebo potěrem pružnou těsnicí páskou na bázi syntetického kaučuku výšky 80 mm</t>
  </si>
  <si>
    <t>-761919243</t>
  </si>
  <si>
    <t>https://podminky.urs.cz/item/CS_URS_2024_02/634111113</t>
  </si>
  <si>
    <t>"zádveří 101" (2,0*2+2,3*2)- "otvory" (1,0+1,5+2,0)</t>
  </si>
  <si>
    <t>"rozvodna elektro 102" (1,8*2+2,06*2) - "otvory" (1,0)</t>
  </si>
  <si>
    <t>"chodba 103" (18,88) - "otvory" (2,0*2+0,9*2+0,8+1,7)</t>
  </si>
  <si>
    <t>"šatna muži 104" (19,49) - "otvory" (0,8+0,9)</t>
  </si>
  <si>
    <t>"umývárna muži 105" (18,66) - "otvory" (0,8*3)</t>
  </si>
  <si>
    <t>"úklid 106" (9,31) - "otvory" (0,8)</t>
  </si>
  <si>
    <t>"šatna ženy 107" (15,23) - "otvory" (0,8+0,9)</t>
  </si>
  <si>
    <t>"umývárna ženy 108" (5,5*2+15,38) - "otvory" (0,8*5)</t>
  </si>
  <si>
    <t>"schodišťový prostor 109" (13,1) - "otvory" (0,9+2,0)</t>
  </si>
  <si>
    <t>"garáž 110" (55,2+1,6*3) - "otvory" (0,8+0,9*5+1,0+1,7+3,5*4)</t>
  </si>
  <si>
    <t>"sklad zdravotnického mat. 111" (14,02) - "otvory" (0,9)</t>
  </si>
  <si>
    <t>"sklad léků 112" (13,76) - "otvory" (0,9)</t>
  </si>
  <si>
    <t>"wc 113" (6) - "otvory" (0,8)</t>
  </si>
  <si>
    <t>"čisté prádlo 114" (11,22) - "otvory" (0,9*2)</t>
  </si>
  <si>
    <t>"špinavé prádlo 115" (8,49) - "otvory" (0,9*2)</t>
  </si>
  <si>
    <t>"prádelna 116" (8) - "otvory" (0,9)</t>
  </si>
  <si>
    <t>"desinfekce 117" (15,10) - "otvory" (0,9)</t>
  </si>
  <si>
    <t>"pneu 118" (10,84) - "otvory" (1,0*2)</t>
  </si>
  <si>
    <t>"tech. místnost 119" (12,55) - "otvory" (1,0)</t>
  </si>
  <si>
    <t>"údržba 120" (17,32) - "otvory" (0,8+1,0)</t>
  </si>
  <si>
    <t>"wc 121" (6) - "otvory" (0,8)</t>
  </si>
  <si>
    <t>"dekontaminace vozidel 122" (30,4) - "otvory" (1,0+1,7+3,5)</t>
  </si>
  <si>
    <t>"tech. místnost 123" (19,62) - "otvory" (0,9)</t>
  </si>
  <si>
    <t>"hala 202" (23,8) - "otvory" (0,8+1,685+1,9+0,9*3)</t>
  </si>
  <si>
    <t>"Lékař 203" (16,67) - "otvory" (0,9)</t>
  </si>
  <si>
    <t>"úklid 204" (8,15) - "otvory" (0,9)</t>
  </si>
  <si>
    <t>"vedoucí záchranář 205" (16,68) - "otvory" (0,9)</t>
  </si>
  <si>
    <t>"školící místnost 206" (28,17) - "otvory" (0,9+1,9)</t>
  </si>
  <si>
    <t>"server 207" (8,98) - "otvory" (1,0)</t>
  </si>
  <si>
    <t>"sprcha 208" (9,0) - "otvory" (0,8)</t>
  </si>
  <si>
    <t>"sprcha vedoucí lékař 209" (9,0) - "otvory" (0,8)</t>
  </si>
  <si>
    <t>"chodba 210" (52,45) - "otvory" (1,685+0,8*2,0+0,9*7+1,7)</t>
  </si>
  <si>
    <t>"wc muži 211" (15,0) - "otvory" (0,8*3)</t>
  </si>
  <si>
    <t>"wc ženy 212" (17,15) - "otvory" (0,8*5)</t>
  </si>
  <si>
    <t>"vedoucí lékař 213" (16,0) - "otvory" (0,8+0,9)</t>
  </si>
  <si>
    <t>"záchranář 214" (16,0) - "otvory" (0,9)</t>
  </si>
  <si>
    <t>"záchranář 215" (16,0) - "otvory" (0,9)</t>
  </si>
  <si>
    <t>"řidič 216" (16,0) - "otvory" (0,9)</t>
  </si>
  <si>
    <t>"řidič 217" (16,0) - "otvory" (0,9)</t>
  </si>
  <si>
    <t>"lékaři 218" (17,4) - "otvory" (0,9)</t>
  </si>
  <si>
    <t>"společenská místnost 219" (30,57) - "otvory" (0,9*2)</t>
  </si>
  <si>
    <t>"počítačová pracovna 220" (15,4) - "otvory" (0,9*2)</t>
  </si>
  <si>
    <t>"kuchyňka 221" (15,0) - "otvory" (0,9*2)</t>
  </si>
  <si>
    <t>"lékař 223" 16,31 - "otvory" (0,9*2)</t>
  </si>
  <si>
    <t>"chodba 224" 11,98 - "otvory" (0,8*3+0,9+1,4)</t>
  </si>
  <si>
    <t>111</t>
  </si>
  <si>
    <t>631311.R</t>
  </si>
  <si>
    <t>-577320078</t>
  </si>
  <si>
    <t>17,6+4,48</t>
  </si>
  <si>
    <t>112</t>
  </si>
  <si>
    <t>634113113</t>
  </si>
  <si>
    <t>Výplň dilatačních spár mazanin plastovým profilem výšky 40 mm</t>
  </si>
  <si>
    <t>-1257197104</t>
  </si>
  <si>
    <t>https://podminky.urs.cz/item/CS_URS_2024_02/634113113</t>
  </si>
  <si>
    <t>18,66+10+5</t>
  </si>
  <si>
    <t>113</t>
  </si>
  <si>
    <t>6351.R</t>
  </si>
  <si>
    <t>Vyrovnávací vrstva - křemičitý písek</t>
  </si>
  <si>
    <t>1645557452</t>
  </si>
  <si>
    <t>(375,24+61,38)*0,02</t>
  </si>
  <si>
    <t>114</t>
  </si>
  <si>
    <t>634911114</t>
  </si>
  <si>
    <t>Řezání dilatačních nebo smršťovacích spár v čerstvé betonové mazanině nebo potěru šířky do 5 mm, hloubky přes 50 do 80 mm</t>
  </si>
  <si>
    <t>-831303986</t>
  </si>
  <si>
    <t>https://podminky.urs.cz/item/CS_URS_2024_02/634911114</t>
  </si>
  <si>
    <t>115</t>
  </si>
  <si>
    <t>636311111</t>
  </si>
  <si>
    <t>Kladení dlažby z betonových dlaždic na sucho na terče z umělé hmoty o rozměru dlažby 40x40 cm, o výšce terče do 25 mm</t>
  </si>
  <si>
    <t>-147442603</t>
  </si>
  <si>
    <t>https://podminky.urs.cz/item/CS_URS_2024_02/636311111</t>
  </si>
  <si>
    <t>"terasa 222" 61,38</t>
  </si>
  <si>
    <t>116</t>
  </si>
  <si>
    <t>59246002</t>
  </si>
  <si>
    <t>dlažba plošná terasová betonová 400x400mm tl 40mm</t>
  </si>
  <si>
    <t>-406985510</t>
  </si>
  <si>
    <t>61,38*1,25 "Přepočet koeficientem množství"</t>
  </si>
  <si>
    <t>117</t>
  </si>
  <si>
    <t>642944121</t>
  </si>
  <si>
    <t>Osazení ocelových dveřních zárubní lisovaných nebo z úhelníků dodatečně s vybetonováním prahu, plochy do 2,5 m2</t>
  </si>
  <si>
    <t>-869254008</t>
  </si>
  <si>
    <t>https://podminky.urs.cz/item/CS_URS_2024_02/642944121</t>
  </si>
  <si>
    <t>"výpis dveří" 26</t>
  </si>
  <si>
    <t>400</t>
  </si>
  <si>
    <t>55331438</t>
  </si>
  <si>
    <t>zárubeň jednokřídlá ocelová pro dodatečnou montáž tl stěny 110-150mm rozměru 900/1970, 2100mm</t>
  </si>
  <si>
    <t>-160877379</t>
  </si>
  <si>
    <t>119</t>
  </si>
  <si>
    <t>55331436</t>
  </si>
  <si>
    <t>zárubeň jednokřídlá ocelová pro dodatečnou montáž tl stěny 110-150mm rozměru 700/1970, 2100mm</t>
  </si>
  <si>
    <t>650512193</t>
  </si>
  <si>
    <t>120</t>
  </si>
  <si>
    <t>55331437</t>
  </si>
  <si>
    <t>zárubeň jednokřídlá ocelová pro dodatečnou montáž tl stěny 110-150mm rozměru 800/1970, 2100mm</t>
  </si>
  <si>
    <t>-1357607826</t>
  </si>
  <si>
    <t>124</t>
  </si>
  <si>
    <t>642945111</t>
  </si>
  <si>
    <t>Osazování ocelových zárubní protipožárních nebo protiplynových dveří do vynechaného otvoru, s obetonováním, dveří jednokřídlových do 2,5 m2</t>
  </si>
  <si>
    <t>-2106113729</t>
  </si>
  <si>
    <t>https://podminky.urs.cz/item/CS_URS_2024_02/642945111</t>
  </si>
  <si>
    <t>125</t>
  </si>
  <si>
    <t>55331561</t>
  </si>
  <si>
    <t>zárubeň jednokřídlá ocelová pro zdění s protipožární úpravou tl stěny 110-150mm rozměru 700/1970, 2100mm</t>
  </si>
  <si>
    <t>251331932</t>
  </si>
  <si>
    <t>126</t>
  </si>
  <si>
    <t>55331562</t>
  </si>
  <si>
    <t>zárubeň jednokřídlá ocelová pro zdění s protipožární úpravou tl stěny 110-150mm rozměru 800/1970, 2100mm</t>
  </si>
  <si>
    <t>813471245</t>
  </si>
  <si>
    <t>127</t>
  </si>
  <si>
    <t>55331563</t>
  </si>
  <si>
    <t>zárubeň jednokřídlá ocelová pro zdění s protipožární úpravou tl stěny 110-150mm rozměru 900/1970, 2100mm</t>
  </si>
  <si>
    <t>1227127900</t>
  </si>
  <si>
    <t>130</t>
  </si>
  <si>
    <t>642946111</t>
  </si>
  <si>
    <t>Osazení stavebního pouzdra posuvných dveří do zděné příčky s jednou kapsou pro jedno dveřní křídlo průchozí šířky do 800 mm</t>
  </si>
  <si>
    <t>-704366752</t>
  </si>
  <si>
    <t>https://podminky.urs.cz/item/CS_URS_2024_02/642946111</t>
  </si>
  <si>
    <t>131</t>
  </si>
  <si>
    <t>55331611</t>
  </si>
  <si>
    <t>pouzdro stavební do zdiva pro 1 křídlo posuvných dveří š 700mm v do 2100mm</t>
  </si>
  <si>
    <t>587869868</t>
  </si>
  <si>
    <t>132</t>
  </si>
  <si>
    <t>55331612</t>
  </si>
  <si>
    <t>pouzdro stavební do zdiva pro 1 křídlo posuvných dveří š 800mm v do 2100mm</t>
  </si>
  <si>
    <t>1695112953</t>
  </si>
  <si>
    <t>Ostatní konstrukce a práce, bourání</t>
  </si>
  <si>
    <t>133</t>
  </si>
  <si>
    <t>919726122</t>
  </si>
  <si>
    <t>Geotextilie netkaná pro ochranu, separaci nebo filtraci měrná hmotnost přes 200 do 300 g/m2</t>
  </si>
  <si>
    <t>1772343268</t>
  </si>
  <si>
    <t>https://podminky.urs.cz/item/CS_URS_2024_02/919726122</t>
  </si>
  <si>
    <t>"S1 - plochá střecha" 435,55</t>
  </si>
  <si>
    <t>134</t>
  </si>
  <si>
    <t>935932116</t>
  </si>
  <si>
    <t>Odvodňovací plastový žlab pro třídu zatížení A 15 vnitřní šířky 100 mm s krycím roštem mřížkovým z pozinkované oceli</t>
  </si>
  <si>
    <t>-2000745616</t>
  </si>
  <si>
    <t>https://podminky.urs.cz/item/CS_URS_2024_02/935932116</t>
  </si>
  <si>
    <t>"půdorys 2.NP, výpis zámečnických výrobků - Z07 - terasa" 10</t>
  </si>
  <si>
    <t>135</t>
  </si>
  <si>
    <t>935933112</t>
  </si>
  <si>
    <t>Odvodňovací retenční plastový žlab pro třídu zatížení A 15 až D 400 uložený do betonu C 20/25 DN 150 s vtokovým štěrbinovým roštem z litiny</t>
  </si>
  <si>
    <t>-1237009514</t>
  </si>
  <si>
    <t>https://podminky.urs.cz/item/CS_URS_2024_02/935933112</t>
  </si>
  <si>
    <t>"půdorys 1.NP, výpis zámečnických výrobků - Z07 - garáž" 18</t>
  </si>
  <si>
    <t>136</t>
  </si>
  <si>
    <t>941111111</t>
  </si>
  <si>
    <t>Lešení řadové trubkové lehké pracovní s podlahami s provozním zatížením tř. 3 do 200 kg/m2 šířky tř. W06 od 0,6 do 0,9 m výšky do 10 m montáž</t>
  </si>
  <si>
    <t>339842315</t>
  </si>
  <si>
    <t>https://podminky.urs.cz/item/CS_URS_2024_02/941111111</t>
  </si>
  <si>
    <t>(33+5)*10+(7,4+34+10,2)*5</t>
  </si>
  <si>
    <t>137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</si>
  <si>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</si>
  <si>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</si>
  <si>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-1752459731</t>
  </si>
  <si>
    <t>https://podminky.urs.cz/item/CS_URS_2024_02/941111211</t>
  </si>
  <si>
    <t>638*90 "Přepočtené koeficientem množství</t>
  </si>
  <si>
    <t>138</t>
  </si>
  <si>
    <t>941111322</t>
  </si>
  <si>
    <t>Odborná prohlídka lešení řadového trubkového lehkého pracovního s podlahami s provozním zatížením tř. 3 do 200 kg/m2 šířky tř. W06 až W12 od 0,6 m do 1,5 m výšky do 25 m, celkové plochy přes 500 do 2 000 m2 zakrytého sítí</t>
  </si>
  <si>
    <t>-697993205</t>
  </si>
  <si>
    <t>https://podminky.urs.cz/item/CS_URS_2024_02/941111322</t>
  </si>
  <si>
    <t>139</t>
  </si>
  <si>
    <t>941111811</t>
  </si>
  <si>
    <t>Lešení řadové trubkové lehké pracovní s podlahami s provozním zatížením tř. 3 do 200 kg/m2 šířky tř. W06 od 0,6 do 0,9 m výšky do 10 m demontáž</t>
  </si>
  <si>
    <t>-1938734738</t>
  </si>
  <si>
    <t>https://podminky.urs.cz/item/CS_URS_2024_02/941111811</t>
  </si>
  <si>
    <t>140</t>
  </si>
  <si>
    <t>944111111</t>
  </si>
  <si>
    <t>Zábradlí ochranné trubkové na vnějších volných stranách objektů odkloněné od svislice do 15° montáž</t>
  </si>
  <si>
    <t>1316002329</t>
  </si>
  <si>
    <t>https://podminky.urs.cz/item/CS_URS_2024_02/944111111</t>
  </si>
  <si>
    <t>33*2+15,2*2</t>
  </si>
  <si>
    <t>141</t>
  </si>
  <si>
    <t>944111211</t>
  </si>
  <si>
    <t>Zábradlí ochranné trubkové na vnějších volných stranách objektů odkloněné od svislice do 15° příplatek k ceně za každý den použití</t>
  </si>
  <si>
    <t>2097598478</t>
  </si>
  <si>
    <t>https://podminky.urs.cz/item/CS_URS_2024_02/944111211</t>
  </si>
  <si>
    <t>96,4*90 "Přepočtené koeficientem množství</t>
  </si>
  <si>
    <t>142</t>
  </si>
  <si>
    <t>944111811</t>
  </si>
  <si>
    <t>Zábradlí ochranné trubkové na vnějších volných stranách objektů odkloněné od svislice do 15° demontáž</t>
  </si>
  <si>
    <t>-60093987</t>
  </si>
  <si>
    <t>https://podminky.urs.cz/item/CS_URS_2024_02/944111811</t>
  </si>
  <si>
    <t>143</t>
  </si>
  <si>
    <t>944511111</t>
  </si>
  <si>
    <t>Síť ochranná zavěšená na konstrukci lešení z textilie z umělých vláken montáž</t>
  </si>
  <si>
    <t>1385740718</t>
  </si>
  <si>
    <t>https://podminky.urs.cz/item/CS_URS_2024_02/944511111</t>
  </si>
  <si>
    <t>144</t>
  </si>
  <si>
    <t>944511211</t>
  </si>
  <si>
    <t>Síť ochranná zavěšená na konstrukci lešení z textilie z umělých vláken příplatek k ceně za každý den použití</t>
  </si>
  <si>
    <t>-1721440801</t>
  </si>
  <si>
    <t>https://podminky.urs.cz/item/CS_URS_2024_02/944511211</t>
  </si>
  <si>
    <t>145</t>
  </si>
  <si>
    <t>944511811</t>
  </si>
  <si>
    <t>Síť ochranná zavěšená na konstrukci lešení z textilie z umělých vláken demontáž</t>
  </si>
  <si>
    <t>1871235480</t>
  </si>
  <si>
    <t>https://podminky.urs.cz/item/CS_URS_2024_02/944511811</t>
  </si>
  <si>
    <t>146</t>
  </si>
  <si>
    <t>945412111</t>
  </si>
  <si>
    <t>Teleskopická hydraulická montážní plošina na samohybném podvozku, s otočným košem výšky zdvihu do 8 m</t>
  </si>
  <si>
    <t>den</t>
  </si>
  <si>
    <t>-634801954</t>
  </si>
  <si>
    <t>https://podminky.urs.cz/item/CS_URS_2024_02/945412111</t>
  </si>
  <si>
    <t>147</t>
  </si>
  <si>
    <t>949101112</t>
  </si>
  <si>
    <t>Lešení pomocné pracovní pro objekty pozemních staveb pro zatížení do 150 kg/m2, o výšce lešeňové podlahy přes 1,9 do 3,5 m</t>
  </si>
  <si>
    <t>624414295</t>
  </si>
  <si>
    <t>https://podminky.urs.cz/item/CS_URS_2024_02/949101112</t>
  </si>
  <si>
    <t>(34*15,2)*2</t>
  </si>
  <si>
    <t>148</t>
  </si>
  <si>
    <t>953943211</t>
  </si>
  <si>
    <t>Osazování drobných kovových předmětů kotvených do stěny hasicího přístroje</t>
  </si>
  <si>
    <t>-1633773184</t>
  </si>
  <si>
    <t>https://podminky.urs.cz/item/CS_URS_2024_02/953943211</t>
  </si>
  <si>
    <t>"OS1" 10</t>
  </si>
  <si>
    <t>149</t>
  </si>
  <si>
    <t>44932114</t>
  </si>
  <si>
    <t>přístroj hasicí ruční práškový PG 6 LE</t>
  </si>
  <si>
    <t>-1256870101</t>
  </si>
  <si>
    <t>"hasicí přístroj 21A" 8</t>
  </si>
  <si>
    <t>"hasicí přístroj 183B" 2</t>
  </si>
  <si>
    <t>150</t>
  </si>
  <si>
    <t>993111111</t>
  </si>
  <si>
    <t>Dovoz a odvoz lešení včetně naložení a složení řadového, na vzdálenost do 10 km</t>
  </si>
  <si>
    <t>690497211</t>
  </si>
  <si>
    <t>https://podminky.urs.cz/item/CS_URS_2024_02/993111111</t>
  </si>
  <si>
    <t>638+1033,6</t>
  </si>
  <si>
    <t>151</t>
  </si>
  <si>
    <t>993111119</t>
  </si>
  <si>
    <t>Dovoz a odvoz lešení včetně naložení a složení řadového, na vzdálenost Příplatek k ceně za každých dalších i započatých 10 km přes 10 km</t>
  </si>
  <si>
    <t>-1961519798</t>
  </si>
  <si>
    <t>https://podminky.urs.cz/item/CS_URS_2024_02/993111119</t>
  </si>
  <si>
    <t>1671,6*5 "Přepočtené koeficientem množství</t>
  </si>
  <si>
    <t>998</t>
  </si>
  <si>
    <t>Přesun hmot</t>
  </si>
  <si>
    <t>152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</si>
  <si>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</si>
  <si>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</si>
  <si>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-686216842</t>
  </si>
  <si>
    <t>https://podminky.urs.cz/item/CS_URS_2024_02/998011002</t>
  </si>
  <si>
    <t>PSV</t>
  </si>
  <si>
    <t>Práce a dodávky PSV</t>
  </si>
  <si>
    <t>711</t>
  </si>
  <si>
    <t>Izolace proti vodě, vlhkosti a plynům</t>
  </si>
  <si>
    <t>153</t>
  </si>
  <si>
    <t>711111001</t>
  </si>
  <si>
    <t>Provedení izolace proti zemní vlhkosti natěradly a tmely za studena na ploše vodorovné V nátěrem penetračním</t>
  </si>
  <si>
    <t>2021672110</t>
  </si>
  <si>
    <t>https://podminky.urs.cz/item/CS_URS_2024_02/711111001</t>
  </si>
  <si>
    <t>"řezy, skladby podlah" 15,2*32,9</t>
  </si>
  <si>
    <t>154</t>
  </si>
  <si>
    <t>711112001</t>
  </si>
  <si>
    <t>Provedení izolace proti zemní vlhkosti natěradly a tmely za studena na ploše svislé S nátěrem penetračním</t>
  </si>
  <si>
    <t>934551081</t>
  </si>
  <si>
    <t>https://podminky.urs.cz/item/CS_URS_2024_02/711112001</t>
  </si>
  <si>
    <t>"viz. řezy A, B, C, výpis skladeb konstrukcí"</t>
  </si>
  <si>
    <t>"F2" 51,0*4,75</t>
  </si>
  <si>
    <t>"F3" 48,12*1,7 - "otvory" (1,5+(3,6*5))*0,52</t>
  </si>
  <si>
    <t>155</t>
  </si>
  <si>
    <t>11163150</t>
  </si>
  <si>
    <t>lak penetrační asfaltový</t>
  </si>
  <si>
    <t>947748781</t>
  </si>
  <si>
    <t>(500,08+313,914)*0,00034</t>
  </si>
  <si>
    <t>156</t>
  </si>
  <si>
    <t>711141559</t>
  </si>
  <si>
    <t>Provedení izolace proti zemní vlhkosti pásy přitavením NAIP na ploše vodorovné V</t>
  </si>
  <si>
    <t>-1067075645</t>
  </si>
  <si>
    <t>https://podminky.urs.cz/item/CS_URS_2024_02/711141559</t>
  </si>
  <si>
    <t>"viz. řezy A, B, C, výpis skladeb konstrukcí" (17*35)*2</t>
  </si>
  <si>
    <t>157</t>
  </si>
  <si>
    <t>711142559</t>
  </si>
  <si>
    <t>Provedení izolace proti zemní vlhkosti pásy přitavením NAIP na ploše svislé S</t>
  </si>
  <si>
    <t>-321948643</t>
  </si>
  <si>
    <t>https://podminky.urs.cz/item/CS_URS_2024_02/711142559</t>
  </si>
  <si>
    <t>158</t>
  </si>
  <si>
    <t>62856011</t>
  </si>
  <si>
    <t>pás asfaltový natavitelný modifikovaný SBS s vložkou z hliníkové fólie s textilií a spalitelnou PE fólií nebo jemnozrnným minerálním posypem na horním povrchu tl 4,0mm</t>
  </si>
  <si>
    <t>51971733</t>
  </si>
  <si>
    <t>(1190+313,914)*1,1655 "Přepočtené koeficientem množství</t>
  </si>
  <si>
    <t>163</t>
  </si>
  <si>
    <t>998711202</t>
  </si>
  <si>
    <t>Přesun hmot pro izolace proti vodě, vlhkosti a plynům stanovený procentní sazbou (%) z ceny vodorovná dopravní vzdálenost do 50 m základní v objektech výšky přes 6 do 12 m</t>
  </si>
  <si>
    <t>%</t>
  </si>
  <si>
    <t>-1930241177</t>
  </si>
  <si>
    <t>https://podminky.urs.cz/item/CS_URS_2024_02/998711202</t>
  </si>
  <si>
    <t>712</t>
  </si>
  <si>
    <t>Povlakové krytiny</t>
  </si>
  <si>
    <t>164</t>
  </si>
  <si>
    <t>71200R</t>
  </si>
  <si>
    <t>Úprava stávající střechy sousedního objektu</t>
  </si>
  <si>
    <t>1238265447</t>
  </si>
  <si>
    <t>"viz. D.1.1.5 2.NP v pravé části"</t>
  </si>
  <si>
    <t>ÚPRAVA STÁVAJCÍ STŘECHY SOUSEDNÍHO OBJEKTU:</t>
  </si>
  <si>
    <t>ODSTRANĚNÍ OPLECHOVANÍ, ODSTRANĚNÍ ČÁSTI SKLADBY STŘECHY, VČETNĚ NOSNÝCH TRÁMŮ</t>
  </si>
  <si>
    <t>ZAROVNÁNÍ STŘECHY SE STĚNOU OBJEKTU</t>
  </si>
  <si>
    <t>A NOVÉ OPLECHOVANÍ NAPOJENO NA OBJEKT ZZS KHK NÁCHOD</t>
  </si>
  <si>
    <t>0,54*1,05</t>
  </si>
  <si>
    <t>373</t>
  </si>
  <si>
    <t>712321132</t>
  </si>
  <si>
    <t>Provedení povlakové krytiny střech plochých do 10° natěradly a tmely za horka nátěrem asfaltovým</t>
  </si>
  <si>
    <t>175231064</t>
  </si>
  <si>
    <t>https://podminky.urs.cz/item/CS_URS_2025_02/712321132</t>
  </si>
  <si>
    <t>" 222-terasa" 61,38*2 + "střecha" 375,24</t>
  </si>
  <si>
    <t>"střecha - atika" (91,48*0,9)</t>
  </si>
  <si>
    <t>374</t>
  </si>
  <si>
    <t>1912590375</t>
  </si>
  <si>
    <t>580,332*0,00158 'Přepočtené koeficientem množství</t>
  </si>
  <si>
    <t>375</t>
  </si>
  <si>
    <t>712341559</t>
  </si>
  <si>
    <t>Provedení povlakové krytiny střech plochých do 10° pásy přitavením NAIP v plné ploše</t>
  </si>
  <si>
    <t>-1610971350</t>
  </si>
  <si>
    <t>https://podminky.urs.cz/item/CS_URS_2025_02/712341559</t>
  </si>
  <si>
    <t>376</t>
  </si>
  <si>
    <t>1305039551</t>
  </si>
  <si>
    <t>580,332*1,1655 'Přepočtené koeficientem množství</t>
  </si>
  <si>
    <t>165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</si>
  <si>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</si>
  <si>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</si>
  <si>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-1173098513</t>
  </si>
  <si>
    <t>https://podminky.urs.cz/item/CS_URS_2024_02/712363115</t>
  </si>
  <si>
    <t>166</t>
  </si>
  <si>
    <t>28342013</t>
  </si>
  <si>
    <t>manžeta těsnící pro prostupy hydroizolací z PVC uzavřená kruhová vnitřní průměr 90-114</t>
  </si>
  <si>
    <t>-860726288</t>
  </si>
  <si>
    <t>167</t>
  </si>
  <si>
    <t>28342014</t>
  </si>
  <si>
    <t>manžeta těsnící pro prostupy hydroizolací z PVC uzavřená kruhová vnitřní průměr 120-180</t>
  </si>
  <si>
    <t>-1587759929</t>
  </si>
  <si>
    <t>168</t>
  </si>
  <si>
    <t>712363607</t>
  </si>
  <si>
    <t>Provedení povlakové krytiny střech plochých do 10° z mechanicky kotvených hydroizolačních fólií včetně položení fólie a horkovzdušného svaření tl. tepelné izolace přes 240 mm budovy výšky do 18 m, kotvené do betonu lehčeného nebo zdiva vnitřní pole</t>
  </si>
  <si>
    <t>-2053775571</t>
  </si>
  <si>
    <t>https://podminky.urs.cz/item/CS_URS_2024_02/712363607</t>
  </si>
  <si>
    <t>"střecha" 375,24</t>
  </si>
  <si>
    <t>169</t>
  </si>
  <si>
    <t>712363608</t>
  </si>
  <si>
    <t>Provedení povlakové krytiny střech plochých do 10° z mechanicky kotvených hydroizolačních fólií včetně položení fólie a horkovzdušného svaření tl. tepelné izolace přes 240 mm budovy výšky do 18 m, kotvené do betonu lehčeného nebo zdiva krajní pole</t>
  </si>
  <si>
    <t>-1817597020</t>
  </si>
  <si>
    <t>https://podminky.urs.cz/item/CS_URS_2024_02/712363608</t>
  </si>
  <si>
    <t xml:space="preserve">"půdorys střechy - krajní pole, svislá a vodorovná atika" </t>
  </si>
  <si>
    <t>33,1*1+15,5*1+22,1*1+6,6*1+9*1+6,8*1+93,1*(0,5+0,68)</t>
  </si>
  <si>
    <t>170</t>
  </si>
  <si>
    <t>712363609</t>
  </si>
  <si>
    <t>Provedení povlakové krytiny střech plochých do 10° z mechanicky kotvených hydroizolačních fólií včetně položení fólie a horkovzdušného svaření tl. tepelné izolace přes 240 mm budovy výšky do 18 m, kotvené do betonu lehčeného nebo zdiva rohové pole</t>
  </si>
  <si>
    <t>-52012547</t>
  </si>
  <si>
    <t>https://podminky.urs.cz/item/CS_URS_2024_02/712363609</t>
  </si>
  <si>
    <t>"půdorys střechy - rohové pole, svislá a vodorovná atika"</t>
  </si>
  <si>
    <t>1*8+0,5*12+0,68*16</t>
  </si>
  <si>
    <t>171</t>
  </si>
  <si>
    <t>28322000</t>
  </si>
  <si>
    <t>fólie hydroizolační střešní mPVC mechanicky kotvená šedá tl 2,0mm</t>
  </si>
  <si>
    <t>1612621047</t>
  </si>
  <si>
    <t>375,24+202,958+24,88</t>
  </si>
  <si>
    <t>603,078*1,4655 "Přepočtené koeficientem množství</t>
  </si>
  <si>
    <t>172</t>
  </si>
  <si>
    <t>712771401</t>
  </si>
  <si>
    <t>Provedení vegetační vrstvy vegetační střechy ze substrátu, tloušťky do 100 mm, sklon střechy do 5°</t>
  </si>
  <si>
    <t>1642752215</t>
  </si>
  <si>
    <t>https://podminky.urs.cz/item/CS_URS_2024_02/712771401</t>
  </si>
  <si>
    <t>173</t>
  </si>
  <si>
    <t>10321001</t>
  </si>
  <si>
    <t>substrát vegetačních střech extenzivní suchomilných rostlin</t>
  </si>
  <si>
    <t>1710540677</t>
  </si>
  <si>
    <t>375,24*0,06 "Přepočtené koeficientem množství</t>
  </si>
  <si>
    <t>174</t>
  </si>
  <si>
    <t>712771521</t>
  </si>
  <si>
    <t>Založení vegetace vegetační střechy položením vegetační nebo trávníkové rohože, sklon střechy do 5°</t>
  </si>
  <si>
    <t>772645411</t>
  </si>
  <si>
    <t>https://podminky.urs.cz/item/CS_URS_2024_02/712771521</t>
  </si>
  <si>
    <t>175</t>
  </si>
  <si>
    <t>69334504</t>
  </si>
  <si>
    <t>koberec rozchodníkový vegetačních střech</t>
  </si>
  <si>
    <t>-1249826386</t>
  </si>
  <si>
    <t>375,75*1,15 "Přepočtené koeficientem množství</t>
  </si>
  <si>
    <t>159</t>
  </si>
  <si>
    <t>7111.R</t>
  </si>
  <si>
    <t>Provedení izolace proti zemní vlhkosti vodorovné - kompozit vegetační</t>
  </si>
  <si>
    <t>-1979930951</t>
  </si>
  <si>
    <t>"S1 - plochá střecha" 31,74*14-((0,62+8,98)*(6,58+0,62))</t>
  </si>
  <si>
    <t>160</t>
  </si>
  <si>
    <t>R23137</t>
  </si>
  <si>
    <t>Kompozit vegetační 40 plus - HDPE nopová folie výška 40, PES rohož 20 mm, kašírovaná PP textilie 300g/m2</t>
  </si>
  <si>
    <t>-371306796</t>
  </si>
  <si>
    <t>375,24*1,1955 "Přepočtené koeficientem množství"</t>
  </si>
  <si>
    <t>161</t>
  </si>
  <si>
    <t>711471051</t>
  </si>
  <si>
    <t>Provedení izolace proti povrchové a podpovrchové tlakové vodě termoplasty na ploše vodorovné V folií PVC lepenou</t>
  </si>
  <si>
    <t>1740989947</t>
  </si>
  <si>
    <t>https://podminky.urs.cz/item/CS_URS_2024_02/711471051</t>
  </si>
  <si>
    <t>"S2 - terasa" 61,38</t>
  </si>
  <si>
    <t>162</t>
  </si>
  <si>
    <t>-1867623191</t>
  </si>
  <si>
    <t>61,38*1,2655 "Přepočtené koeficientem množství"</t>
  </si>
  <si>
    <t>176</t>
  </si>
  <si>
    <t>998712202</t>
  </si>
  <si>
    <t>Přesun hmot pro povlakové krytiny stanovený procentní sazbou (%) z ceny vodorovná dopravní vzdálenost do 50 m základní v objektech výšky přes 6 do 12 m</t>
  </si>
  <si>
    <t>1785973886</t>
  </si>
  <si>
    <t>https://podminky.urs.cz/item/CS_URS_2024_02/998712202</t>
  </si>
  <si>
    <t>713</t>
  </si>
  <si>
    <t>Izolace tepelné</t>
  </si>
  <si>
    <t>177</t>
  </si>
  <si>
    <t>713121111</t>
  </si>
  <si>
    <t>Montáž tepelné izolace podlah rohožemi, pásy, deskami, dílci, bloky (izolační materiál ve specifikaci) kladenými volně jednovrstvá</t>
  </si>
  <si>
    <t>-540606483</t>
  </si>
  <si>
    <t>https://podminky.urs.cz/item/CS_URS_2024_02/713121111</t>
  </si>
  <si>
    <t>"půdorys 2.NP - skladby PD4, PD5"</t>
  </si>
  <si>
    <t>178</t>
  </si>
  <si>
    <t>28376557</t>
  </si>
  <si>
    <t>deska polystyrénová pro snížení kročejového hluku (max. zatížení 6,5 kN/m2) tl 30mm</t>
  </si>
  <si>
    <t>1820079486</t>
  </si>
  <si>
    <t>364,63*1,15 "Přepočtené koeficientem množství</t>
  </si>
  <si>
    <t>179</t>
  </si>
  <si>
    <t>1126091321</t>
  </si>
  <si>
    <t>"půdorys 1.NP - skladby PD1, PD2, PD3"</t>
  </si>
  <si>
    <t>180</t>
  </si>
  <si>
    <t>28376534</t>
  </si>
  <si>
    <t>deska izolační PIR s oboustrannou kompozitní fólií s hliníkovou vložkou pro šikmé střechy λ=0,022 tl 140mm</t>
  </si>
  <si>
    <t>474044645</t>
  </si>
  <si>
    <t>"půdorys 1.NP - skladby PD2"</t>
  </si>
  <si>
    <t>223,84*1,15 "Přepočtené koeficientem množství</t>
  </si>
  <si>
    <t>181</t>
  </si>
  <si>
    <t>28376537</t>
  </si>
  <si>
    <t>deska izolační PIR s oboustrannou kompozitní fólií s hliníkovou vložkou pro šikmé střechy λ=0,022 tl 200mm</t>
  </si>
  <si>
    <t>-1309759267</t>
  </si>
  <si>
    <t>"půdorys 1.NP - skladby PD1, PD3"</t>
  </si>
  <si>
    <t>186,16*1,15 "Přepočtené koeficientem množství</t>
  </si>
  <si>
    <t>182</t>
  </si>
  <si>
    <t>713141152</t>
  </si>
  <si>
    <t>Montáž tepelné izolace střech plochých rohožemi, pásy, deskami, dílci, bloky (izolační materiál ve specifikaci) kladenými volně dvouvrstvá</t>
  </si>
  <si>
    <t>818602034</t>
  </si>
  <si>
    <t>https://podminky.urs.cz/item/CS_URS_2024_02/713141152</t>
  </si>
  <si>
    <t>"terasa 222"61,38</t>
  </si>
  <si>
    <t>183</t>
  </si>
  <si>
    <t>28376518</t>
  </si>
  <si>
    <t>deska izolační PIR s oboustrannou kompozitní fólií s hliníkovou vložkou pro ploché střechy λ=0,023 tl 120mm</t>
  </si>
  <si>
    <t>-275280206</t>
  </si>
  <si>
    <t>61,38*1,15 "Přepočtené koeficientem množství</t>
  </si>
  <si>
    <t>184</t>
  </si>
  <si>
    <t>28376516</t>
  </si>
  <si>
    <t>deska izolační PIR s oboustrannou kompozitní fólií s hliníkovou vložkou pro ploché střechy λ=0,023 tl 100mm</t>
  </si>
  <si>
    <t>1233263222</t>
  </si>
  <si>
    <t>436,62*1,15 "Přepočtené koeficientem množství</t>
  </si>
  <si>
    <t>185</t>
  </si>
  <si>
    <t>28376520</t>
  </si>
  <si>
    <t>deska izolační PIR s oboustrannou kompozitní fólií s hliníkovou vložkou pro ploché střechy λ=0,023 tl 160mm</t>
  </si>
  <si>
    <t>268691133</t>
  </si>
  <si>
    <t>375,24*1,15 "Přepočtené koeficientem množství</t>
  </si>
  <si>
    <t>186</t>
  </si>
  <si>
    <t>713141311</t>
  </si>
  <si>
    <t>Montáž tepelné izolace střech plochých spádovými klíny v ploše kladenými volně</t>
  </si>
  <si>
    <t>1022440845</t>
  </si>
  <si>
    <t>https://podminky.urs.cz/item/CS_URS_2024_02/713141311</t>
  </si>
  <si>
    <t>187</t>
  </si>
  <si>
    <t>28376104</t>
  </si>
  <si>
    <t>klín izolační spádový z čedičové minerální vaty 70kPa</t>
  </si>
  <si>
    <t>-1997357885</t>
  </si>
  <si>
    <t>"20-140" 375,24*(0,14+0,02)/2</t>
  </si>
  <si>
    <t>32,019*1,15 "Přepočtené koeficientem množství</t>
  </si>
  <si>
    <t>188</t>
  </si>
  <si>
    <t>713191521</t>
  </si>
  <si>
    <t>Montáž tepelné izolace stavebních konstrukcí - doplňky a konstrukční součásti podkladového profilu pro zateplení spodní části oken a dveří šířky přes 50 do 100 mm výšky do 100 mm</t>
  </si>
  <si>
    <t>832947724</t>
  </si>
  <si>
    <t>https://podminky.urs.cz/item/CS_URS_2024_02/713191521</t>
  </si>
  <si>
    <t>"O01" 1*0,7</t>
  </si>
  <si>
    <t>"O02" 1*0,7</t>
  </si>
  <si>
    <t>"O03" 1*2,7</t>
  </si>
  <si>
    <t>"O04" 1*1,5</t>
  </si>
  <si>
    <t>"O05" 1*1,8</t>
  </si>
  <si>
    <t>"O06" 1*1,8</t>
  </si>
  <si>
    <t>"O07" 1*1,8</t>
  </si>
  <si>
    <t>"O08" 1*1,8</t>
  </si>
  <si>
    <t>"O09" 1*1,8</t>
  </si>
  <si>
    <t>"O10" 1*1,8</t>
  </si>
  <si>
    <t>"O11" 1*3,5</t>
  </si>
  <si>
    <t>"O12" 1*3,5</t>
  </si>
  <si>
    <t>"013" 1*3,5</t>
  </si>
  <si>
    <t>"O14" 1*3,5</t>
  </si>
  <si>
    <t>"O15" 1*2,5</t>
  </si>
  <si>
    <t>"O16" 1*3,5</t>
  </si>
  <si>
    <t>"O17" 1*3,5</t>
  </si>
  <si>
    <t>"O18" 1*2</t>
  </si>
  <si>
    <t>"O19" 1*2</t>
  </si>
  <si>
    <t>"O20" 1*2</t>
  </si>
  <si>
    <t>"O21" 1*1,8</t>
  </si>
  <si>
    <t>189</t>
  </si>
  <si>
    <t>28376219</t>
  </si>
  <si>
    <t>profil podkladový sendvičový s vloženou PIR vložkou pro zateplení spodní části oken a dveří (15/30/15) š 60mm v 50mm</t>
  </si>
  <si>
    <t>1988411822</t>
  </si>
  <si>
    <t>47,7*1,2 "Přepočtené koeficientem množství</t>
  </si>
  <si>
    <t>190</t>
  </si>
  <si>
    <t>713191523</t>
  </si>
  <si>
    <t>Montáž tepelné izolace stavebních konstrukcí - doplňky a konstrukční součásti podkladového profilu pro zateplení spodní části oken a dveří šířky přes 50 do 100 mm výšky přes 200 do 300 mm</t>
  </si>
  <si>
    <t>128448725</t>
  </si>
  <si>
    <t>https://podminky.urs.cz/item/CS_URS_2024_02/713191523</t>
  </si>
  <si>
    <t>"D1" 1*1,4</t>
  </si>
  <si>
    <t>"D55" 1*1,6</t>
  </si>
  <si>
    <t>191</t>
  </si>
  <si>
    <t>28376300</t>
  </si>
  <si>
    <t>profil podkladový sendvičový s vloženou PIR vložkou pro zateplení spodní části oken a dveří (25/40/15) š 80mm v 300mm</t>
  </si>
  <si>
    <t>1423387759</t>
  </si>
  <si>
    <t>3*1,2 "Přepočtené koeficientem množství</t>
  </si>
  <si>
    <t>192</t>
  </si>
  <si>
    <t>28376272</t>
  </si>
  <si>
    <t>profil podkladový sendvičový s vloženou PIR vložkou pro zateplení spodní části oken a dveří (25/30/15) š 70mm v 300mm</t>
  </si>
  <si>
    <t>1047278544</t>
  </si>
  <si>
    <t>193</t>
  </si>
  <si>
    <t>28376252</t>
  </si>
  <si>
    <t>profil podkladový sendvičový s vloženou PIR vložkou pro zateplení spodní části oken a dveří (25/30/15) š 70mm v 100mm</t>
  </si>
  <si>
    <t>1607286841</t>
  </si>
  <si>
    <t>194</t>
  </si>
  <si>
    <t>28376280</t>
  </si>
  <si>
    <t>profil podkladový sendvičový s vloženou PIR vložkou pro zateplení spodní části oken a dveří (25/40/15) š 80mm v 100mm</t>
  </si>
  <si>
    <t>737427860</t>
  </si>
  <si>
    <t>195</t>
  </si>
  <si>
    <t>998713202</t>
  </si>
  <si>
    <t>Přesun hmot pro izolace tepelné stanovený procentní sazbou (%) z ceny vodorovná dopravní vzdálenost do 50 m s užitím mechanizace v objektech výšky přes 6 do 12 m</t>
  </si>
  <si>
    <t>-432974593</t>
  </si>
  <si>
    <t>https://podminky.urs.cz/item/CS_URS_2024_02/998713202</t>
  </si>
  <si>
    <t>722</t>
  </si>
  <si>
    <t>Zdravotechnika - vnitřní vodovod</t>
  </si>
  <si>
    <t>196</t>
  </si>
  <si>
    <t>722250143</t>
  </si>
  <si>
    <t>Požární příslušenství a armatury hydrantový systém s tvarově stálou hadicí prosklený D 25 x 30 m</t>
  </si>
  <si>
    <t>soubor</t>
  </si>
  <si>
    <t>-411149008</t>
  </si>
  <si>
    <t>https://podminky.urs.cz/item/CS_URS_2024_02/722250143</t>
  </si>
  <si>
    <t>"viz. OS2" 1</t>
  </si>
  <si>
    <t>725</t>
  </si>
  <si>
    <t>Zdravotechnika - zařizovací předměty</t>
  </si>
  <si>
    <t>197</t>
  </si>
  <si>
    <t>p</t>
  </si>
  <si>
    <t>Pračka, přední plnění, energ. třída A, min. 9kg, rozměry cca 596x850x643mm</t>
  </si>
  <si>
    <t>-807530557</t>
  </si>
  <si>
    <t>"viz. výpis ostatních výrobků - P" 1</t>
  </si>
  <si>
    <t>198</t>
  </si>
  <si>
    <t>S</t>
  </si>
  <si>
    <t>Sušička, přední plnění, energ. třída A, min. 9kg, rozměry cca 596x850x643mm</t>
  </si>
  <si>
    <t>-433243868</t>
  </si>
  <si>
    <t>"viz. výpis ostatních výrobků - S" 1</t>
  </si>
  <si>
    <t>762</t>
  </si>
  <si>
    <t>Konstrukce tesařské</t>
  </si>
  <si>
    <t>199</t>
  </si>
  <si>
    <t>762421014</t>
  </si>
  <si>
    <t>Obložení stropů nebo střešních podhledů z dřevoštěpkových desek OSB šroubovaných na sraz, tloušťky desky 18 mm</t>
  </si>
  <si>
    <t>-2091876417</t>
  </si>
  <si>
    <t>https://podminky.urs.cz/item/CS_URS_2024_02/762421014</t>
  </si>
  <si>
    <t>"atika" 0,62*96,7</t>
  </si>
  <si>
    <t>200</t>
  </si>
  <si>
    <t>998762202</t>
  </si>
  <si>
    <t>Přesun hmot pro konstrukce tesařské stanovený procentní sazbou (%) z ceny vodorovná dopravní vzdálenost do 50 m základní v objektech výšky přes 6 do 12 m</t>
  </si>
  <si>
    <t>1825934259</t>
  </si>
  <si>
    <t>https://podminky.urs.cz/item/CS_URS_2024_02/998762202</t>
  </si>
  <si>
    <t>763</t>
  </si>
  <si>
    <t>Konstrukce suché výstavby</t>
  </si>
  <si>
    <t>371</t>
  </si>
  <si>
    <t>763121211</t>
  </si>
  <si>
    <t>Stěna předsazená ze sádrokartonových desek bez nosné konstrukce jednoduše opláštěná deskou standardní A tl. 12,5 mm, lepenou celoplošně</t>
  </si>
  <si>
    <t>-1344335506</t>
  </si>
  <si>
    <t>https://podminky.urs.cz/item/CS_URS_2024_02/763121211</t>
  </si>
  <si>
    <t>"107" 0,95*3*2</t>
  </si>
  <si>
    <t>"105" 0,97*3+0,95*3</t>
  </si>
  <si>
    <t>"113" 1,3*3</t>
  </si>
  <si>
    <t>"121" 1,3*3</t>
  </si>
  <si>
    <t>2.NP</t>
  </si>
  <si>
    <t>"208" 0,9*2,69*2</t>
  </si>
  <si>
    <t>"209" 0,9*2,69*2</t>
  </si>
  <si>
    <t>"211" 1,1*2,69*2</t>
  </si>
  <si>
    <t>"212" 1,1*2,69*2</t>
  </si>
  <si>
    <t>201</t>
  </si>
  <si>
    <t>763131414</t>
  </si>
  <si>
    <t>Podhled ze sádrokartonových desek dvouvrstvá zavěšená spodní konstrukce z ocelových profilů CD, UD jednoduše opláštěná deskou standardní A, tl. 15 mm, bez izolace</t>
  </si>
  <si>
    <t>1520851691</t>
  </si>
  <si>
    <t>https://podminky.urs.cz/item/CS_URS_2024_02/763131414</t>
  </si>
  <si>
    <t xml:space="preserve">"půdorys 2.NP" </t>
  </si>
  <si>
    <t>"Lékař 203" 17,58</t>
  </si>
  <si>
    <t>"vedoucí záchranář 205" 21,08</t>
  </si>
  <si>
    <t>"záchranář 206" 15,65</t>
  </si>
  <si>
    <t>"server 207" 3,47</t>
  </si>
  <si>
    <t>"lékař 223" 15,68</t>
  </si>
  <si>
    <t>202</t>
  </si>
  <si>
    <t>763131765</t>
  </si>
  <si>
    <t>Podhled ze sádrokartonových desek Příplatek k cenám za výšku zavěšení přes 0,5 do 1,0 m</t>
  </si>
  <si>
    <t>-1234733776</t>
  </si>
  <si>
    <t>https://podminky.urs.cz/item/CS_URS_2024_02/763131765</t>
  </si>
  <si>
    <t>"výkres podhledů 2.NP" 167,21</t>
  </si>
  <si>
    <t>167,21*1,15 "Přepočtené koeficientem množství</t>
  </si>
  <si>
    <t>389</t>
  </si>
  <si>
    <t>763164531</t>
  </si>
  <si>
    <t>Obklad konstrukcí sádrokartonovými deskami včetně ochranných úhelníků ve tvaru L rozvinuté šíře přes 0,4 do 0,8 m, opláštěný deskou standardní A, tl. 12,5 mm</t>
  </si>
  <si>
    <t>68864644</t>
  </si>
  <si>
    <t>https://podminky.urs.cz/item/CS_URS_2025_02/763164531</t>
  </si>
  <si>
    <t>3+3+3</t>
  </si>
  <si>
    <t>2,69+2,69+2,69</t>
  </si>
  <si>
    <t>390</t>
  </si>
  <si>
    <t>763164551</t>
  </si>
  <si>
    <t>Obklad konstrukcí sádrokartonovými deskami včetně ochranných úhelníků ve tvaru L rozvinuté šíře přes 0,8 m, opláštěný deskou standardní A, tl. 12,5 mm</t>
  </si>
  <si>
    <t>-610519946</t>
  </si>
  <si>
    <t>https://podminky.urs.cz/item/CS_URS_2025_02/763164551</t>
  </si>
  <si>
    <t>0,85*2,69+0,485*2,69+0,4*2,69</t>
  </si>
  <si>
    <t>203</t>
  </si>
  <si>
    <t>763431002</t>
  </si>
  <si>
    <t>Montáž podhledu minerálního včetně zavěšeného roštu viditelného s panely vyjímatelnými, velikosti panelů přes 0,36 m2 do 0,72 m2</t>
  </si>
  <si>
    <t>-1055107691</t>
  </si>
  <si>
    <t>https://podminky.urs.cz/item/CS_URS_2024_02/763431002</t>
  </si>
  <si>
    <t>"půdorys 1.NP" 185,9</t>
  </si>
  <si>
    <t>"půdorys 2.NP" 196,52</t>
  </si>
  <si>
    <t>204</t>
  </si>
  <si>
    <t>361001R</t>
  </si>
  <si>
    <t>Kazeta podhledová 600×600 mm</t>
  </si>
  <si>
    <t>1260930286</t>
  </si>
  <si>
    <t>"viz. legenda podhledů - výkres podhledů" 382,42</t>
  </si>
  <si>
    <t>382,42*1,15 "Přepočtené koeficientem množství</t>
  </si>
  <si>
    <t>205</t>
  </si>
  <si>
    <t>763431041</t>
  </si>
  <si>
    <t>Montáž podhledu minerálního včetně zavěšeného roštu Příplatek k cenám: za výšku zavěšení přes 0,5 do 1,0 m</t>
  </si>
  <si>
    <t>1041859287</t>
  </si>
  <si>
    <t>https://podminky.urs.cz/item/CS_URS_2024_02/763431041</t>
  </si>
  <si>
    <t>"výkres podhledů 1.NP" 185,9</t>
  </si>
  <si>
    <t>"výkres podhledů 2.NP" 196,52</t>
  </si>
  <si>
    <t>206</t>
  </si>
  <si>
    <t>763431201</t>
  </si>
  <si>
    <t>Montáž podhledu minerálního napojení na stěnu lištou obvodovou</t>
  </si>
  <si>
    <t>942264251</t>
  </si>
  <si>
    <t>https://podminky.urs.cz/item/CS_URS_2024_02/763431201</t>
  </si>
  <si>
    <t>"zádveří 101" (2,0*2+2,3*2)</t>
  </si>
  <si>
    <t xml:space="preserve">"rozvodna elektro 102" (1,8*2+2,06*2) </t>
  </si>
  <si>
    <t>"chodba 103" (18,88)</t>
  </si>
  <si>
    <t>"šatna muži 104" (19,49)</t>
  </si>
  <si>
    <t>"umývárna muži 105" (18,66)</t>
  </si>
  <si>
    <t>"úklid 106" (9,31)</t>
  </si>
  <si>
    <t>"šatna ženy 107" (15,23)</t>
  </si>
  <si>
    <t>"umývárna ženy 108" (5,5*2+15,38)</t>
  </si>
  <si>
    <t>"schodišťový prostor 109" (13,1)</t>
  </si>
  <si>
    <t>"sklad zdravotnického mat. 111" (14,02)</t>
  </si>
  <si>
    <t>"sklad léků 112" (13,76)</t>
  </si>
  <si>
    <t>"wc 113" (6)</t>
  </si>
  <si>
    <t>"čisté prádlo 114" (11,22)</t>
  </si>
  <si>
    <t>"špinavé prádlo 115" (8,49)</t>
  </si>
  <si>
    <t>"prádelna 116" (8)</t>
  </si>
  <si>
    <t>"desinfekce 117" (15,10)</t>
  </si>
  <si>
    <t>"pneu 118" (10,84)</t>
  </si>
  <si>
    <t>"tech. místnost 119" (12,55)</t>
  </si>
  <si>
    <t>"údržba 120" (17,32)</t>
  </si>
  <si>
    <t>"wc 121" (6)</t>
  </si>
  <si>
    <t>"hala 202" (23,8)</t>
  </si>
  <si>
    <t>"úklid 204" (8,15)</t>
  </si>
  <si>
    <t>"školící místnost 206" (28,17)</t>
  </si>
  <si>
    <t>"server 207" (8,98)</t>
  </si>
  <si>
    <t>"sprcha 208" (9,0)</t>
  </si>
  <si>
    <t>"sprcha vedoucí lékař 209" (9,0)</t>
  </si>
  <si>
    <t>"chodba 210" (52,45)</t>
  </si>
  <si>
    <t>"wc muži 211" (15,0)</t>
  </si>
  <si>
    <t>"wc ženy 212" (17,15)</t>
  </si>
  <si>
    <t>"společenská místnost 219" (30,57)</t>
  </si>
  <si>
    <t>"počítačová pracovna 220" (15,4)</t>
  </si>
  <si>
    <t>"kuchyňka 221" (15,0)</t>
  </si>
  <si>
    <t>207</t>
  </si>
  <si>
    <t>998763402</t>
  </si>
  <si>
    <t>Přesun hmot pro konstrukce montované z desek sádrokartonových, sádrovláknitých, cementovláknitých nebo cementových stanovený procentní sazbou (%) z ceny vodorovná dopravní vzdálenost do 50 m základní v objektech výšky přes 6 do 12 m</t>
  </si>
  <si>
    <t>-907331154</t>
  </si>
  <si>
    <t>https://podminky.urs.cz/item/CS_URS_2024_02/998763402</t>
  </si>
  <si>
    <t>764</t>
  </si>
  <si>
    <t>Konstrukce klempířské</t>
  </si>
  <si>
    <t>208</t>
  </si>
  <si>
    <t>71271.R</t>
  </si>
  <si>
    <t>Koutová lišta střešní folie, r.š. 100 mm</t>
  </si>
  <si>
    <t>42154842</t>
  </si>
  <si>
    <t>"výpis klempířských výrobků - K13 -vnitřní kout, hrana atiky" 108</t>
  </si>
  <si>
    <t>209</t>
  </si>
  <si>
    <t>K13</t>
  </si>
  <si>
    <t>profil L vnitřní var.B, 2m, r.š.=100, a=60,b=40,α=110°</t>
  </si>
  <si>
    <t>1791444634</t>
  </si>
  <si>
    <t>108/2</t>
  </si>
  <si>
    <t>54*1,1 "Přepočtené koeficientem množství</t>
  </si>
  <si>
    <t>210</t>
  </si>
  <si>
    <t>7127.R</t>
  </si>
  <si>
    <t>Montáž bezpečnostního přepadu z PVC</t>
  </si>
  <si>
    <t>1294661584</t>
  </si>
  <si>
    <t>211</t>
  </si>
  <si>
    <t>K14</t>
  </si>
  <si>
    <t>přepad bezpečnostní atikový 150x150 s manžetou pro hydroizolaci z PVC-P</t>
  </si>
  <si>
    <t>648560108</t>
  </si>
  <si>
    <t>0,980392156862745*1,02 "Přepočtené koeficientem množství</t>
  </si>
  <si>
    <t>212</t>
  </si>
  <si>
    <t>K15</t>
  </si>
  <si>
    <t>přepad bezpečnostní atikový 100x300 s manžetou pro hydroizolaci z PVC-P</t>
  </si>
  <si>
    <t>410138904</t>
  </si>
  <si>
    <t>213</t>
  </si>
  <si>
    <t>712771611</t>
  </si>
  <si>
    <t>Provedení ochranných pásů vegetační střechy osazení ochranné kačírkové lišty přitížením konstrukcí</t>
  </si>
  <si>
    <t>-281751147</t>
  </si>
  <si>
    <t>https://podminky.urs.cz/item/CS_URS_2024_02/712771611</t>
  </si>
  <si>
    <t>"výpis klempířských výrobků - K12" 54,2</t>
  </si>
  <si>
    <t>214</t>
  </si>
  <si>
    <t>K12</t>
  </si>
  <si>
    <t>lišta kačírková výška 160mm, šířka 80mm PVC plech</t>
  </si>
  <si>
    <t>666857911</t>
  </si>
  <si>
    <t>54,2*1,02 "Přepočtené koeficientem množství"</t>
  </si>
  <si>
    <t>55,284*1,02 "Přepočtené koeficientem množství</t>
  </si>
  <si>
    <t>215</t>
  </si>
  <si>
    <t>764214607</t>
  </si>
  <si>
    <t>Oplechování horních ploch zdí a nadezdívek (atik) z pozinkovaného plechu s povrchovou úpravou mechanicky kotvené rš 670 mm</t>
  </si>
  <si>
    <t>516877300</t>
  </si>
  <si>
    <t>https://podminky.urs.cz/item/CS_URS_2024_02/764214607</t>
  </si>
  <si>
    <t>"viz. výpis klempířských výrobků"</t>
  </si>
  <si>
    <t>"K16" 7,2</t>
  </si>
  <si>
    <t>216</t>
  </si>
  <si>
    <t>764214609</t>
  </si>
  <si>
    <t>Oplechování horních ploch zdí a nadezdívek (atik) z pozinkovaného plechu s povrchovou úpravou mechanicky kotvené rš 800 mm</t>
  </si>
  <si>
    <t>-1194397743</t>
  </si>
  <si>
    <t>https://podminky.urs.cz/item/CS_URS_2024_02/764214609</t>
  </si>
  <si>
    <t>"K10" 100</t>
  </si>
  <si>
    <t>100*1,1 "Přepočtené koeficientem množství</t>
  </si>
  <si>
    <t>217</t>
  </si>
  <si>
    <t>764214611</t>
  </si>
  <si>
    <t>Oplechování horních ploch zdí a nadezdívek (atik) z pozinkovaného plechu s povrchovou úpravou mechanicky kotvené přes rš 800 mm</t>
  </si>
  <si>
    <t>-48439042</t>
  </si>
  <si>
    <t>https://podminky.urs.cz/item/CS_URS_2024_02/764214611</t>
  </si>
  <si>
    <t>"K11" 0,92*16,8</t>
  </si>
  <si>
    <t>15,456*1,1 "Přepočtené koeficientem množství</t>
  </si>
  <si>
    <t>218</t>
  </si>
  <si>
    <t>764215646</t>
  </si>
  <si>
    <t>Oplechování horních ploch zdí a nadezdívek (atik) z pozinkovaného plechu s povrchovou úpravou Příplatek k cenám za zvýšenou pracnost při provedení rohu nebo koutu přes rš 400 mm</t>
  </si>
  <si>
    <t>-515190667</t>
  </si>
  <si>
    <t>https://podminky.urs.cz/item/CS_URS_2024_02/764215646</t>
  </si>
  <si>
    <t>219</t>
  </si>
  <si>
    <t>764216643</t>
  </si>
  <si>
    <t>Oplechování parapetů z pozinkovaného plechu s povrchovou úpravou rovných celoplošně lepené, bez rohů rš 250 mm</t>
  </si>
  <si>
    <t>-1549332099</t>
  </si>
  <si>
    <t>https://podminky.urs.cz/item/CS_URS_2024_02/764216643</t>
  </si>
  <si>
    <t>"K01" 0,7*2</t>
  </si>
  <si>
    <t>"K02" 2,7*1</t>
  </si>
  <si>
    <t>"K03" 1,5*1</t>
  </si>
  <si>
    <t>5,6*1,1 "Přepočtené koeficientem množství</t>
  </si>
  <si>
    <t>220</t>
  </si>
  <si>
    <t>764216644.R</t>
  </si>
  <si>
    <t>Oplechování parapetů z pozinkovaného plechu s povrchovou úpravou rovných celoplošně lepené, bez rohů rš 300 mm</t>
  </si>
  <si>
    <t>2017044722</t>
  </si>
  <si>
    <t>"K04" 2,5*1</t>
  </si>
  <si>
    <t>"K05" 2*3</t>
  </si>
  <si>
    <t>"K06" 1,8*6</t>
  </si>
  <si>
    <t>"K07" 3,5*6</t>
  </si>
  <si>
    <t>"K09" 1,6*1</t>
  </si>
  <si>
    <t>41,9*1,1 "Přepočtené koeficientem množství</t>
  </si>
  <si>
    <t>221</t>
  </si>
  <si>
    <t>998764202</t>
  </si>
  <si>
    <t>Přesun hmot pro konstrukce klempířské stanovený procentní sazbou (%) z ceny vodorovná dopravní vzdálenost do 50 m s užitím mechanizace v objektech výšky přes 6 do 12 m</t>
  </si>
  <si>
    <t>-1501980990</t>
  </si>
  <si>
    <t>https://podminky.urs.cz/item/CS_URS_2024_02/998764202</t>
  </si>
  <si>
    <t>766</t>
  </si>
  <si>
    <t>Konstrukce truhlářské</t>
  </si>
  <si>
    <t>225</t>
  </si>
  <si>
    <t>766622131</t>
  </si>
  <si>
    <t>Montáž oken plastových včetně montáže rámu plochy přes 1 m2 otevíravých do zdiva, výšky do 1,5 m</t>
  </si>
  <si>
    <t>-58855267</t>
  </si>
  <si>
    <t>https://podminky.urs.cz/item/CS_URS_2024_02/766622131</t>
  </si>
  <si>
    <t>"viz. výpis okenních výplní"</t>
  </si>
  <si>
    <t>"okno O03" 1,5*2,7</t>
  </si>
  <si>
    <t>"okno O04" 1,5*1,5</t>
  </si>
  <si>
    <t>"okno O05-O10" (1,5*1,8)*6</t>
  </si>
  <si>
    <t>"okno O11-O14" (1,5*3,5)*4</t>
  </si>
  <si>
    <t>"okno O15" 1,5*2,5</t>
  </si>
  <si>
    <t>"okna O16, O17" (1,5*3,5)*2</t>
  </si>
  <si>
    <t>"okno O18-O20" (1,5*2,0)*3</t>
  </si>
  <si>
    <t>226</t>
  </si>
  <si>
    <t>O18-O20</t>
  </si>
  <si>
    <t>okno plastové otevíravé/sklopné trojsklo přes plochu 1m2 (1500x2000mm)</t>
  </si>
  <si>
    <t>-218293547</t>
  </si>
  <si>
    <t>"okno O18-O20" 3</t>
  </si>
  <si>
    <t>227</t>
  </si>
  <si>
    <t>O04</t>
  </si>
  <si>
    <t>okno plastové otevíravé/sklopné trojsklo přes plochu 1m2 (1500x1500mm)</t>
  </si>
  <si>
    <t>490594628</t>
  </si>
  <si>
    <t>"okno O04" 1</t>
  </si>
  <si>
    <t>228</t>
  </si>
  <si>
    <t>O05-O10</t>
  </si>
  <si>
    <t>okno plastové otevíravé/sklopné trojsklo přes plochu 1m2 (1500x1800mm)</t>
  </si>
  <si>
    <t>1237734686</t>
  </si>
  <si>
    <t>"okno O05-O10" 6</t>
  </si>
  <si>
    <t>229</t>
  </si>
  <si>
    <t>O11-O14,O16,O17</t>
  </si>
  <si>
    <t>okno plastové otevíravé/sklopné trojsklo přes plochu 1m2 (1500x3500mm)</t>
  </si>
  <si>
    <t>-830199966</t>
  </si>
  <si>
    <t>"okno O11-O14" 4</t>
  </si>
  <si>
    <t>"okna O16, O17" 2</t>
  </si>
  <si>
    <t>230</t>
  </si>
  <si>
    <t>O15</t>
  </si>
  <si>
    <t>okno plastové otevíravé/sklopné trojsklo přes plochu 1m2 do(1500x2500mm)</t>
  </si>
  <si>
    <t>-1622845373</t>
  </si>
  <si>
    <t>"okno O15" 1</t>
  </si>
  <si>
    <t>231</t>
  </si>
  <si>
    <t>O03</t>
  </si>
  <si>
    <t>okno plastové otevíravé/sklopné trojsklo přes plochu 1m2 do(1500x2700mm)</t>
  </si>
  <si>
    <t>1580956594</t>
  </si>
  <si>
    <t>"okno O03" 1</t>
  </si>
  <si>
    <t>232</t>
  </si>
  <si>
    <t>766622216</t>
  </si>
  <si>
    <t>Montáž oken plastových plochy do 1 m2 včetně montáže rámu otevíravých do zdiva</t>
  </si>
  <si>
    <t>1004098393</t>
  </si>
  <si>
    <t>https://podminky.urs.cz/item/CS_URS_2024_02/766622216</t>
  </si>
  <si>
    <t>"okno O01,O02" (0,7*1,4)*2</t>
  </si>
  <si>
    <t>"okno O21" (0,4*1,8)*1</t>
  </si>
  <si>
    <t>233</t>
  </si>
  <si>
    <t>O01,O02</t>
  </si>
  <si>
    <t>okno plastové otevíravé/sklopné trojsklo do plochy 1m2 (700x1400mm)</t>
  </si>
  <si>
    <t>750932187</t>
  </si>
  <si>
    <t>"okno O01,O02" 2</t>
  </si>
  <si>
    <t>234</t>
  </si>
  <si>
    <t>O21</t>
  </si>
  <si>
    <t>okno plastové otevíravé/sklopné trojsklo do plochy 1m2 (400x1800mm)</t>
  </si>
  <si>
    <t>-1423198413</t>
  </si>
  <si>
    <t>"okno O21" 1</t>
  </si>
  <si>
    <t>235</t>
  </si>
  <si>
    <t>766629214</t>
  </si>
  <si>
    <t>Montáž oken dřevěných Příplatek k cenám za izolaci mezi ostěním a rámem okna při rovném ostění, připojovací spára tl. do 15 mm, páska</t>
  </si>
  <si>
    <t>-1821643262</t>
  </si>
  <si>
    <t>https://podminky.urs.cz/item/CS_URS_2024_02/766629214</t>
  </si>
  <si>
    <t>(21+6+39,6+60+8+8,4)*2</t>
  </si>
  <si>
    <t>236</t>
  </si>
  <si>
    <t>766660001</t>
  </si>
  <si>
    <t>Montáž dveřních křídel dřevěných nebo plastových otevíravých do ocelové zárubně povrchově upravených jednokřídlových, šířky do 800 mm</t>
  </si>
  <si>
    <t>1517876182</t>
  </si>
  <si>
    <t>https://podminky.urs.cz/item/CS_URS_2024_02/766660001</t>
  </si>
  <si>
    <t xml:space="preserve">"viz. výpis dveří" </t>
  </si>
  <si>
    <t>"dveře 700mm" 11</t>
  </si>
  <si>
    <t>"dveře 800mm" 12</t>
  </si>
  <si>
    <t>237</t>
  </si>
  <si>
    <t>61161001</t>
  </si>
  <si>
    <t>dveře jednokřídlé voštinové povrch lakovaný plné 700x1970-2100mm</t>
  </si>
  <si>
    <t>-95402737</t>
  </si>
  <si>
    <t>"D5, D7, D10, D11, D12, D28, D43, D44, D45, D46, D47 - včetně příslušenství viz výpis dveří" 11</t>
  </si>
  <si>
    <t>238</t>
  </si>
  <si>
    <t>61161002</t>
  </si>
  <si>
    <t>dveře jednokřídlé voštinové povrch lakovaný plné 800x1970-2100mm</t>
  </si>
  <si>
    <t>1961660245</t>
  </si>
  <si>
    <t>"včetně příslušenství viz výpis dveří" 12</t>
  </si>
  <si>
    <t>398</t>
  </si>
  <si>
    <t>766660002</t>
  </si>
  <si>
    <t>Montáž dveřních křídel dřevěných nebo plastových otevíravých do ocelové zárubně povrchově upravených jednokřídlových, šířky přes 800 mm</t>
  </si>
  <si>
    <t>243872697</t>
  </si>
  <si>
    <t>https://podminky.urs.cz/item/CS_URS_2025_02/766660002</t>
  </si>
  <si>
    <t>"viz. výpis dveří" 1</t>
  </si>
  <si>
    <t>399</t>
  </si>
  <si>
    <t>61161003</t>
  </si>
  <si>
    <t>dveře jednokřídlé voštinové povrch lakovaný plné 900x1970-2100mm</t>
  </si>
  <si>
    <t>34474447</t>
  </si>
  <si>
    <t>"včetně příslušenství viz výpis dveří" 1</t>
  </si>
  <si>
    <t>239</t>
  </si>
  <si>
    <t>766660021</t>
  </si>
  <si>
    <t>Montáž dveřních křídel dřevěných nebo plastových otevíravých do ocelové zárubně protipožárních jednokřídlových, šířky do 800 mm</t>
  </si>
  <si>
    <t>-327547376</t>
  </si>
  <si>
    <t>https://podminky.urs.cz/item/CS_URS_2024_02/766660021</t>
  </si>
  <si>
    <t>"dveře 700mm" 1</t>
  </si>
  <si>
    <t>"dveře 800mm" 10</t>
  </si>
  <si>
    <t>240</t>
  </si>
  <si>
    <t>61161025</t>
  </si>
  <si>
    <t>dveře jednokřídlé dřevotřískové protipožární EI (EW) 30 D3 povrch lakovaný plné 700x1970-2100mm</t>
  </si>
  <si>
    <t>1695865802</t>
  </si>
  <si>
    <t>241</t>
  </si>
  <si>
    <t>61165339</t>
  </si>
  <si>
    <t>dveře jednokřídlé dřevotřískové protipožární EI (EW) 30 D3 povrch lakovaný plné 800x1970-2100mm</t>
  </si>
  <si>
    <t>79940143</t>
  </si>
  <si>
    <t>"včetně příslušenství viz výpis dveří" 8</t>
  </si>
  <si>
    <t>397</t>
  </si>
  <si>
    <t>61165339R</t>
  </si>
  <si>
    <t>dveře jednokřídlé dřevotřískové protipožární EI (EW) 15 DP3-C povrch lakovaný plné 800x1970-2100mm</t>
  </si>
  <si>
    <t>985227577</t>
  </si>
  <si>
    <t>"včetně příslušenství viz výpis dveří" 2</t>
  </si>
  <si>
    <t>242</t>
  </si>
  <si>
    <t>766660022</t>
  </si>
  <si>
    <t>Montáž dveřních křídel dřevěných nebo plastových otevíravých do ocelové zárubně protipožárních jednokřídlových, šířky přes 800 mm</t>
  </si>
  <si>
    <t>1123142518</t>
  </si>
  <si>
    <t>https://podminky.urs.cz/item/CS_URS_2024_02/766660022</t>
  </si>
  <si>
    <t>"viz. výpis dveří" 4</t>
  </si>
  <si>
    <t>243</t>
  </si>
  <si>
    <t>61165340</t>
  </si>
  <si>
    <t>dveře jednokřídlé dřevotřískové protipožární EI (EW) 30 D3 povrch lakovaný plné 900x1970-2100mm</t>
  </si>
  <si>
    <t>-181636655</t>
  </si>
  <si>
    <t>"včetně příslušenství viz výpis dveří" 4</t>
  </si>
  <si>
    <t>244</t>
  </si>
  <si>
    <t>766660311</t>
  </si>
  <si>
    <t>Montáž dveřních křídel dřevěných nebo plastových posuvných dveří do pouzdra s jednou kapsou jednokřídlových, průchozí šířky do 800 mm</t>
  </si>
  <si>
    <t>746600980</t>
  </si>
  <si>
    <t>https://podminky.urs.cz/item/CS_URS_2024_02/766660311</t>
  </si>
  <si>
    <t>"viz. výpis dveří" 3</t>
  </si>
  <si>
    <t>245</t>
  </si>
  <si>
    <t>61165006.R</t>
  </si>
  <si>
    <t>dveře vnitřní posuvné do pouzdra 800x1970-2100mm, voštinové, povrch lakovaný</t>
  </si>
  <si>
    <t>665514460</t>
  </si>
  <si>
    <t>" včetně příslušenství viz výpis dveří" 2</t>
  </si>
  <si>
    <t>246</t>
  </si>
  <si>
    <t>611650061.R</t>
  </si>
  <si>
    <t>dveře vnitřní posuvné do pouzdra 700x1970-2100mm, voštinové, povrch lakovaný</t>
  </si>
  <si>
    <t>-641952060</t>
  </si>
  <si>
    <t>"D59 - včetně příslušenství viz výpis dveří" 1</t>
  </si>
  <si>
    <t>247</t>
  </si>
  <si>
    <t>766660717</t>
  </si>
  <si>
    <t>Montáž dveřních doplňků samozavírače na zárubeň ocelovou</t>
  </si>
  <si>
    <t>1374001817</t>
  </si>
  <si>
    <t>https://podminky.urs.cz/item/CS_URS_2024_02/766660717</t>
  </si>
  <si>
    <t>248</t>
  </si>
  <si>
    <t>54917250</t>
  </si>
  <si>
    <t>samozavírač dveří hydraulický</t>
  </si>
  <si>
    <t>-2112915998</t>
  </si>
  <si>
    <t>249</t>
  </si>
  <si>
    <t>766001R</t>
  </si>
  <si>
    <t>D+M dveřní tabulka z eloxovaného hliníku zakončený plastovými bočnicemi pro papírové jmenovky 187x62mm 1 řádek</t>
  </si>
  <si>
    <t>1170385008</t>
  </si>
  <si>
    <t>394</t>
  </si>
  <si>
    <t>766682111</t>
  </si>
  <si>
    <t>Montáž zárubní dřevěných nebo plastových obložkových, pro dveře jednokřídlové, tloušťky stěny do 170 mm</t>
  </si>
  <si>
    <t>-2042949747</t>
  </si>
  <si>
    <t>https://podminky.urs.cz/item/CS_URS_2025_02/766682111</t>
  </si>
  <si>
    <t>"obložkové zárubně pro posuvné dveře" 3</t>
  </si>
  <si>
    <t>395</t>
  </si>
  <si>
    <t>61182307</t>
  </si>
  <si>
    <t>zárubeň jednokřídlá obložková s laminátovým povrchem tl stěny 60-150mm rozměru 600-1100/1970, 2100mm</t>
  </si>
  <si>
    <t>1391875082</t>
  </si>
  <si>
    <t>250</t>
  </si>
  <si>
    <t>766693411</t>
  </si>
  <si>
    <t>Montáž ostatních truhlářských konstrukcí umyvadlových desek bez výřezu, délky jednoho dílu do 1000 mm</t>
  </si>
  <si>
    <t>-519061443</t>
  </si>
  <si>
    <t>https://podminky.urs.cz/item/CS_URS_2024_02/766693411</t>
  </si>
  <si>
    <t>"viz. V04" 9</t>
  </si>
  <si>
    <t>251</t>
  </si>
  <si>
    <t>62432.R</t>
  </si>
  <si>
    <t>vysokotlaký laminát, odolnost proti vodě, HPL deska tl. cca 10mm</t>
  </si>
  <si>
    <t>-1053748804</t>
  </si>
  <si>
    <t>9*(0,9*0,65)</t>
  </si>
  <si>
    <t>252</t>
  </si>
  <si>
    <t>766693421</t>
  </si>
  <si>
    <t>Montáž ostatních truhlářských konstrukcí umyvadlových desek Příplatek k ceně za vyřezání otvoru pro umyvadlo</t>
  </si>
  <si>
    <t>1639404631</t>
  </si>
  <si>
    <t>https://podminky.urs.cz/item/CS_URS_2024_02/766693421</t>
  </si>
  <si>
    <t>253</t>
  </si>
  <si>
    <t>766694126</t>
  </si>
  <si>
    <t>Montáž ostatních truhlářských konstrukcí parapetních desek dřevěných nebo plastových šířky přes 300 mm</t>
  </si>
  <si>
    <t>2032092845</t>
  </si>
  <si>
    <t>https://podminky.urs.cz/item/CS_URS_2024_02/766694126</t>
  </si>
  <si>
    <t xml:space="preserve">"viz. výpis truhlářských výrobků" </t>
  </si>
  <si>
    <t>"T01" 0,7*1</t>
  </si>
  <si>
    <t>"T02" 1,5*1</t>
  </si>
  <si>
    <t>"T03" 1,8*6</t>
  </si>
  <si>
    <t>"T04" 2,0*3</t>
  </si>
  <si>
    <t>"T05" 3,5*6</t>
  </si>
  <si>
    <t>"T06" 2,5*1</t>
  </si>
  <si>
    <t>"T07" 2,5*1</t>
  </si>
  <si>
    <t>254</t>
  </si>
  <si>
    <t>607R</t>
  </si>
  <si>
    <t>Vnitřní parapetní DTD, povrchová úprava - otěruvzdorný vysokotlaký laminát HPL</t>
  </si>
  <si>
    <t>-1406655140</t>
  </si>
  <si>
    <t>45,0*1,1 "Přepočtené koeficientem množství</t>
  </si>
  <si>
    <t>255</t>
  </si>
  <si>
    <t>7666R</t>
  </si>
  <si>
    <t>Kuchyňská linka</t>
  </si>
  <si>
    <t>382064509</t>
  </si>
  <si>
    <t>"viz. výpis gastro - bez spotřebičů"</t>
  </si>
  <si>
    <t>"G09 - kuchňská pracovní deska pohled P2"</t>
  </si>
  <si>
    <t>"G09 - dolní skříňky"</t>
  </si>
  <si>
    <t>"G10 - kuchňská pracovní deska pohled P1"</t>
  </si>
  <si>
    <t>"G10 - dolní skříňky"</t>
  </si>
  <si>
    <t>"G11 - horní skříňky"</t>
  </si>
  <si>
    <t>256</t>
  </si>
  <si>
    <t>998766202</t>
  </si>
  <si>
    <t>Přesun hmot pro konstrukce truhlářské stanovený procentní sazbou (%) z ceny vodorovná dopravní vzdálenost do 50 m základní v objektech výšky přes 6 do 12 m</t>
  </si>
  <si>
    <t>-1637230816</t>
  </si>
  <si>
    <t>https://podminky.urs.cz/item/CS_URS_2024_02/998766202</t>
  </si>
  <si>
    <t>767</t>
  </si>
  <si>
    <t>Konstrukce zámečnické</t>
  </si>
  <si>
    <t>257</t>
  </si>
  <si>
    <t>1.R</t>
  </si>
  <si>
    <t>Kompletní dodávka a montáž záchytného systému viz. D.1.1.15</t>
  </si>
  <si>
    <t>-119367880</t>
  </si>
  <si>
    <t>"viz. D.1.1.15 záchytný systém" 1</t>
  </si>
  <si>
    <t>258</t>
  </si>
  <si>
    <t>767223221</t>
  </si>
  <si>
    <t>Montáž zábradlí přímého v interiéru na schodišti kotveného do betonu</t>
  </si>
  <si>
    <t>1829238233</t>
  </si>
  <si>
    <t>https://podminky.urs.cz/item/CS_URS_2024_02/767223221</t>
  </si>
  <si>
    <t>"viz. výpis zámečnických výrobků Z02"</t>
  </si>
  <si>
    <t>"povrchová úprava - svary hladce zabroušeny, povrch upraven nátěrem, antikorozní nátěrový systém"</t>
  </si>
  <si>
    <t>4,2+4,18+0,12+4,2+4,18+1,45</t>
  </si>
  <si>
    <t>259</t>
  </si>
  <si>
    <t>55342.R</t>
  </si>
  <si>
    <t>madlo zábradlí z nerezového profilu, sloupky z nerezového profilu a spojovací prvky</t>
  </si>
  <si>
    <t>-710861379</t>
  </si>
  <si>
    <t>"viz. výpis zámečnických výrobků - Z02"</t>
  </si>
  <si>
    <t>"01 - madlo zábradlí z nerezového profilu 50x50mm s otvory pro montáž k nosným sloupkům"</t>
  </si>
  <si>
    <t>"02 - sloupky z nerezového profilu 25x25mm, délky 75mm"</t>
  </si>
  <si>
    <t>"03 - spojovací prvky - nerezové šrouby s kloboučkovou maticí"</t>
  </si>
  <si>
    <t>18,33</t>
  </si>
  <si>
    <t>260</t>
  </si>
  <si>
    <t>767330123</t>
  </si>
  <si>
    <t>Montáž tubusových světlovodů tubus, průměru přes 350 do 550 mm</t>
  </si>
  <si>
    <t>1063841029</t>
  </si>
  <si>
    <t>https://podminky.urs.cz/item/CS_URS_2024_02/767330123</t>
  </si>
  <si>
    <t>"viz. výpis ostatních výrobků - V14" 6</t>
  </si>
  <si>
    <t>261</t>
  </si>
  <si>
    <t>55381112R</t>
  </si>
  <si>
    <t>světlovodný tubus D 400mm</t>
  </si>
  <si>
    <t>905101443</t>
  </si>
  <si>
    <t>262</t>
  </si>
  <si>
    <t>767330133</t>
  </si>
  <si>
    <t>Montáž tubusových světlovodů rozptylovač světla přes 350 do 550 mm</t>
  </si>
  <si>
    <t>-1539798866</t>
  </si>
  <si>
    <t>https://podminky.urs.cz/item/CS_URS_2024_02/767330133</t>
  </si>
  <si>
    <t>"viz. výpis ostatních výrobků - V14" 1</t>
  </si>
  <si>
    <t>263</t>
  </si>
  <si>
    <t>55381054</t>
  </si>
  <si>
    <t>difuzér tubusového světlovodu dekor Al</t>
  </si>
  <si>
    <t>-906060166</t>
  </si>
  <si>
    <t>264</t>
  </si>
  <si>
    <t>767330141</t>
  </si>
  <si>
    <t>Montáž tubusových světlovodů speciálních, zabudovaných na fasádu</t>
  </si>
  <si>
    <t>1478063081</t>
  </si>
  <si>
    <t>https://podminky.urs.cz/item/CS_URS_2024_02/767330141</t>
  </si>
  <si>
    <t>265</t>
  </si>
  <si>
    <t>55381352R</t>
  </si>
  <si>
    <t xml:space="preserve">světlovod  zrcadlový určený pro zabudování na fasádu</t>
  </si>
  <si>
    <t>1510109126</t>
  </si>
  <si>
    <t>266</t>
  </si>
  <si>
    <t>7675.R</t>
  </si>
  <si>
    <t>Montáž vstupních čistících zón z rohoží kovových nebo plastových</t>
  </si>
  <si>
    <t>-689125085</t>
  </si>
  <si>
    <t>"viz. zámečnické výrobky - Z12" 1,5*0,7</t>
  </si>
  <si>
    <t>267</t>
  </si>
  <si>
    <t>Z10</t>
  </si>
  <si>
    <t>hrubá venkovní čistící zóna, celogumová, výška 23mm</t>
  </si>
  <si>
    <t>1826787461</t>
  </si>
  <si>
    <t>0,909*1,1 "Přepočtené koeficientem množství</t>
  </si>
  <si>
    <t>268</t>
  </si>
  <si>
    <t>767531121</t>
  </si>
  <si>
    <t>Montáž vstupních čisticích zón z rohoží osazení rámu mosazného nebo hliníkového zapuštěného z L profilů</t>
  </si>
  <si>
    <t>772742689</t>
  </si>
  <si>
    <t>https://podminky.urs.cz/item/CS_URS_2024_02/767531121</t>
  </si>
  <si>
    <t>"viz. půdorys 1.NP a zámečnické výrobky - Z09" 1,5*2+0,7*2</t>
  </si>
  <si>
    <t>269</t>
  </si>
  <si>
    <t>69752160</t>
  </si>
  <si>
    <t>rám pro zapuštění profil L-30/30 25/25 20/30 15/30-Al</t>
  </si>
  <si>
    <t>-761559730</t>
  </si>
  <si>
    <t>4,4*1,1 "Přepočtené koeficientem množství</t>
  </si>
  <si>
    <t>270</t>
  </si>
  <si>
    <t>69752122</t>
  </si>
  <si>
    <t>koberec čistící zóna, střiž.smyčka s pruhy hrub.vlákna,vlákno PA 670g/m2,zátěž 33,Bfl-S1,záda vinyl</t>
  </si>
  <si>
    <t>535821448</t>
  </si>
  <si>
    <t>"Z11" 1,5*0,7</t>
  </si>
  <si>
    <t>271</t>
  </si>
  <si>
    <t>767640221</t>
  </si>
  <si>
    <t>Montáž dveří ocelových nebo hliníkových vchodových dvoukřídlové bez nadsvětlíku</t>
  </si>
  <si>
    <t>-1797304919</t>
  </si>
  <si>
    <t>https://podminky.urs.cz/item/CS_URS_2024_02/767640221</t>
  </si>
  <si>
    <t>"D1, D15, D26, D38, D41, D54, D55" 7</t>
  </si>
  <si>
    <t>272</t>
  </si>
  <si>
    <t>D1</t>
  </si>
  <si>
    <t>dveře dvoukřídlé Al prosklené, asymetrické (1400x2100mm)</t>
  </si>
  <si>
    <t>-1740473434</t>
  </si>
  <si>
    <t>"D1" (1,4*2,1)</t>
  </si>
  <si>
    <t>273</t>
  </si>
  <si>
    <t>D15</t>
  </si>
  <si>
    <t>dveře dvoukřídlé Al prosklené,protipožární, symetrické (1600x2100mm)</t>
  </si>
  <si>
    <t>1112770765</t>
  </si>
  <si>
    <t>"D15" (1,6*2,1)</t>
  </si>
  <si>
    <t>274</t>
  </si>
  <si>
    <t>D26, D54</t>
  </si>
  <si>
    <t>dveře dvoukřídlé Al prosklené, symetrické (1600x2100mm)</t>
  </si>
  <si>
    <t>-757710644</t>
  </si>
  <si>
    <t>"D26,D54" (1,6*2,1)*2</t>
  </si>
  <si>
    <t>275</t>
  </si>
  <si>
    <t>D55</t>
  </si>
  <si>
    <t>dveře dvoukřídlé terasové Al prosklené, symetrické (1600x2100mm)</t>
  </si>
  <si>
    <t>-93226950</t>
  </si>
  <si>
    <t>"D55" (1,6*2,1)</t>
  </si>
  <si>
    <t>276</t>
  </si>
  <si>
    <t>D38</t>
  </si>
  <si>
    <t>dveře dvoukřídlé Al prosklené,protipožární, symetrické (1400x2100mm)</t>
  </si>
  <si>
    <t>642600852</t>
  </si>
  <si>
    <t>"D60" (1,4*2,1)</t>
  </si>
  <si>
    <t>277</t>
  </si>
  <si>
    <t>D41</t>
  </si>
  <si>
    <t>dveře dvoukřídlé Al prosklené,protipožární, symetrické (1585x2100mm)</t>
  </si>
  <si>
    <t>-972268251</t>
  </si>
  <si>
    <t>"D41" (1,585*2,1)</t>
  </si>
  <si>
    <t>278</t>
  </si>
  <si>
    <t>767640223</t>
  </si>
  <si>
    <t>Montáž dveří ocelových nebo hliníkových vchodových dvoukřídlové s pevným bočním dílem</t>
  </si>
  <si>
    <t>-724341767</t>
  </si>
  <si>
    <t>https://podminky.urs.cz/item/CS_URS_2024_02/767640223</t>
  </si>
  <si>
    <t>"D3, D14" 2</t>
  </si>
  <si>
    <t>279</t>
  </si>
  <si>
    <t>D3</t>
  </si>
  <si>
    <t>dveře dvoukřídlé Al prosklené, s pevným druhým křídlem, asymetrické (2200x2100mm)</t>
  </si>
  <si>
    <t>1223162182</t>
  </si>
  <si>
    <t>"D3" (2,2*2,1)</t>
  </si>
  <si>
    <t>280</t>
  </si>
  <si>
    <t>D14</t>
  </si>
  <si>
    <t>dveře dvoukřídlé Al prosklené, s pevným druhým křídlem, asymetrické (2000x2100mm)</t>
  </si>
  <si>
    <t>-1869161575</t>
  </si>
  <si>
    <t>"D14" (2,0*2,1)</t>
  </si>
  <si>
    <t>392</t>
  </si>
  <si>
    <t>767649191</t>
  </si>
  <si>
    <t>Montáž dveří ocelových nebo hliníkových doplňků dveří samozavírače hydraulického</t>
  </si>
  <si>
    <t>-1314287780</t>
  </si>
  <si>
    <t>https://podminky.urs.cz/item/CS_URS_2025_02/767649191</t>
  </si>
  <si>
    <t>393</t>
  </si>
  <si>
    <t>-729807887</t>
  </si>
  <si>
    <t>281</t>
  </si>
  <si>
    <t>767651113</t>
  </si>
  <si>
    <t>Montáž vrat garážových nebo průmyslových sekčních zajížděcích pod strop, plochy přes 9 do 13 m2</t>
  </si>
  <si>
    <t>1293335889</t>
  </si>
  <si>
    <t>https://podminky.urs.cz/item/CS_URS_2024_02/767651113</t>
  </si>
  <si>
    <t>282</t>
  </si>
  <si>
    <t>40332R</t>
  </si>
  <si>
    <t>Vrata garážová sekční, částečně prosklená</t>
  </si>
  <si>
    <t>546841500</t>
  </si>
  <si>
    <t>283</t>
  </si>
  <si>
    <t>767995115</t>
  </si>
  <si>
    <t>Montáž ostatních atypických zámečnických konstrukcí hmotnosti přes 50 do 100 kg</t>
  </si>
  <si>
    <t>kg</t>
  </si>
  <si>
    <t>-754883863</t>
  </si>
  <si>
    <t>https://podminky.urs.cz/item/CS_URS_2024_02/767995115</t>
  </si>
  <si>
    <t>"výpis zámečnických prvků - Z07" 91,17*5</t>
  </si>
  <si>
    <t>"Z08" "1"(2,97*2,0)*2+"2"(2,97*0,6)*2+"3"(1,96*0,5)*2+"4"(1,96*0,1)*10+"5"11,8*2+"6"24*(0,6*1,25)*2</t>
  </si>
  <si>
    <t>284</t>
  </si>
  <si>
    <t>63126108</t>
  </si>
  <si>
    <t>profil kompozitní L 50x30/5mm</t>
  </si>
  <si>
    <t>-1379455528</t>
  </si>
  <si>
    <t>"Z08" "1" 2,0*2+"2" 0,6*2</t>
  </si>
  <si>
    <t>285</t>
  </si>
  <si>
    <t>13010218</t>
  </si>
  <si>
    <t>tyč ocelová plochá jakost S235JR (11 375) 50x5mm</t>
  </si>
  <si>
    <t>372274357</t>
  </si>
  <si>
    <t>"Z08" "3"(1,96*0,5)*2+"4"(1,96*0,1)*10</t>
  </si>
  <si>
    <t>3,92/1000</t>
  </si>
  <si>
    <t>286</t>
  </si>
  <si>
    <t>40332.R</t>
  </si>
  <si>
    <t>ocelový zinkovaný rošt SP 30/2mm 600x1000mm</t>
  </si>
  <si>
    <t>-1319844485</t>
  </si>
  <si>
    <t>"Z08 - 5" 2</t>
  </si>
  <si>
    <t>287</t>
  </si>
  <si>
    <t>403321.R</t>
  </si>
  <si>
    <t>kompozitní poklop panelový D400 600x1250 mm</t>
  </si>
  <si>
    <t>-1093904231</t>
  </si>
  <si>
    <t>"Z08 - 6" 2</t>
  </si>
  <si>
    <t>288</t>
  </si>
  <si>
    <t>63126110</t>
  </si>
  <si>
    <t>profil kompozitní L 100x100/8mm</t>
  </si>
  <si>
    <t>-1011371826</t>
  </si>
  <si>
    <t>"Z07" 3,6*5</t>
  </si>
  <si>
    <t>289</t>
  </si>
  <si>
    <t>1204663775</t>
  </si>
  <si>
    <t>290</t>
  </si>
  <si>
    <t>11218.R</t>
  </si>
  <si>
    <t>6xPl 50x5 dl. 200 mm</t>
  </si>
  <si>
    <t>1889738453</t>
  </si>
  <si>
    <t>"Z07 - 1,96kg/bm" 1,2*1,96</t>
  </si>
  <si>
    <t>2,352*5</t>
  </si>
  <si>
    <t>11,76/1000</t>
  </si>
  <si>
    <t>291</t>
  </si>
  <si>
    <t>767995116</t>
  </si>
  <si>
    <t>Montáž ostatních atypických zámečnických konstrukcí hmotnosti přes 100 do 250 kg</t>
  </si>
  <si>
    <t>-1562269560</t>
  </si>
  <si>
    <t>https://podminky.urs.cz/item/CS_URS_2024_02/767995116</t>
  </si>
  <si>
    <t>"výpis zámečnických prvků - Z11" 17,2*4,383+20*2+12</t>
  </si>
  <si>
    <t>292</t>
  </si>
  <si>
    <t>63126.R</t>
  </si>
  <si>
    <t>Jakl 50x50x3 mm</t>
  </si>
  <si>
    <t>78357840</t>
  </si>
  <si>
    <t>(0,75*8)+(3,6*2)+(1,0*4)</t>
  </si>
  <si>
    <t>293</t>
  </si>
  <si>
    <t>631261.R</t>
  </si>
  <si>
    <t>1754451230</t>
  </si>
  <si>
    <t>294</t>
  </si>
  <si>
    <t>631262.R</t>
  </si>
  <si>
    <t>ocelový zinkovaný rošt SP 30/2mm 1500x1000mm</t>
  </si>
  <si>
    <t>2131473141</t>
  </si>
  <si>
    <t>295</t>
  </si>
  <si>
    <t>V07</t>
  </si>
  <si>
    <t>D+M vysokotlaký čistič s ohřevem</t>
  </si>
  <si>
    <t>-1157811349</t>
  </si>
  <si>
    <t>"viz. V07 - ostatní výrobky" 1</t>
  </si>
  <si>
    <t>296</t>
  </si>
  <si>
    <t>Z12</t>
  </si>
  <si>
    <t>D+M nosná konstrukce VZT</t>
  </si>
  <si>
    <t>1807207801</t>
  </si>
  <si>
    <t>"viz. výpis zámečnických výrobků - Z12" 1</t>
  </si>
  <si>
    <t>297</t>
  </si>
  <si>
    <t>767995117</t>
  </si>
  <si>
    <t>Montáž ostatních atypických zámečnických konstrukcí hmotnosti přes 250 do 500 kg</t>
  </si>
  <si>
    <t>1692563912</t>
  </si>
  <si>
    <t>https://podminky.urs.cz/item/CS_URS_2024_02/767995117</t>
  </si>
  <si>
    <t xml:space="preserve">"výpis zámečnických prvků - Z13" </t>
  </si>
  <si>
    <t>"Ocel" 100,1+53,1+13,7+15,8+7,6+16,9+170,7</t>
  </si>
  <si>
    <t>298</t>
  </si>
  <si>
    <t>61191R</t>
  </si>
  <si>
    <t>Hliníkové lamely dl. 6000mm</t>
  </si>
  <si>
    <t>-2095113373</t>
  </si>
  <si>
    <t>(1,88*3,4)*2+(0,97*1,42)+(0,81*1,9)</t>
  </si>
  <si>
    <t>299</t>
  </si>
  <si>
    <t>6312.R</t>
  </si>
  <si>
    <t>Jekl 80x80x3 mm</t>
  </si>
  <si>
    <t>1003179081</t>
  </si>
  <si>
    <t>(3,56*4)+(1,88*4)+(0,97*2)</t>
  </si>
  <si>
    <t>300</t>
  </si>
  <si>
    <t>63121.R</t>
  </si>
  <si>
    <t>Jekl 50x50x3 mm</t>
  </si>
  <si>
    <t>966859018</t>
  </si>
  <si>
    <t>(1,9*2)+(0,91*2)</t>
  </si>
  <si>
    <t>372</t>
  </si>
  <si>
    <t>631211.R</t>
  </si>
  <si>
    <t>Hliníkový U Profil</t>
  </si>
  <si>
    <t>-618280843</t>
  </si>
  <si>
    <t>6*6</t>
  </si>
  <si>
    <t>301</t>
  </si>
  <si>
    <t>6315.R</t>
  </si>
  <si>
    <t>Kotevní ocelová patka do betonu 80*80*4,0</t>
  </si>
  <si>
    <t>-1181825024</t>
  </si>
  <si>
    <t>302</t>
  </si>
  <si>
    <t>6316.R</t>
  </si>
  <si>
    <t>Řetízkový držák na O2 lahve</t>
  </si>
  <si>
    <t>-1148118309</t>
  </si>
  <si>
    <t>303</t>
  </si>
  <si>
    <t>54924006</t>
  </si>
  <si>
    <t>zámek zadlabací mezipokojový pravý pro cylindrickou vložku rozteč 72x55mm</t>
  </si>
  <si>
    <t>-1840190550</t>
  </si>
  <si>
    <t>304</t>
  </si>
  <si>
    <t>54964100</t>
  </si>
  <si>
    <t>vložka cylindrická 29+29</t>
  </si>
  <si>
    <t>-1873470106</t>
  </si>
  <si>
    <t>305</t>
  </si>
  <si>
    <t>Z01</t>
  </si>
  <si>
    <t>D+M protipožární pozinkovaný žebřík s ochranným košem</t>
  </si>
  <si>
    <t>1455543683</t>
  </si>
  <si>
    <t>"viz. výpis zámečnických výrobků Z01"</t>
  </si>
  <si>
    <t>"L 80x80x4 - 81,74 kg, 11 mb"</t>
  </si>
  <si>
    <t>"kul. D30 - 49,95 kg, 5,55 mb"</t>
  </si>
  <si>
    <t>"ploch. 50x8 - 28,73 kg, 9,15 mb"</t>
  </si>
  <si>
    <t>"ploch. 50x4 - 27,79 kg, 17,7 mb"</t>
  </si>
  <si>
    <t>"jekl 40x2 - 16,66 kg, 7,0 mb"</t>
  </si>
  <si>
    <t>306</t>
  </si>
  <si>
    <t>Z04</t>
  </si>
  <si>
    <t>D+M nápisu - písmena z dibondu v. 400 mm, červená barva</t>
  </si>
  <si>
    <t>2054214232</t>
  </si>
  <si>
    <t>"výpis zámečnických výrobků - Z04"</t>
  </si>
  <si>
    <t>"nápis: Zdravotnická záchranná služba Královéhradeckého kraje"</t>
  </si>
  <si>
    <t>"písmena z dibonu v. 400mm, RAL 3020, font Helvetica Bold, kotvené hlinikovým jeklem, osazeno bez rámečku s dilatací 20 mm"</t>
  </si>
  <si>
    <t>307</t>
  </si>
  <si>
    <t>767162.R</t>
  </si>
  <si>
    <t>Montá zábradlí balkónového nebo lodžiového rovného s výplní včetně dodávky kotevních prvků</t>
  </si>
  <si>
    <t>-1079969005</t>
  </si>
  <si>
    <t>"viz. výpis zámečnických výrobků"</t>
  </si>
  <si>
    <t>"Z03" 9,06+7,23</t>
  </si>
  <si>
    <t>308</t>
  </si>
  <si>
    <t>Z05</t>
  </si>
  <si>
    <t>madlo zábradlí z nerezového profilu, sloupky z nerezového profilu + spojovací prvky</t>
  </si>
  <si>
    <t>354937727</t>
  </si>
  <si>
    <t>"profil pro osazení skleněného zábradlí - exolovaný hliník s povrchovou úpravou nerez, v. 123,5mm, š. 70mm"</t>
  </si>
  <si>
    <t>"skla - rozměr cca v. 1175mm, š. 1100mm, tvrzené sklo dle normy EN 74 3305"</t>
  </si>
  <si>
    <t>"kotvené do hlinikového U-profilu, žárový pozink"</t>
  </si>
  <si>
    <t>16,29</t>
  </si>
  <si>
    <t>309</t>
  </si>
  <si>
    <t>998767202</t>
  </si>
  <si>
    <t>Přesun hmot pro zámečnické konstrukce stanovený procentní sazbou (%) z ceny vodorovná dopravní vzdálenost do 50 m základní v objektech výšky přes 6 do 12 m</t>
  </si>
  <si>
    <t>149215262</t>
  </si>
  <si>
    <t>https://podminky.urs.cz/item/CS_URS_2024_02/998767202</t>
  </si>
  <si>
    <t>771</t>
  </si>
  <si>
    <t>Podlahy z dlaždic</t>
  </si>
  <si>
    <t>310</t>
  </si>
  <si>
    <t>771111011</t>
  </si>
  <si>
    <t>Příprava podkladu před provedením dlažby vysátí podlah</t>
  </si>
  <si>
    <t>1318021758</t>
  </si>
  <si>
    <t>https://podminky.urs.cz/item/CS_URS_2024_02/771111011</t>
  </si>
  <si>
    <t>"hala 202" 18,79</t>
  </si>
  <si>
    <t>"úklid 204" 3,76</t>
  </si>
  <si>
    <t>311</t>
  </si>
  <si>
    <t>771121011</t>
  </si>
  <si>
    <t>Příprava podkladu před provedením dlažby nátěr penetrační na podlahu</t>
  </si>
  <si>
    <t>1738166564</t>
  </si>
  <si>
    <t>https://podminky.urs.cz/item/CS_URS_2024_02/771121011</t>
  </si>
  <si>
    <t>240,590*1,1 "Přepočtené koeficientem množství"</t>
  </si>
  <si>
    <t>312</t>
  </si>
  <si>
    <t>771274123</t>
  </si>
  <si>
    <t>Montáž obkladů schodišť z dlaždic keramických lepených cementovým flexibilním lepidlem stupnic reliéfních nebo z dekorů, šířky přes 250 do 300 mm</t>
  </si>
  <si>
    <t>-1002013173</t>
  </si>
  <si>
    <t>https://podminky.urs.cz/item/CS_URS_2024_02/771274123</t>
  </si>
  <si>
    <t>"schodiště + mezipodesta" 1,2*26+2,7*(1,28/0,3)</t>
  </si>
  <si>
    <t>313</t>
  </si>
  <si>
    <t>59761078</t>
  </si>
  <si>
    <t>schodovka keramická mrazuvzdorná R9/A povrch hladký/matný tl do 10mm š přes 250 do 300mm dl přes 800 do 1200mm</t>
  </si>
  <si>
    <t>1250345023</t>
  </si>
  <si>
    <t>42,72*1,8</t>
  </si>
  <si>
    <t>76,896*1,3 "Přepočtené koeficientem množství</t>
  </si>
  <si>
    <t>314</t>
  </si>
  <si>
    <t>771274232</t>
  </si>
  <si>
    <t>Montáž obkladů schodišť z dlaždic keramických lepených cementovým flexibilním lepidlem podstupnic hladkých, výšky přes 150 do 200 mm</t>
  </si>
  <si>
    <t>1429075434</t>
  </si>
  <si>
    <t>https://podminky.urs.cz/item/CS_URS_2024_02/771274232</t>
  </si>
  <si>
    <t>"obklad schodiště" 1,2*26</t>
  </si>
  <si>
    <t>315</t>
  </si>
  <si>
    <t>5976R</t>
  </si>
  <si>
    <t>dlažba keramická slinutá hladká do interiéru i exteriéru pro vysoké mechanické namáhání přes 22 do 25ks/m2</t>
  </si>
  <si>
    <t>1693569198</t>
  </si>
  <si>
    <t>31,2*0,173</t>
  </si>
  <si>
    <t>5,398*1,3 "Přepočtené koeficientem množství</t>
  </si>
  <si>
    <t>316</t>
  </si>
  <si>
    <t>771474112</t>
  </si>
  <si>
    <t>Montáž soklů z dlaždic keramických lepených cementovým flexibilním lepidlem rovných, výšky přes 65 do 90 mm</t>
  </si>
  <si>
    <t>-1242087004</t>
  </si>
  <si>
    <t>https://podminky.urs.cz/item/CS_URS_2024_02/771474112</t>
  </si>
  <si>
    <t>"zádveří 101" (2,0*2+2,3*2) - "otvory" (1,0+1,5+2,0)</t>
  </si>
  <si>
    <t>317</t>
  </si>
  <si>
    <t>771474132</t>
  </si>
  <si>
    <t>Montáž soklů z dlaždic keramických lepených cementovým flexibilním lepidlem schodišťových stupňovitých, výšky přes 65 do 90 mm</t>
  </si>
  <si>
    <t>1275112784</t>
  </si>
  <si>
    <t>https://podminky.urs.cz/item/CS_URS_2024_02/771474132</t>
  </si>
  <si>
    <t>"schodiště 201 + mezipodesta" (0,27+0,173)*26*2+(1,28*2+2,7*2)</t>
  </si>
  <si>
    <t>318</t>
  </si>
  <si>
    <t>59761184R</t>
  </si>
  <si>
    <t>sokl-dlažba keramická slinutá hladká do interiéru i exteriéru 330x72mm</t>
  </si>
  <si>
    <t>-240274395</t>
  </si>
  <si>
    <t>(181,555+30,996)*3,3</t>
  </si>
  <si>
    <t>701,418*1,3 "Přepočtené koeficientem množství</t>
  </si>
  <si>
    <t>319</t>
  </si>
  <si>
    <t>771574414</t>
  </si>
  <si>
    <t>Montáž podlah z dlaždic keramických lepených cementovým flexibilním lepidlem hladkých, tloušťky do 10 mm přes 4 do 6 ks/m2</t>
  </si>
  <si>
    <t>-1507651154</t>
  </si>
  <si>
    <t>https://podminky.urs.cz/item/CS_URS_2024_02/771574414</t>
  </si>
  <si>
    <t>37,609+273,585</t>
  </si>
  <si>
    <t>320</t>
  </si>
  <si>
    <t>59761420R</t>
  </si>
  <si>
    <t>dlažba velkoformátová keramická slinutá protiskluzná do interiéru i exteriéru pro vysoké mechanické namáhání přes 4 do 6ks/m2</t>
  </si>
  <si>
    <t>-1475781864</t>
  </si>
  <si>
    <t>28,93*1,3 "Přepočtené koeficientem množství</t>
  </si>
  <si>
    <t>321</t>
  </si>
  <si>
    <t>59761153</t>
  </si>
  <si>
    <t>dlažba keramická slinutá mrazuvzdorná R10/A povrch hladký/matný tl do 10mm přes 4 do 6ks/m2</t>
  </si>
  <si>
    <t>-68852582</t>
  </si>
  <si>
    <t>"hala 202" 17,58</t>
  </si>
  <si>
    <t>210,45*1,3 "Přepočtené koeficientem množství</t>
  </si>
  <si>
    <t>322</t>
  </si>
  <si>
    <t>771591112</t>
  </si>
  <si>
    <t>Izolace podlahy pod dlažbu nátěrem nebo stěrkou ve dvou vrstvách</t>
  </si>
  <si>
    <t>1624277187</t>
  </si>
  <si>
    <t>https://podminky.urs.cz/item/CS_URS_2024_02/771591112</t>
  </si>
  <si>
    <t>323</t>
  </si>
  <si>
    <t>771591115</t>
  </si>
  <si>
    <t>Podlahy - dokončovací práce spárování silikonem</t>
  </si>
  <si>
    <t>1978637767</t>
  </si>
  <si>
    <t>https://podminky.urs.cz/item/CS_URS_2024_02/771591115</t>
  </si>
  <si>
    <t>324</t>
  </si>
  <si>
    <t>998771202</t>
  </si>
  <si>
    <t>Přesun hmot pro podlahy z dlaždic stanovený procentní sazbou (%) z ceny vodorovná dopravní vzdálenost do 50 m základní v objektech výšky přes 6 do 12 m</t>
  </si>
  <si>
    <t>1966218859</t>
  </si>
  <si>
    <t>https://podminky.urs.cz/item/CS_URS_2024_02/998771202</t>
  </si>
  <si>
    <t>776</t>
  </si>
  <si>
    <t>Podlahy povlakové</t>
  </si>
  <si>
    <t>369</t>
  </si>
  <si>
    <t>776111112</t>
  </si>
  <si>
    <t>Příprava podkladu povlakových podlah a stěn broušení podlah nového podkladu betonového</t>
  </si>
  <si>
    <t>9926690</t>
  </si>
  <si>
    <t>https://podminky.urs.cz/item/CS_URS_2024_02/776111112</t>
  </si>
  <si>
    <t>325</t>
  </si>
  <si>
    <t>776111311</t>
  </si>
  <si>
    <t>Příprava podkladu povlakových podlah a stěn vysátí podlah</t>
  </si>
  <si>
    <t>900874726</t>
  </si>
  <si>
    <t>https://podminky.urs.cz/item/CS_URS_2024_02/776111311</t>
  </si>
  <si>
    <t>"lékař 203" 17,58</t>
  </si>
  <si>
    <t>"lékaři 218" 18,50</t>
  </si>
  <si>
    <t>"společenská místnost 219" 53,01</t>
  </si>
  <si>
    <t>"chodba 224" 7,57</t>
  </si>
  <si>
    <t>326</t>
  </si>
  <si>
    <t>776121112</t>
  </si>
  <si>
    <t>Příprava podkladu povlakových podlah a stěn penetrace vodou ředitelná podlah</t>
  </si>
  <si>
    <t>-2104544856</t>
  </si>
  <si>
    <t>https://podminky.urs.cz/item/CS_URS_2024_02/776121112</t>
  </si>
  <si>
    <t>299,45*1,1 "Přepočtené koeficientem množství"</t>
  </si>
  <si>
    <t>327</t>
  </si>
  <si>
    <t>776141112</t>
  </si>
  <si>
    <t>Příprava podkladu povlakových podlah a stěn vyrovnání samonivelační stěrkou podlah min.pevnosti 20 MPa, tloušťky přes 3 do 5 mm</t>
  </si>
  <si>
    <t>-2051517942</t>
  </si>
  <si>
    <t>https://podminky.urs.cz/item/CS_URS_2024_02/776141112</t>
  </si>
  <si>
    <t>328</t>
  </si>
  <si>
    <t>776251111</t>
  </si>
  <si>
    <t>Montáž podlahovin z přírodního linolea (marmolea) lepením standardním lepidlem z pásů standardních</t>
  </si>
  <si>
    <t>1600003395</t>
  </si>
  <si>
    <t>https://podminky.urs.cz/item/CS_URS_2024_02/776251111</t>
  </si>
  <si>
    <t>370</t>
  </si>
  <si>
    <t>776411221</t>
  </si>
  <si>
    <t>Montáž soklíků tahaných (fabiony) z linolea (marmolea) obvodových, výšky do 80 mm</t>
  </si>
  <si>
    <t>-361998269</t>
  </si>
  <si>
    <t>https://podminky.urs.cz/item/CS_URS_2024_02/776411221</t>
  </si>
  <si>
    <t>"lékař 203" 5,135*2+4,27*2-0,8</t>
  </si>
  <si>
    <t>"vedoucí záchranář 205" 3,1*2+6,8*2-0,8</t>
  </si>
  <si>
    <t>"záchranář 206" 3,1*2+5,05*2-0,8</t>
  </si>
  <si>
    <t>"server 207" 2*2+1,635*2-0,9</t>
  </si>
  <si>
    <t>"chodba 210" (0,2+0,6+8,56+0,62+8,2+0,14+4,125+0,14+0,735)*2+1,685*2+0,8*2-0,8*7-0,7*2-1,6*2</t>
  </si>
  <si>
    <t>"vedoucí lékař 213" 3,01*2+5*2-0,8</t>
  </si>
  <si>
    <t>"záchranář 214" 3,01*2+5*2-0,8</t>
  </si>
  <si>
    <t>"záchranář 215" 3,01*2+5*2-0,8</t>
  </si>
  <si>
    <t>"řidič 216" 3,01*2+5*2-0,8</t>
  </si>
  <si>
    <t>"řidič 217" 3,01*2+5*2-0,8</t>
  </si>
  <si>
    <t>"lékaři 218" 3,7*2+5*2-0,8</t>
  </si>
  <si>
    <t>"společenská místnost 219" 6,285*2+8,2*2+0,8*2-1,6*2-0,8*2</t>
  </si>
  <si>
    <t>"počítačová pracovna 220" 4,125*2+3,57*2-0,8*2</t>
  </si>
  <si>
    <t>"kuchyňka 221" 3,4*2+4,125*2-0,8</t>
  </si>
  <si>
    <t>"lékař 223" 3,105*2+5,05*2*0,8</t>
  </si>
  <si>
    <t>"chodba 224" 4,205*2+1,635-1,4</t>
  </si>
  <si>
    <t>329</t>
  </si>
  <si>
    <t>60756.R</t>
  </si>
  <si>
    <t>linoleum přírodní tl 2mm, hořlavost Bfl-s1, smykové tření µ &gt;=0,5, třída zátěže 34/43</t>
  </si>
  <si>
    <t>-1160382133</t>
  </si>
  <si>
    <t>"plocha" 329,395</t>
  </si>
  <si>
    <t>"sokl" 269,735*0,08</t>
  </si>
  <si>
    <t>350,974*1,3 "Přepočtené koeficientem množství</t>
  </si>
  <si>
    <t>330</t>
  </si>
  <si>
    <t>998776202</t>
  </si>
  <si>
    <t>Přesun hmot pro podlahy povlakové stanovený procentní sazbou (%) z ceny vodorovná dopravní vzdálenost do 50 m základní v objektech výšky přes 6 do 12 m</t>
  </si>
  <si>
    <t>-1567647282</t>
  </si>
  <si>
    <t>https://podminky.urs.cz/item/CS_URS_2024_02/998776202</t>
  </si>
  <si>
    <t>781</t>
  </si>
  <si>
    <t>Dokončovací práce - obklady</t>
  </si>
  <si>
    <t>331</t>
  </si>
  <si>
    <t>781111011</t>
  </si>
  <si>
    <t>Příprava podkladu před provedením obkladu oprášení (ometení) stěny</t>
  </si>
  <si>
    <t>1494463222</t>
  </si>
  <si>
    <t>https://podminky.urs.cz/item/CS_URS_2024_02/781111011</t>
  </si>
  <si>
    <t>"půdorys 1.NP"</t>
  </si>
  <si>
    <t>"umývárna muži 105" 17,95*2,15 - "otvory" (1,25*0,7)</t>
  </si>
  <si>
    <t>"úklid 106" 1,7*2,15</t>
  </si>
  <si>
    <t>"umývárna ženy 108" (4,7+4,7+14,26)*2,15 - "otvory" (0,8*2,15*2)</t>
  </si>
  <si>
    <t>"wc 113" 5,2*2,15</t>
  </si>
  <si>
    <t>"prádelna 116" 8,0*2,15 - "otvory" (0,9*2,15)</t>
  </si>
  <si>
    <t>"desinfekce 117" 14,2*2,15+4,6*0,6</t>
  </si>
  <si>
    <t>"wc 121" 5,2*2,15</t>
  </si>
  <si>
    <t>"dekontaminace vozidel 122" 30,4*4,1 - "otvory" (3,5*3,5+1,7*2,15+1,0*2,15)</t>
  </si>
  <si>
    <t>"lékař 203" 2,2*2,15</t>
  </si>
  <si>
    <t>"úklid 204" 2*2,15</t>
  </si>
  <si>
    <t>"vedoucí záchranář 205" 2,2*2,15</t>
  </si>
  <si>
    <t>"záchranář 206" 2,2*2,15</t>
  </si>
  <si>
    <t>"sprcha 208" 8,24*2,15</t>
  </si>
  <si>
    <t>"sprcha vedoucí lékař 209" 8,24*2,15</t>
  </si>
  <si>
    <t>"wc muži 211" 11,35*2,15</t>
  </si>
  <si>
    <t>"wc ženy 212" 12,0*2,15</t>
  </si>
  <si>
    <t>"záchranář 214" 2,0*2,15</t>
  </si>
  <si>
    <t>"záchranář 215" 2,0*2,15</t>
  </si>
  <si>
    <t>"řidič 216" 2,0*2,15</t>
  </si>
  <si>
    <t>"řidič 217" 2,0*2,15</t>
  </si>
  <si>
    <t>"lékaři 218" 1,5*2,15</t>
  </si>
  <si>
    <t>"kuchyňka 221" 5,3*2,15</t>
  </si>
  <si>
    <t>332</t>
  </si>
  <si>
    <t>781121011</t>
  </si>
  <si>
    <t>Příprava podkladu před provedením obkladu nátěr penetrační na stěnu</t>
  </si>
  <si>
    <t>-345164512</t>
  </si>
  <si>
    <t>https://podminky.urs.cz/item/CS_URS_2024_02/781121011</t>
  </si>
  <si>
    <t>402,247*1,15 "Přepočtené koeficientem množství</t>
  </si>
  <si>
    <t>333</t>
  </si>
  <si>
    <t>781131112</t>
  </si>
  <si>
    <t>Izolace stěny pod obklad izolace nátěrem nebo stěrkou ve dvou vrstvách</t>
  </si>
  <si>
    <t>-150590413</t>
  </si>
  <si>
    <t>https://podminky.urs.cz/item/CS_URS_2024_02/781131112</t>
  </si>
  <si>
    <t>402,246956521739*1,15 "Přepočtené koeficientem množství</t>
  </si>
  <si>
    <t>334</t>
  </si>
  <si>
    <t>781131237</t>
  </si>
  <si>
    <t>Izolace stěny pod obklad montáž těsnícího pásu pro styčné nebo dilatační spáry</t>
  </si>
  <si>
    <t>-200540923</t>
  </si>
  <si>
    <t>https://podminky.urs.cz/item/CS_URS_2024_02/781131237</t>
  </si>
  <si>
    <t>17,95+2+1,7+23,66+5,2+8,0+14,2+(2,15*16+4,6)</t>
  </si>
  <si>
    <t>"půdorys 2.NP</t>
  </si>
  <si>
    <t>2,2+2,2+2,2+8,24+8,24+11,35+12,0+2,0+2,0+2,0+2,0+1,5+5,3+(2,15*14)</t>
  </si>
  <si>
    <t>335</t>
  </si>
  <si>
    <t>28355020</t>
  </si>
  <si>
    <t>páska pružná těsnící hydroizolační š do 85mm</t>
  </si>
  <si>
    <t>CS ÚRS 2024 01</t>
  </si>
  <si>
    <t>-980979174</t>
  </si>
  <si>
    <t>203,04*1,1 "Přepočtené koeficientem množství</t>
  </si>
  <si>
    <t>336</t>
  </si>
  <si>
    <t>781131247</t>
  </si>
  <si>
    <t>Izolace stěny pod obklad montáž těsnícího pásu vnitřní nebo vnější kout</t>
  </si>
  <si>
    <t>581753611</t>
  </si>
  <si>
    <t>https://podminky.urs.cz/item/CS_URS_2024_02/781131247</t>
  </si>
  <si>
    <t>"půdorys 1.NP" 18+2+19+4+4+13+4+8</t>
  </si>
  <si>
    <t>"půdorys 2.NP" 1+2+1+6+6+8+10+1+1+1+1+1+2</t>
  </si>
  <si>
    <t>337</t>
  </si>
  <si>
    <t>59054004</t>
  </si>
  <si>
    <t>páska pružná těsnící hydroizolační-roh</t>
  </si>
  <si>
    <t>-1449692647</t>
  </si>
  <si>
    <t>113*1,1 "Přepočtené koeficientem množství</t>
  </si>
  <si>
    <t>338</t>
  </si>
  <si>
    <t>781472214</t>
  </si>
  <si>
    <t>Montáž keramických obkladů stěn lepených cementovým flexibilním lepidlem hladkých přes 4 do 6 ks/m2</t>
  </si>
  <si>
    <t>823124587</t>
  </si>
  <si>
    <t>https://podminky.urs.cz/item/CS_URS_2025_02/781472214</t>
  </si>
  <si>
    <t>339</t>
  </si>
  <si>
    <t>59761717</t>
  </si>
  <si>
    <t>obklad keramický nemrazuvzdorný povrch hladký/matný tl do 10mm přes 4 do 6ks/m2</t>
  </si>
  <si>
    <t>-1603931777</t>
  </si>
  <si>
    <t>402,247*1,3 "Přepočtené koeficientem množství</t>
  </si>
  <si>
    <t>340</t>
  </si>
  <si>
    <t>781491022</t>
  </si>
  <si>
    <t>Montáž zrcadel lepených silikonovým tmelem na keramický obklad, plochy přes 1 m2</t>
  </si>
  <si>
    <t>1844769329</t>
  </si>
  <si>
    <t>https://podminky.urs.cz/item/CS_URS_2024_02/781491022</t>
  </si>
  <si>
    <t>"viz. V05" 0,6*0,9*13</t>
  </si>
  <si>
    <t>"viz. V06" 1,5*0,9*2</t>
  </si>
  <si>
    <t>341</t>
  </si>
  <si>
    <t>63465122</t>
  </si>
  <si>
    <t>zrcadlo nemontované čiré tl 3mm max rozměr 3210x2250mm</t>
  </si>
  <si>
    <t>438755707</t>
  </si>
  <si>
    <t>9,72*1,1 "Přepočtené koeficientem množství</t>
  </si>
  <si>
    <t>342</t>
  </si>
  <si>
    <t>781495115</t>
  </si>
  <si>
    <t>Obklad - dokončující práce ostatní práce spárování silikonem</t>
  </si>
  <si>
    <t>-2086070017</t>
  </si>
  <si>
    <t>https://podminky.urs.cz/item/CS_URS_2024_02/781495115</t>
  </si>
  <si>
    <t>343</t>
  </si>
  <si>
    <t>781495141</t>
  </si>
  <si>
    <t>Obklad - dokončující práce průnik obkladem kruhový, bez izolace do DN 30</t>
  </si>
  <si>
    <t>280942124</t>
  </si>
  <si>
    <t>https://podminky.urs.cz/item/CS_URS_2024_02/781495141</t>
  </si>
  <si>
    <t>344</t>
  </si>
  <si>
    <t>781495142</t>
  </si>
  <si>
    <t>Obklad - dokončující práce průnik obkladem kruhový, bez izolace přes DN 30 do DN 90</t>
  </si>
  <si>
    <t>-562495692</t>
  </si>
  <si>
    <t>https://podminky.urs.cz/item/CS_URS_2024_02/781495142</t>
  </si>
  <si>
    <t>345</t>
  </si>
  <si>
    <t>781495211</t>
  </si>
  <si>
    <t>Čištění vnitřních ploch po provedení obkladu stěn chemickými prostředky</t>
  </si>
  <si>
    <t>1509925498</t>
  </si>
  <si>
    <t>https://podminky.urs.cz/item/CS_URS_2024_02/781495211</t>
  </si>
  <si>
    <t>346</t>
  </si>
  <si>
    <t>78112.R</t>
  </si>
  <si>
    <t>Obklad - dokončující práce profily ukončovací plastové lepené flexibilním lepidlem rohové</t>
  </si>
  <si>
    <t>710043134</t>
  </si>
  <si>
    <t>347</t>
  </si>
  <si>
    <t>998781202</t>
  </si>
  <si>
    <t>Přesun hmot pro obklady keramické stanovený procentní sazbou (%) z ceny vodorovná dopravní vzdálenost do 50 m základní v objektech výšky přes 6 do 12 m</t>
  </si>
  <si>
    <t>1831175791</t>
  </si>
  <si>
    <t>https://podminky.urs.cz/item/CS_URS_2024_02/998781202</t>
  </si>
  <si>
    <t>782</t>
  </si>
  <si>
    <t>Dokončovací práce - obklady z kamene</t>
  </si>
  <si>
    <t>348</t>
  </si>
  <si>
    <t>782141110</t>
  </si>
  <si>
    <t>Montáž obkladů stěn z dlaždic betonových - imitace kamene kladených do malty do 6 ks/m2</t>
  </si>
  <si>
    <t>-175502340</t>
  </si>
  <si>
    <t>https://podminky.urs.cz/item/CS_URS_2024_02/782141110</t>
  </si>
  <si>
    <t>"pohledy" 32,95*0,52+(1,5*0,52)*2</t>
  </si>
  <si>
    <t>"otvory" -(3,6*0,52*5+1,5*0,52)</t>
  </si>
  <si>
    <t>349</t>
  </si>
  <si>
    <t>59243000</t>
  </si>
  <si>
    <t>obklad betonový imitace kamene tl do 15mm do 6 ks/m2</t>
  </si>
  <si>
    <t>1249795827</t>
  </si>
  <si>
    <t>8,554*1,1 "Přepočtené koeficientem množství</t>
  </si>
  <si>
    <t>350</t>
  </si>
  <si>
    <t>998782202</t>
  </si>
  <si>
    <t>Přesun hmot pro obklady kamenné stanovený procentní sazbou (%) z ceny vodorovná dopravní vzdálenost do 50 m základní v objektech výšky přes 6 do 12 m</t>
  </si>
  <si>
    <t>1713681250</t>
  </si>
  <si>
    <t>https://podminky.urs.cz/item/CS_URS_2024_02/998782202</t>
  </si>
  <si>
    <t>783</t>
  </si>
  <si>
    <t>Dokončovací práce - nátěry</t>
  </si>
  <si>
    <t>351</t>
  </si>
  <si>
    <t>783000103</t>
  </si>
  <si>
    <t>Zakrývání konstrukcí včetně pozdějšího odkrytí podlah nebo vodorovných ploch položením fólie</t>
  </si>
  <si>
    <t>-1101655261</t>
  </si>
  <si>
    <t>https://podminky.urs.cz/item/CS_URS_2024_02/783000103</t>
  </si>
  <si>
    <t>zárubně</t>
  </si>
  <si>
    <t>"700" 15*(0,7*1)</t>
  </si>
  <si>
    <t>"800" 25*(0,8*1)</t>
  </si>
  <si>
    <t>"900" 5*(0,9*1)</t>
  </si>
  <si>
    <t>352</t>
  </si>
  <si>
    <t>58124842</t>
  </si>
  <si>
    <t>fólie pro malířské potřeby zakrývací tl 7µ 4x5m</t>
  </si>
  <si>
    <t>-126812757</t>
  </si>
  <si>
    <t>35*1,05 "Přepočtené koeficientem množství</t>
  </si>
  <si>
    <t>353</t>
  </si>
  <si>
    <t>783301313</t>
  </si>
  <si>
    <t>Příprava podkladu zámečnických konstrukcí před provedením nátěru odmaštění odmašťovačem ředidlovým</t>
  </si>
  <si>
    <t>-1411090541</t>
  </si>
  <si>
    <t>https://podminky.urs.cz/item/CS_URS_2024_02/783301313</t>
  </si>
  <si>
    <t>"700" 15*(0,7*3*0,05+1,97*6,0*0,05)</t>
  </si>
  <si>
    <t>"800" 25*(0,8*3*0,05+1,97*6,0*0,05)</t>
  </si>
  <si>
    <t>"900" 5*(0,9*3*0,05+1,97*6,0*0,05)</t>
  </si>
  <si>
    <t>354</t>
  </si>
  <si>
    <t>783301401</t>
  </si>
  <si>
    <t>Příprava podkladu zámečnických konstrukcí před provedením nátěru ometení</t>
  </si>
  <si>
    <t>-2105624351</t>
  </si>
  <si>
    <t>https://podminky.urs.cz/item/CS_URS_2024_02/783301401</t>
  </si>
  <si>
    <t>355</t>
  </si>
  <si>
    <t>783324101</t>
  </si>
  <si>
    <t>Základní nátěr zámečnických konstrukcí jednonásobný akrylátový</t>
  </si>
  <si>
    <t>435837764</t>
  </si>
  <si>
    <t>https://podminky.urs.cz/item/CS_URS_2024_02/783324101</t>
  </si>
  <si>
    <t>356</t>
  </si>
  <si>
    <t>783327101</t>
  </si>
  <si>
    <t>Krycí nátěr (email) zámečnických konstrukcí jednonásobný akrylátový</t>
  </si>
  <si>
    <t>-1519356923</t>
  </si>
  <si>
    <t>https://podminky.urs.cz/item/CS_URS_2024_02/783327101</t>
  </si>
  <si>
    <t>784</t>
  </si>
  <si>
    <t>Dokončovací práce - malby a tapety</t>
  </si>
  <si>
    <t>357</t>
  </si>
  <si>
    <t>784111001</t>
  </si>
  <si>
    <t>Oprášení (ometení) podkladu v místnostech výšky do 3,80 m</t>
  </si>
  <si>
    <t>707706438</t>
  </si>
  <si>
    <t>https://podminky.urs.cz/item/CS_URS_2024_02/784111001</t>
  </si>
  <si>
    <t>"hala 202" (23,8*2,69) - "otvory" (1,5*1,5+0,8*2,15+1,685*2,15+1,9*2,15+0,9*2,15*3)</t>
  </si>
  <si>
    <t>"Lékař 203" (16,67*2,69) - "otvory" (0,9*2,15+2,0*1,5)</t>
  </si>
  <si>
    <t>"úklid 204" (8,15*2,69) - "otvory" (0,9*2,15)</t>
  </si>
  <si>
    <t>"vedoucí záchranář 205" (16,68*2,69) - "otvory" (0,9*2,15+2,0*1,5)</t>
  </si>
  <si>
    <t>"školící místnost 206" (28,17*2,69) - "otvory" (0,9*2,15+1,9*2,15+2,0*1,5+3,5*1,5*2)</t>
  </si>
  <si>
    <t>"server 207" (8,98*2,69) - "otvory" (1,0*2,15)</t>
  </si>
  <si>
    <t>"wc ženy 212" (19*2,69) - "otvory" (0,8*2,15*5)</t>
  </si>
  <si>
    <t>"lékaři 218" (19*2,69) - "otvory" (0,9*2,15+1,8*1,5)</t>
  </si>
  <si>
    <t>"stropy"</t>
  </si>
  <si>
    <t>"lékař 203" 14,42</t>
  </si>
  <si>
    <t>358</t>
  </si>
  <si>
    <t>784111003</t>
  </si>
  <si>
    <t>Oprášení (ometení) podkladu v místnostech výšky přes 3,80 do 5,00 m</t>
  </si>
  <si>
    <t>-783631845</t>
  </si>
  <si>
    <t>https://podminky.urs.cz/item/CS_URS_2024_02/784111003</t>
  </si>
  <si>
    <t>"garáž 110" 175,9</t>
  </si>
  <si>
    <t>359</t>
  </si>
  <si>
    <t>784111007</t>
  </si>
  <si>
    <t>Oprášení (ometení) podkladu na schodišti o výšce podlaží do 3,80 m</t>
  </si>
  <si>
    <t>685643391</t>
  </si>
  <si>
    <t>https://podminky.urs.cz/item/CS_URS_2024_02/784111007</t>
  </si>
  <si>
    <t>"schodiště" 3,51*2*7,175+3*3</t>
  </si>
  <si>
    <t>360</t>
  </si>
  <si>
    <t>784171101</t>
  </si>
  <si>
    <t>Zakrytí nemalovaných ploch (materiál ve specifikaci) včetně pozdějšího odkrytí podlah</t>
  </si>
  <si>
    <t>-322667993</t>
  </si>
  <si>
    <t>https://podminky.urs.cz/item/CS_URS_2024_02/784171101</t>
  </si>
  <si>
    <t>"půdorys 1.NP" 409</t>
  </si>
  <si>
    <t>"půdorys 2.NP" 416,56 - 61,38</t>
  </si>
  <si>
    <t>361</t>
  </si>
  <si>
    <t>710914362</t>
  </si>
  <si>
    <t>764,18*1,1 "Přepočtené koeficientem množství</t>
  </si>
  <si>
    <t>362</t>
  </si>
  <si>
    <t>784181101</t>
  </si>
  <si>
    <t>Penetrace podkladu jednonásobná základní akrylátová bezbarvá v místnostech výšky do 3,80 m</t>
  </si>
  <si>
    <t>-256103157</t>
  </si>
  <si>
    <t>https://podminky.urs.cz/item/CS_URS_2024_02/784181101</t>
  </si>
  <si>
    <t>1815,601+510,125</t>
  </si>
  <si>
    <t>363</t>
  </si>
  <si>
    <t>784191001</t>
  </si>
  <si>
    <t>Čištění vnitřních ploch hrubý úklid po provedení malířských prací omytím oken nebo balkonových dveří jednoduchých</t>
  </si>
  <si>
    <t>2091452642</t>
  </si>
  <si>
    <t>https://podminky.urs.cz/item/CS_URS_2024_02/784191001</t>
  </si>
  <si>
    <t>"okna"</t>
  </si>
  <si>
    <t>(1,5*2,0)*3</t>
  </si>
  <si>
    <t>(1,5*1,5)*1</t>
  </si>
  <si>
    <t>(1,5*1,8)*6</t>
  </si>
  <si>
    <t>(1,5*3,5)*6</t>
  </si>
  <si>
    <t>(1,5*2,5)*1</t>
  </si>
  <si>
    <t>(1,5* 2,7)*1</t>
  </si>
  <si>
    <t>(0,7*1,4)*2</t>
  </si>
  <si>
    <t>(0,4*1,8)*1</t>
  </si>
  <si>
    <t>364</t>
  </si>
  <si>
    <t>784191005</t>
  </si>
  <si>
    <t>Čištění vnitřních ploch hrubý úklid po provedení malířských prací omytím dveří nebo vrat</t>
  </si>
  <si>
    <t>-1903875704</t>
  </si>
  <si>
    <t>https://podminky.urs.cz/item/CS_URS_2024_02/784191005</t>
  </si>
  <si>
    <t>"700" 15*(0,7*2,0)</t>
  </si>
  <si>
    <t>"800" 23*(0,8*2,0)</t>
  </si>
  <si>
    <t>"900" 5*(0,9*2,0)</t>
  </si>
  <si>
    <t>"1600" 1*(1,6*2,0)</t>
  </si>
  <si>
    <t>"1585" 1*(1,585*2,0)</t>
  </si>
  <si>
    <t>"1800" 1*(1,8*2,0)</t>
  </si>
  <si>
    <t>"2000" 1*(2,0*2,0)</t>
  </si>
  <si>
    <t>"2200" 1*(2,2*2,0)</t>
  </si>
  <si>
    <t>365</t>
  </si>
  <si>
    <t>784191007</t>
  </si>
  <si>
    <t>Čištění vnitřních ploch hrubý úklid po provedení malířských prací omytím podlah</t>
  </si>
  <si>
    <t>-892046973</t>
  </si>
  <si>
    <t>https://podminky.urs.cz/item/CS_URS_2024_02/784191007</t>
  </si>
  <si>
    <t>409+416,56</t>
  </si>
  <si>
    <t>366</t>
  </si>
  <si>
    <t>784211101</t>
  </si>
  <si>
    <t>Malby z malířských směsí oděruvzdorných za mokra dvojnásobné, bílé za mokra oděruvzdorné výborně v místnostech výšky do 3,80 m</t>
  </si>
  <si>
    <t>607095203</t>
  </si>
  <si>
    <t>https://podminky.urs.cz/item/CS_URS_2024_02/784211101</t>
  </si>
  <si>
    <t>786</t>
  </si>
  <si>
    <t>Dokončovací práce - čalounické úpravy</t>
  </si>
  <si>
    <t>377</t>
  </si>
  <si>
    <t>786623011</t>
  </si>
  <si>
    <t>Montáž venkovních žaluzií do okenního nebo dveřního otvoru ovládaných motorem, upevněných na rám nebo do žaluziově schránky, plochy do 4 m2</t>
  </si>
  <si>
    <t>-96106725</t>
  </si>
  <si>
    <t>https://podminky.urs.cz/item/CS_URS_2025_02/786623011</t>
  </si>
  <si>
    <t>"2,5x1,5"4</t>
  </si>
  <si>
    <t>"2x1,5"2</t>
  </si>
  <si>
    <t>"1,8x1,5"6</t>
  </si>
  <si>
    <t>"1,5x1,5"2</t>
  </si>
  <si>
    <t>378</t>
  </si>
  <si>
    <t>55342526</t>
  </si>
  <si>
    <t>žaluzie Z-90 ovládaná základním motorem včetně příslušenství plochy do 2,5m2</t>
  </si>
  <si>
    <t>378770260</t>
  </si>
  <si>
    <t>1,5*1,5*2</t>
  </si>
  <si>
    <t>379</t>
  </si>
  <si>
    <t>55342527</t>
  </si>
  <si>
    <t>žaluzie Z-90 ovládaná základním motorem včetně příslušenství plochy do 3,0m2</t>
  </si>
  <si>
    <t>575467409</t>
  </si>
  <si>
    <t>2*1,5*2+1,8*1,5*6</t>
  </si>
  <si>
    <t>380</t>
  </si>
  <si>
    <t>55342529</t>
  </si>
  <si>
    <t>žaluzie Z-90 ovládaná základním motorem včetně příslušenství plochy do 4,0m2</t>
  </si>
  <si>
    <t>853374932</t>
  </si>
  <si>
    <t>2,5*1,5*4</t>
  </si>
  <si>
    <t>381</t>
  </si>
  <si>
    <t>786623013</t>
  </si>
  <si>
    <t>Montáž venkovních žaluzií do okenního nebo dveřního otvoru ovládaných motorem, upevněných na rám nebo do žaluziově schránky, plochy přes 4 do 6 m2</t>
  </si>
  <si>
    <t>796741952</t>
  </si>
  <si>
    <t>https://podminky.urs.cz/item/CS_URS_2025_02/786623013</t>
  </si>
  <si>
    <t>"3,5x1,5" 2</t>
  </si>
  <si>
    <t>382</t>
  </si>
  <si>
    <t>55342531</t>
  </si>
  <si>
    <t>žaluzie Z-90 ovládaná základním motorem včetně příslušenství plochy do 6,0m2</t>
  </si>
  <si>
    <t>1081944236</t>
  </si>
  <si>
    <t>3,5*1,5*2</t>
  </si>
  <si>
    <t>385</t>
  </si>
  <si>
    <t>786623041</t>
  </si>
  <si>
    <t>Montáž venkovních žaluzií do okenního nebo dveřního otvoru žaluziové schránky, délky přes 1300 do 2400 mm</t>
  </si>
  <si>
    <t>1424607354</t>
  </si>
  <si>
    <t>https://podminky.urs.cz/item/CS_URS_2025_02/786623041</t>
  </si>
  <si>
    <t>386</t>
  </si>
  <si>
    <t>28376719</t>
  </si>
  <si>
    <t>kryt podomítkový PUR s izolací XPS 30 mm včetně kotvení pro žaluzii plochy do 3,0m2 š do 2,0m</t>
  </si>
  <si>
    <t>271635720</t>
  </si>
  <si>
    <t>383</t>
  </si>
  <si>
    <t>786623043</t>
  </si>
  <si>
    <t>Montáž venkovních žaluzií do okenního nebo dveřního otvoru žaluziové schránky, délky přes 2400 do 4000 mm</t>
  </si>
  <si>
    <t>635910856</t>
  </si>
  <si>
    <t>https://podminky.urs.cz/item/CS_URS_2025_02/786623043</t>
  </si>
  <si>
    <t>"2,5x1,5" 4</t>
  </si>
  <si>
    <t>387</t>
  </si>
  <si>
    <t>28376733</t>
  </si>
  <si>
    <t>kryt podomítkový PUR s izolací XPS 30 mm včetně kotvení pro žaluzii plochy do 6,0m2 š do 4,0m</t>
  </si>
  <si>
    <t>-1010166180</t>
  </si>
  <si>
    <t>384</t>
  </si>
  <si>
    <t>28376724</t>
  </si>
  <si>
    <t>kryt podomítkový PUR s izolací XPS 30 mm včetně kotvení pro žaluzii plochy do 4,0m2 š do 3,0m</t>
  </si>
  <si>
    <t>1443577562</t>
  </si>
  <si>
    <t>388</t>
  </si>
  <si>
    <t>283R</t>
  </si>
  <si>
    <t>D+M automatické čidla - systém bude nadřezen věterným a solárním čidlům, která budou umístěna na fasádě objektu (čidla drátová)</t>
  </si>
  <si>
    <t>1330633356</t>
  </si>
  <si>
    <t>368</t>
  </si>
  <si>
    <t>998786202</t>
  </si>
  <si>
    <t>Přesun hmot pro stínění a čalounické úpravy stanovený procentní sazbou (%) z ceny vodorovná dopravní vzdálenost do 50 m základní v objektech výšky přes 6 do 12 m</t>
  </si>
  <si>
    <t>-111795218</t>
  </si>
  <si>
    <t>https://podminky.urs.cz/item/CS_URS_2024_02/998786202</t>
  </si>
  <si>
    <t>D.1.4 - Technika prostředí staveb</t>
  </si>
  <si>
    <t>Úroveň 3:</t>
  </si>
  <si>
    <t>D.1.4.1 - Zdravotechnika</t>
  </si>
  <si>
    <t xml:space="preserve"> Královéhradecký kraj</t>
  </si>
  <si>
    <t xml:space="preserve">    721 - Zdravotechnika - vnitřní kanalizace</t>
  </si>
  <si>
    <t xml:space="preserve">    724 - Zdravotechnika - strojní vybavení</t>
  </si>
  <si>
    <t xml:space="preserve">    726 - Zdravotechnika - předstěnové instalace</t>
  </si>
  <si>
    <t xml:space="preserve">    727 - Zdravotechnika - požární ochrana</t>
  </si>
  <si>
    <t xml:space="preserve">    732 - Ústřední vytápění - strojovny</t>
  </si>
  <si>
    <t>132251104</t>
  </si>
  <si>
    <t>Hloubení nezapažených rýh šířky do 800 mm strojně s urovnáním dna do předepsaného profilu a spádu v hornině třídy těžitelnosti I skupiny 3 přes 100 m3</t>
  </si>
  <si>
    <t>-1266393338</t>
  </si>
  <si>
    <t>https://podminky.urs.cz/item/CS_URS_2024_02/132251104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</si>
  <si>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</si>
  <si>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</si>
  <si>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-273057318</t>
  </si>
  <si>
    <t>https://podminky.urs.cz/item/CS_URS_2024_02/162751117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</si>
  <si>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</si>
  <si>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</si>
  <si>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237817153</t>
  </si>
  <si>
    <t>https://podminky.urs.cz/item/CS_URS_2024_02/162751119</t>
  </si>
  <si>
    <t>167151101</t>
  </si>
  <si>
    <t>Nakládání, skládání a překládání neulehlého výkopku nebo sypaniny strojně nakládání, množství do 100 m3, z horniny třídy těžitelnosti I, skupiny 1 až 3</t>
  </si>
  <si>
    <t>-310385918</t>
  </si>
  <si>
    <t>https://podminky.urs.cz/item/CS_URS_2024_02/167151101</t>
  </si>
  <si>
    <t>177856540</t>
  </si>
  <si>
    <t>145,5*1,6 "Přepočtené koeficientem množství</t>
  </si>
  <si>
    <t>171251201</t>
  </si>
  <si>
    <t>Uložení sypaniny na skládky nebo meziskládky bez hutnění s upravením uložené sypaniny do předepsaného tvaru</t>
  </si>
  <si>
    <t>1055850633</t>
  </si>
  <si>
    <t>https://podminky.urs.cz/item/CS_URS_2024_02/171251201</t>
  </si>
  <si>
    <t>58331351</t>
  </si>
  <si>
    <t>kamenivo těžené drobné frakce 0/4</t>
  </si>
  <si>
    <t>-2146355765</t>
  </si>
  <si>
    <t>174101101</t>
  </si>
  <si>
    <t>Zásyp sypaninou z jakékoliv horniny strojně s uložením výkopku ve vrstvách se zhutněním jam, šachet, rýh nebo kolem objektů v těchto vykopávkách</t>
  </si>
  <si>
    <t>-1272228546</t>
  </si>
  <si>
    <t>https://podminky.urs.cz/item/CS_URS_2024_02/174101101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</si>
  <si>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</si>
  <si>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</si>
  <si>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-1735904344</t>
  </si>
  <si>
    <t>https://podminky.urs.cz/item/CS_URS_2024_02/175151101</t>
  </si>
  <si>
    <t>10</t>
  </si>
  <si>
    <t>451572111</t>
  </si>
  <si>
    <t>Lože pod potrubí, stoky a drobné objekty v otevřeném výkopu z kameniva drobného těženého 0 až 4 mm</t>
  </si>
  <si>
    <t>366147084</t>
  </si>
  <si>
    <t>https://podminky.urs.cz/item/CS_URS_2024_02/451572111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</si>
  <si>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</si>
  <si>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</si>
  <si>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134432203</t>
  </si>
  <si>
    <t>https://podminky.urs.cz/item/CS_URS_2024_02/998011001</t>
  </si>
  <si>
    <t>713463211</t>
  </si>
  <si>
    <t>Montáž izolace tepelné potrubí a ohybů tvarovkami nebo deskami potrubními pouzdry s povrchovou úpravou hliníkovou fólií (izolační materiál ve specifikaci) přelepenými samolepící hliníkovou páskou potrubí jednovrstvá D do 50 mm</t>
  </si>
  <si>
    <t>370182483</t>
  </si>
  <si>
    <t>https://podminky.urs.cz/item/CS_URS_2024_02/713463211</t>
  </si>
  <si>
    <t>63154018</t>
  </si>
  <si>
    <t>pouzdro izolační potrubní z minerální vlny s Al fólií max. 250/100°C 54/40mm</t>
  </si>
  <si>
    <t>190433661</t>
  </si>
  <si>
    <t>713463411</t>
  </si>
  <si>
    <t>Montáž izolace tepelné potrubí a ohybů tvarovkami nebo deskami potrubními pouzdry návlekovými izolačními hadicemi potrubí a ohybů</t>
  </si>
  <si>
    <t>-2033897083</t>
  </si>
  <si>
    <t>https://podminky.urs.cz/item/CS_URS_2024_02/713463411</t>
  </si>
  <si>
    <t>MLTi000291-03</t>
  </si>
  <si>
    <t>Návleková hadice tl. 5 mm vnitř. průměr 125 mm</t>
  </si>
  <si>
    <t>-131773576</t>
  </si>
  <si>
    <t>-360600124</t>
  </si>
  <si>
    <t>721</t>
  </si>
  <si>
    <t>Zdravotechnika - vnitřní kanalizace</t>
  </si>
  <si>
    <t>45810001R</t>
  </si>
  <si>
    <t>kotevní prvky pro potrubí kanalizace pod stropem, po stěně</t>
  </si>
  <si>
    <t>-1435506414</t>
  </si>
  <si>
    <t>721173401</t>
  </si>
  <si>
    <t>Potrubí z trub PVC SN4 svodné (ležaté) DN 110</t>
  </si>
  <si>
    <t>-313380076</t>
  </si>
  <si>
    <t>https://podminky.urs.cz/item/CS_URS_2024_02/721173401</t>
  </si>
  <si>
    <t>721173402</t>
  </si>
  <si>
    <t>Potrubí z trub PVC SN4 svodné (ležaté) DN 125</t>
  </si>
  <si>
    <t>1850676</t>
  </si>
  <si>
    <t>https://podminky.urs.cz/item/CS_URS_2024_02/721173402</t>
  </si>
  <si>
    <t>721173403</t>
  </si>
  <si>
    <t>Potrubí z trub PVC SN4 svodné (ležaté) DN 160</t>
  </si>
  <si>
    <t>777285743</t>
  </si>
  <si>
    <t>https://podminky.urs.cz/item/CS_URS_2024_02/721173403</t>
  </si>
  <si>
    <t>721173404</t>
  </si>
  <si>
    <t>Potrubí z trub PVC SN4 svodné (ležaté) DN 200</t>
  </si>
  <si>
    <t>315502754</t>
  </si>
  <si>
    <t>https://podminky.urs.cz/item/CS_URS_2024_02/721173404</t>
  </si>
  <si>
    <t>721174024</t>
  </si>
  <si>
    <t>Potrubí z trub polypropylenových odpadní (svislé) DN 75</t>
  </si>
  <si>
    <t>321886654</t>
  </si>
  <si>
    <t>https://podminky.urs.cz/item/CS_URS_2024_02/721174024</t>
  </si>
  <si>
    <t>721174025</t>
  </si>
  <si>
    <t>Potrubí z trub polypropylenových odpadní (svislé) DN 110</t>
  </si>
  <si>
    <t>-1738027953</t>
  </si>
  <si>
    <t>https://podminky.urs.cz/item/CS_URS_2024_02/721174025</t>
  </si>
  <si>
    <t>721174041</t>
  </si>
  <si>
    <t>Potrubí z trub polypropylenových připojovací DN 32</t>
  </si>
  <si>
    <t>-1539387257</t>
  </si>
  <si>
    <t>https://podminky.urs.cz/item/CS_URS_2024_02/721174041</t>
  </si>
  <si>
    <t>721174043</t>
  </si>
  <si>
    <t>Potrubí z trub polypropylenových připojovací DN 50</t>
  </si>
  <si>
    <t>1508999798</t>
  </si>
  <si>
    <t>https://podminky.urs.cz/item/CS_URS_2024_02/721174043</t>
  </si>
  <si>
    <t>721174044</t>
  </si>
  <si>
    <t>Potrubí z trub polypropylenových připojovací DN 75</t>
  </si>
  <si>
    <t>1259392693</t>
  </si>
  <si>
    <t>https://podminky.urs.cz/item/CS_URS_2024_02/721174044</t>
  </si>
  <si>
    <t>721174045</t>
  </si>
  <si>
    <t>Potrubí z trub polypropylenových připojovací DN 110</t>
  </si>
  <si>
    <t>1510318481</t>
  </si>
  <si>
    <t>https://podminky.urs.cz/item/CS_URS_2024_02/721174045</t>
  </si>
  <si>
    <t>721174056</t>
  </si>
  <si>
    <t>Potrubí z trub polypropylenových dešťové DN 125</t>
  </si>
  <si>
    <t>-1375859475</t>
  </si>
  <si>
    <t>https://podminky.urs.cz/item/CS_URS_2024_02/721174056</t>
  </si>
  <si>
    <t>721194105</t>
  </si>
  <si>
    <t>Vyměření přípojek na potrubí vyvedení a upevnění odpadních výpustek DN 50</t>
  </si>
  <si>
    <t>1664364070</t>
  </si>
  <si>
    <t>https://podminky.urs.cz/item/CS_URS_2024_02/721194105</t>
  </si>
  <si>
    <t>721194109</t>
  </si>
  <si>
    <t>Vyměření přípojek na potrubí vyvedení a upevnění odpadních výpustek DN 110</t>
  </si>
  <si>
    <t>-636164181</t>
  </si>
  <si>
    <t>https://podminky.urs.cz/item/CS_URS_2024_02/721194109</t>
  </si>
  <si>
    <t>OSM.115600</t>
  </si>
  <si>
    <t>HTRE čistící tvarovka DN110</t>
  </si>
  <si>
    <t>-1661137569</t>
  </si>
  <si>
    <t>721211421R</t>
  </si>
  <si>
    <t>Podlahové vpusti se svislým odtokem DN 50/75/110</t>
  </si>
  <si>
    <t>-940960097</t>
  </si>
  <si>
    <t>721226512</t>
  </si>
  <si>
    <t>Zápachové uzávěrky podomítkové (Pe) s krycí deskou pro pračku a myčku DN 50</t>
  </si>
  <si>
    <t>-1054456555</t>
  </si>
  <si>
    <t>https://podminky.urs.cz/item/CS_URS_2024_02/721226512</t>
  </si>
  <si>
    <t>721233112</t>
  </si>
  <si>
    <t>Střešní vtoky (vpusti) polypropylenové (PP) pro ploché střechy s odtokem svislým DN 110</t>
  </si>
  <si>
    <t>561445823</t>
  </si>
  <si>
    <t>https://podminky.urs.cz/item/CS_URS_2024_02/721233112</t>
  </si>
  <si>
    <t>721273153</t>
  </si>
  <si>
    <t>Ventilační hlavice z polypropylenu (PP) DN 110</t>
  </si>
  <si>
    <t>-1523630236</t>
  </si>
  <si>
    <t>https://podminky.urs.cz/item/CS_URS_2024_02/721273153</t>
  </si>
  <si>
    <t>721274122R</t>
  </si>
  <si>
    <t>Přivzdušňovací ventil vnitřní odpadních potrubí DN 50/75 - podomítková verze</t>
  </si>
  <si>
    <t>846878794</t>
  </si>
  <si>
    <t>721290111</t>
  </si>
  <si>
    <t>Zkouška těsnosti kanalizace v objektech vodou do DN 125</t>
  </si>
  <si>
    <t>651951775</t>
  </si>
  <si>
    <t>https://podminky.urs.cz/item/CS_URS_2024_02/721290111</t>
  </si>
  <si>
    <t>721290112</t>
  </si>
  <si>
    <t>Zkouška těsnosti kanalizace v objektech vodou DN 150 nebo DN 200</t>
  </si>
  <si>
    <t>-386617541</t>
  </si>
  <si>
    <t>https://podminky.urs.cz/item/CS_URS_2024_02/721290112</t>
  </si>
  <si>
    <t>998721202</t>
  </si>
  <si>
    <t>Přesun hmot pro vnitřní kanalizaci stanovený procentní sazbou (%) z ceny vodorovná dopravní vzdálenost do 50 m základní v objektech výšky přes 6 do 12 m</t>
  </si>
  <si>
    <t>1664376585</t>
  </si>
  <si>
    <t>https://podminky.urs.cz/item/CS_URS_2024_02/998721202</t>
  </si>
  <si>
    <t>Kondenz 02</t>
  </si>
  <si>
    <t>Vodní zápachová uzávěrka pro odvod kondenzátu DN40 s přídavnou mechanickou zápachovou uzávěrkou</t>
  </si>
  <si>
    <t>-394763450</t>
  </si>
  <si>
    <t>45820001R</t>
  </si>
  <si>
    <t>kotevní prvky pro potrubí vodovodu pod stropem, po stěně</t>
  </si>
  <si>
    <t>-307413861</t>
  </si>
  <si>
    <t>722130234</t>
  </si>
  <si>
    <t>Potrubí z ocelových trubek pozinkovaných závitových svařovaných běžných DN 32</t>
  </si>
  <si>
    <t>-251732811</t>
  </si>
  <si>
    <t>https://podminky.urs.cz/item/CS_URS_2024_02/722130234</t>
  </si>
  <si>
    <t>722175002</t>
  </si>
  <si>
    <t>Potrubí z plastových trubek z polypropylenu PP-RCT svařovaných polyfúzně D 20 x 2,8</t>
  </si>
  <si>
    <t>-1433144992</t>
  </si>
  <si>
    <t>https://podminky.urs.cz/item/CS_URS_2024_02/722175002</t>
  </si>
  <si>
    <t>722175003</t>
  </si>
  <si>
    <t>Potrubí z plastových trubek z polypropylenu PP-RCT svařovaných polyfúzně D 25 x 3,5</t>
  </si>
  <si>
    <t>-574097664</t>
  </si>
  <si>
    <t>https://podminky.urs.cz/item/CS_URS_2024_02/722175003</t>
  </si>
  <si>
    <t>722175004</t>
  </si>
  <si>
    <t>Potrubí z plastových trubek z polypropylenu PP-RCT svařovaných polyfúzně D 32 x 4,4</t>
  </si>
  <si>
    <t>1804362826</t>
  </si>
  <si>
    <t>https://podminky.urs.cz/item/CS_URS_2024_02/722175004</t>
  </si>
  <si>
    <t>722175005</t>
  </si>
  <si>
    <t>Potrubí z plastových trubek z polypropylenu PP-RCT svařovaných polyfúzně D 40 x 5,5</t>
  </si>
  <si>
    <t>-1257518839</t>
  </si>
  <si>
    <t>https://podminky.urs.cz/item/CS_URS_2024_02/722175005</t>
  </si>
  <si>
    <t>722175006</t>
  </si>
  <si>
    <t>Potrubí z plastových trubek z polypropylenu PP-RCT svařovaných polyfúzně D 50 x 6,9</t>
  </si>
  <si>
    <t>-1477798423</t>
  </si>
  <si>
    <t>https://podminky.urs.cz/item/CS_URS_2024_02/722175006</t>
  </si>
  <si>
    <t>722175007</t>
  </si>
  <si>
    <t>Potrubí z plastových trubek z polypropylenu PP-RCT svařovaných polyfúzně D 63 x 8,6</t>
  </si>
  <si>
    <t>1570896550</t>
  </si>
  <si>
    <t>https://podminky.urs.cz/item/CS_URS_2024_02/722175007</t>
  </si>
  <si>
    <t>722181221</t>
  </si>
  <si>
    <t>Ochrana potrubí termoizolačními trubicemi z pěnového polyetylenu PE přilepenými v příčných a podélných spojích, tloušťky izolace přes 6 do 9 mm, vnitřního průměru izolace DN do 22 mm</t>
  </si>
  <si>
    <t>-2081525306</t>
  </si>
  <si>
    <t>https://podminky.urs.cz/item/CS_URS_2024_02/722181221</t>
  </si>
  <si>
    <t>722181222</t>
  </si>
  <si>
    <t>Ochrana potrubí termoizolačními trubicemi z pěnového polyetylenu PE přilepenými v příčných a podélných spojích, tloušťky izolace přes 6 do 9 mm, vnitřního průměru izolace DN přes 22 do 45 mm</t>
  </si>
  <si>
    <t>1379754061</t>
  </si>
  <si>
    <t>https://podminky.urs.cz/item/CS_URS_2024_02/722181222</t>
  </si>
  <si>
    <t>7221812.R</t>
  </si>
  <si>
    <t>Ochrana vodovodního potrubí přilepenými termoizolačními trubicemi z PE tl přes 6 do 9 mm DN přes 45 do 63 mm</t>
  </si>
  <si>
    <t>-338759018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</si>
  <si>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</si>
  <si>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</si>
  <si>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1835317607</t>
  </si>
  <si>
    <t>https://podminky.urs.cz/item/CS_URS_2024_02/722181231</t>
  </si>
  <si>
    <t>722181232</t>
  </si>
  <si>
    <t>Ochrana potrubí termoizolačními trubicemi z pěnového polyetylenu PE přilepenými v příčných a podélných spojích, tloušťky izolace přes 9 do 13 mm, vnitřního průměru izolace DN přes 22 do 45 mm</t>
  </si>
  <si>
    <t>-551535078</t>
  </si>
  <si>
    <t>https://podminky.urs.cz/item/CS_URS_2024_02/722181232</t>
  </si>
  <si>
    <t>722181233</t>
  </si>
  <si>
    <t>Ochrana potrubí termoizolačními trubicemi z pěnového polyetylenu PE přilepenými v příčných a podélných spojích, tloušťky izolace přes 9 do 13 mm, vnitřního průměru izolace DN přes 45 do 63 mm</t>
  </si>
  <si>
    <t>-1935358860</t>
  </si>
  <si>
    <t>https://podminky.urs.cz/item/CS_URS_2024_02/722181233</t>
  </si>
  <si>
    <t>722182011</t>
  </si>
  <si>
    <t>Podpůrný žlab pro potrubí průměru D 20</t>
  </si>
  <si>
    <t>178099417</t>
  </si>
  <si>
    <t>https://podminky.urs.cz/item/CS_URS_2024_02/722182011</t>
  </si>
  <si>
    <t>722182012</t>
  </si>
  <si>
    <t>Podpůrný žlab pro potrubí průměru D 25</t>
  </si>
  <si>
    <t>-1288459177</t>
  </si>
  <si>
    <t>https://podminky.urs.cz/item/CS_URS_2024_02/722182012</t>
  </si>
  <si>
    <t>722182013</t>
  </si>
  <si>
    <t>Podpůrný žlab pro potrubí průměru D 32</t>
  </si>
  <si>
    <t>-1233370184</t>
  </si>
  <si>
    <t>https://podminky.urs.cz/item/CS_URS_2024_02/722182013</t>
  </si>
  <si>
    <t>722182014</t>
  </si>
  <si>
    <t>Podpůrný žlab pro potrubí průměru D 40</t>
  </si>
  <si>
    <t>1311773862</t>
  </si>
  <si>
    <t>https://podminky.urs.cz/item/CS_URS_2024_02/722182014</t>
  </si>
  <si>
    <t>722182015</t>
  </si>
  <si>
    <t>Podpůrný žlab pro potrubí průměru D 50</t>
  </si>
  <si>
    <t>710271364</t>
  </si>
  <si>
    <t>https://podminky.urs.cz/item/CS_URS_2024_02/722182015</t>
  </si>
  <si>
    <t>722182016</t>
  </si>
  <si>
    <t>Podpůrný žlab pro potrubí průměru D 63</t>
  </si>
  <si>
    <t>1878063737</t>
  </si>
  <si>
    <t>https://podminky.urs.cz/item/CS_URS_2024_02/722182016</t>
  </si>
  <si>
    <t>722190401</t>
  </si>
  <si>
    <t>Zřízení přípojek na potrubí vyvedení a upevnění výpustek do DN 25</t>
  </si>
  <si>
    <t>-2091060649</t>
  </si>
  <si>
    <t>https://podminky.urs.cz/item/CS_URS_2024_02/722190401</t>
  </si>
  <si>
    <t>722220111</t>
  </si>
  <si>
    <t>Armatury s jedním závitem nástěnky pro výtokový ventil G 1/2"</t>
  </si>
  <si>
    <t>-1894778298</t>
  </si>
  <si>
    <t>https://podminky.urs.cz/item/CS_URS_2024_02/722220111</t>
  </si>
  <si>
    <t>722220231</t>
  </si>
  <si>
    <t>Armatury s jedním závitem přechodové tvarovky PPR, PN 20 (SDR 6) s kovovým závitem vnitřním přechodky dGK D 20 x G 1/2"</t>
  </si>
  <si>
    <t>-614917125</t>
  </si>
  <si>
    <t>https://podminky.urs.cz/item/CS_URS_2024_02/722220231</t>
  </si>
  <si>
    <t>722220232</t>
  </si>
  <si>
    <t>Armatury s jedním závitem přechodové tvarovky PPR, PN 20 (SDR 6) s kovovým závitem vnitřním přechodky dGK D 25 x G 3/4"</t>
  </si>
  <si>
    <t>-1118970941</t>
  </si>
  <si>
    <t>https://podminky.urs.cz/item/CS_URS_2024_02/722220232</t>
  </si>
  <si>
    <t>722220233</t>
  </si>
  <si>
    <t>Armatury s jedním závitem přechodové tvarovky PPR, PN 20 (SDR 6) s kovovým závitem vnitřním přechodky dGK D 32 x G 1"</t>
  </si>
  <si>
    <t>1356705975</t>
  </si>
  <si>
    <t>https://podminky.urs.cz/item/CS_URS_2024_02/722220233</t>
  </si>
  <si>
    <t>722220234</t>
  </si>
  <si>
    <t>Armatury s jedním závitem přechodové tvarovky PPR, PN 20 (SDR 6) s kovovým závitem vnitřním přechodky dGK D 40 x G 5/4"</t>
  </si>
  <si>
    <t>1838379995</t>
  </si>
  <si>
    <t>https://podminky.urs.cz/item/CS_URS_2024_02/722220234</t>
  </si>
  <si>
    <t>722220235</t>
  </si>
  <si>
    <t>Armatury s jedním závitem přechodové tvarovky PPR, PN 20 (SDR 6) s kovovým závitem vnitřním přechodky dGK D 50 x G 6/4"</t>
  </si>
  <si>
    <t>-713953885</t>
  </si>
  <si>
    <t>https://podminky.urs.cz/item/CS_URS_2024_02/722220235</t>
  </si>
  <si>
    <t>722220236</t>
  </si>
  <si>
    <t>Armatury s jedním závitem přechodové tvarovky PPR, PN 20 (SDR 6) s kovovým závitem vnitřním přechodky dGK D 63 x G 2"</t>
  </si>
  <si>
    <t>1477597603</t>
  </si>
  <si>
    <t>https://podminky.urs.cz/item/CS_URS_2024_02/722220236</t>
  </si>
  <si>
    <t>722224115</t>
  </si>
  <si>
    <t>Armatury s jedním závitem kohouty plnicí a vypouštěcí PN 10 G 1/2"</t>
  </si>
  <si>
    <t>1093521992</t>
  </si>
  <si>
    <t>https://podminky.urs.cz/item/CS_URS_2024_02/722224115</t>
  </si>
  <si>
    <t>722224152.R</t>
  </si>
  <si>
    <t>venkovní nezámrzný ventil G 1/2"</t>
  </si>
  <si>
    <t>-1745958139</t>
  </si>
  <si>
    <t>722230101</t>
  </si>
  <si>
    <t>Armatury se dvěma závity ventily přímé G 1/2"</t>
  </si>
  <si>
    <t>-1345486422</t>
  </si>
  <si>
    <t>https://podminky.urs.cz/item/CS_URS_2024_02/722230101</t>
  </si>
  <si>
    <t>722230102</t>
  </si>
  <si>
    <t>Armatury se dvěma závity ventily přímé G 3/4"</t>
  </si>
  <si>
    <t>-148575402</t>
  </si>
  <si>
    <t>https://podminky.urs.cz/item/CS_URS_2024_02/722230102</t>
  </si>
  <si>
    <t>722230103</t>
  </si>
  <si>
    <t>Armatury se dvěma závity ventily přímé G 1"</t>
  </si>
  <si>
    <t>1705530567</t>
  </si>
  <si>
    <t>https://podminky.urs.cz/item/CS_URS_2024_02/722230103</t>
  </si>
  <si>
    <t>722230104</t>
  </si>
  <si>
    <t>Armatury se dvěma závity ventily přímé G 5/4"</t>
  </si>
  <si>
    <t>-2042499499</t>
  </si>
  <si>
    <t>https://podminky.urs.cz/item/CS_URS_2024_02/722230104</t>
  </si>
  <si>
    <t>722230105</t>
  </si>
  <si>
    <t>Armatury se dvěma závity ventily přímé G 6/4"</t>
  </si>
  <si>
    <t>389327106</t>
  </si>
  <si>
    <t>https://podminky.urs.cz/item/CS_URS_2024_02/722230105</t>
  </si>
  <si>
    <t>722230106</t>
  </si>
  <si>
    <t>Armatury se dvěma závity ventily přímé G 2"</t>
  </si>
  <si>
    <t>-1380305954</t>
  </si>
  <si>
    <t>https://podminky.urs.cz/item/CS_URS_2024_02/722230106</t>
  </si>
  <si>
    <t>722231073</t>
  </si>
  <si>
    <t>Armatury se dvěma závity ventily zpětné mosazné PN 10 do 110°C G 3/4"</t>
  </si>
  <si>
    <t>-1709844422</t>
  </si>
  <si>
    <t>https://podminky.urs.cz/item/CS_URS_2024_02/722231073</t>
  </si>
  <si>
    <t>722231074</t>
  </si>
  <si>
    <t>Armatury se dvěma závity ventily zpětné mosazné PN 10 do 110°C G 1"</t>
  </si>
  <si>
    <t>-434256330</t>
  </si>
  <si>
    <t>https://podminky.urs.cz/item/CS_URS_2024_02/722231074</t>
  </si>
  <si>
    <t>722231077</t>
  </si>
  <si>
    <t>Armatury se dvěma závity ventily zpětné mosazné PN 10 do 110°C G 2"</t>
  </si>
  <si>
    <t>587899754</t>
  </si>
  <si>
    <t>https://podminky.urs.cz/item/CS_URS_2024_02/722231077</t>
  </si>
  <si>
    <t>722231142</t>
  </si>
  <si>
    <t>Armatury se dvěma závity ventily pojistné rohové G 3/4"</t>
  </si>
  <si>
    <t>1840368107</t>
  </si>
  <si>
    <t>https://podminky.urs.cz/item/CS_URS_2024_02/722231142</t>
  </si>
  <si>
    <t>722231206</t>
  </si>
  <si>
    <t>Armatury se dvěma závity ventily redukční tlakové mosazné bez manometru PN 6 do 25 °C G 2"</t>
  </si>
  <si>
    <t>-2084323254</t>
  </si>
  <si>
    <t>https://podminky.urs.cz/item/CS_URS_2024_02/722231206</t>
  </si>
  <si>
    <t>82</t>
  </si>
  <si>
    <t>722232504</t>
  </si>
  <si>
    <t>Armatury se dvěma závity potrubní oddělovače vnější závit PN 10 do 65 °C G 5/4"</t>
  </si>
  <si>
    <t>1722542153</t>
  </si>
  <si>
    <t>https://podminky.urs.cz/item/CS_URS_2024_02/722232504</t>
  </si>
  <si>
    <t>722234264</t>
  </si>
  <si>
    <t>Armatury se dvěma závity filtry mosazný PN 20 do 80 °C G 3/4"</t>
  </si>
  <si>
    <t>1479089286</t>
  </si>
  <si>
    <t>https://podminky.urs.cz/item/CS_URS_2024_02/722234264</t>
  </si>
  <si>
    <t>722234267</t>
  </si>
  <si>
    <t>Armatury se dvěma závity filtry mosazný PN 20 do 80 °C G 6/4"</t>
  </si>
  <si>
    <t>325598849</t>
  </si>
  <si>
    <t>https://podminky.urs.cz/item/CS_URS_2024_02/722234267</t>
  </si>
  <si>
    <t>722234268</t>
  </si>
  <si>
    <t>Armatury se dvěma závity filtry mosazný PN 20 do 80 °C G 2"</t>
  </si>
  <si>
    <t>-998487364</t>
  </si>
  <si>
    <t>https://podminky.urs.cz/item/CS_URS_2024_02/722234268</t>
  </si>
  <si>
    <t>722250133</t>
  </si>
  <si>
    <t>Požární příslušenství a armatury hydrantový systém s tvarově stálou hadicí celoplechový D 25 x 30 m</t>
  </si>
  <si>
    <t>-1377724028</t>
  </si>
  <si>
    <t>https://podminky.urs.cz/item/CS_URS_2024_02/722250133</t>
  </si>
  <si>
    <t>38821519</t>
  </si>
  <si>
    <t>vodoměr domovní tlak PN25 Qn 10 DN 40 300mm</t>
  </si>
  <si>
    <t>-1069908805</t>
  </si>
  <si>
    <t>38821519.R</t>
  </si>
  <si>
    <t>vodoměr domovní tlak PN25 Qn 16 DN 40 300mm</t>
  </si>
  <si>
    <t>-1682530576</t>
  </si>
  <si>
    <t>31940005</t>
  </si>
  <si>
    <t>šroubení mosazné k vodoměrům 6/4"</t>
  </si>
  <si>
    <t>sada</t>
  </si>
  <si>
    <t>-1208473913</t>
  </si>
  <si>
    <t>722290226</t>
  </si>
  <si>
    <t>Zkoušky, proplach a desinfekce vodovodního potrubí zkoušky těsnosti vodovodního potrubí závitového do DN 50</t>
  </si>
  <si>
    <t>-524527231</t>
  </si>
  <si>
    <t>https://podminky.urs.cz/item/CS_URS_2024_02/722290226</t>
  </si>
  <si>
    <t>722290234</t>
  </si>
  <si>
    <t>Zkoušky, proplach a desinfekce vodovodního potrubí proplach a desinfekce vodovodního potrubí do DN 80</t>
  </si>
  <si>
    <t>-1559593829</t>
  </si>
  <si>
    <t>https://podminky.urs.cz/item/CS_URS_2024_02/722290234</t>
  </si>
  <si>
    <t>998722202</t>
  </si>
  <si>
    <t>Přesun hmot pro vnitřní vodovod stanovený procentní sazbou (%) z ceny vodorovná dopravní vzdálenost do 50 m základní v objektech výšky přes 6 do 12 m</t>
  </si>
  <si>
    <t>-1080643776</t>
  </si>
  <si>
    <t>https://podminky.urs.cz/item/CS_URS_2024_02/998722202</t>
  </si>
  <si>
    <t>Vyvažovací ventil 01</t>
  </si>
  <si>
    <t>Automatický vyvažovací ventil regulační termostatický 1/2"</t>
  </si>
  <si>
    <t>1577106634</t>
  </si>
  <si>
    <t>Vyvažovací ventil 02</t>
  </si>
  <si>
    <t>Automatický vyvažovací ventil regulační termostatický 3/4"</t>
  </si>
  <si>
    <t>2099855653</t>
  </si>
  <si>
    <t>724</t>
  </si>
  <si>
    <t>Zdravotechnika - strojní vybavení</t>
  </si>
  <si>
    <t>724239116</t>
  </si>
  <si>
    <t>Nádoby expanzní tlakové pro rozvody užitkové vody montáž nádob tlakových ostatních typů vertikálních o objemu přes 80 do 300 l</t>
  </si>
  <si>
    <t>-818457003</t>
  </si>
  <si>
    <t>https://podminky.urs.cz/item/CS_URS_2024_02/724239116</t>
  </si>
  <si>
    <t>48466624</t>
  </si>
  <si>
    <t>nádoba expanzní tlaková s vyměnitelným vakem pro užitkovou vodu objem 100L PN 1</t>
  </si>
  <si>
    <t>-1231853842</t>
  </si>
  <si>
    <t>998724201</t>
  </si>
  <si>
    <t>Přesun hmot pro strojní vybavení stanovený procentní sazbou (%) z ceny vodorovná dopravní vzdálenost do 50 m základní v objektech výšky do 6 m</t>
  </si>
  <si>
    <t>843775097</t>
  </si>
  <si>
    <t>https://podminky.urs.cz/item/CS_URS_2024_02/998724201</t>
  </si>
  <si>
    <t>98</t>
  </si>
  <si>
    <t>725111132</t>
  </si>
  <si>
    <t>Zařízení záchodů splachovače nádržkové plastové nízkopoložené nebo vysokopoložené</t>
  </si>
  <si>
    <t>202807501</t>
  </si>
  <si>
    <t>https://podminky.urs.cz/item/CS_URS_2024_02/725111132</t>
  </si>
  <si>
    <t>725112022</t>
  </si>
  <si>
    <t>Zařízení záchodů klozety keramické závěsné na nosné stěny s hlubokým splachováním odpad vodorovný</t>
  </si>
  <si>
    <t>-595761298</t>
  </si>
  <si>
    <t>https://podminky.urs.cz/item/CS_URS_2024_02/725112022</t>
  </si>
  <si>
    <t>725121527</t>
  </si>
  <si>
    <t>Pisoárové záchodky keramické automatické s integrovaným napájecím zdrojem</t>
  </si>
  <si>
    <t>-62906046</t>
  </si>
  <si>
    <t>https://podminky.urs.cz/item/CS_URS_2024_02/725121527</t>
  </si>
  <si>
    <t>101</t>
  </si>
  <si>
    <t>725211603</t>
  </si>
  <si>
    <t>Umyvadla keramická bílá bez výtokových armatur připevněná na stěnu šrouby bez sloupu nebo krytu na sifon, šířka umyvadla 600 mm</t>
  </si>
  <si>
    <t>1086106497</t>
  </si>
  <si>
    <t>https://podminky.urs.cz/item/CS_URS_2024_02/725211603</t>
  </si>
  <si>
    <t>102</t>
  </si>
  <si>
    <t>725211647</t>
  </si>
  <si>
    <t>Umyvadla keramická bílá bez výtokových armatur připevněná na stěnu šrouby do nábytku, šířka umyvadla 1300 mm</t>
  </si>
  <si>
    <t>377007077</t>
  </si>
  <si>
    <t>https://podminky.urs.cz/item/CS_URS_2024_02/725211647</t>
  </si>
  <si>
    <t>725211661.R</t>
  </si>
  <si>
    <t>Umyvadla keramická bílá bez výtokových armatur na desky, šířky umyvadla 450 mm</t>
  </si>
  <si>
    <t>-859961653</t>
  </si>
  <si>
    <t>725211662.R</t>
  </si>
  <si>
    <t>Umyvadla keramická hranatá bílá bez výtokových armatur na desky, šířky umyvadla 550 mm</t>
  </si>
  <si>
    <t>1172724464</t>
  </si>
  <si>
    <t>725211701</t>
  </si>
  <si>
    <t>Umyvadla keramická bílá bez výtokových armatur připevněná na stěnu šrouby malá (umývátka) stěnová 400 mm</t>
  </si>
  <si>
    <t>-2065749833</t>
  </si>
  <si>
    <t>https://podminky.urs.cz/item/CS_URS_2024_02/725211701</t>
  </si>
  <si>
    <t>725241216.R</t>
  </si>
  <si>
    <t>Sprchové vaničky z litého polymermramoru obdélníkové 1000x900 mm</t>
  </si>
  <si>
    <t>-91863114</t>
  </si>
  <si>
    <t>725241218</t>
  </si>
  <si>
    <t>Sprchové vaničky z litého polymermramoru obdélníkové 1200x900 mm</t>
  </si>
  <si>
    <t>-1033921635</t>
  </si>
  <si>
    <t>https://podminky.urs.cz/item/CS_URS_2024_02/725241218</t>
  </si>
  <si>
    <t>725244123</t>
  </si>
  <si>
    <t>Sprchové dveře a zástěny dveře sprchové do niky rámové se skleněnou výplní tl. 5 mm otvíravé dvoukřídlové, na vaničku šířky 900 mm</t>
  </si>
  <si>
    <t>-1180164323</t>
  </si>
  <si>
    <t>https://podminky.urs.cz/item/CS_URS_2024_02/725244123</t>
  </si>
  <si>
    <t>725244313</t>
  </si>
  <si>
    <t>Sprchové dveře a zástěny zástěny sprchové do niky rámové se skleněnou výplní tl. 4 a 5 mm dveře posuvné jednodílné, na vaničku šířky 1200 mm</t>
  </si>
  <si>
    <t>-224459691</t>
  </si>
  <si>
    <t>https://podminky.urs.cz/item/CS_URS_2024_02/725244313</t>
  </si>
  <si>
    <t>725319111</t>
  </si>
  <si>
    <t>Dřezy bez výtokových armatur montáž dřezů ostatních typů</t>
  </si>
  <si>
    <t>73533987</t>
  </si>
  <si>
    <t>https://podminky.urs.cz/item/CS_URS_2024_02/725319111</t>
  </si>
  <si>
    <t>SNL.SLUN16</t>
  </si>
  <si>
    <t>Nerezový velkokap. dvoudřez na nohou</t>
  </si>
  <si>
    <t>-380213878</t>
  </si>
  <si>
    <t>725331111</t>
  </si>
  <si>
    <t>Výlevky bez výtokových armatur a splachovací nádrže keramické se sklopnou plastovou mřížkou stojící, výšky 460 mm</t>
  </si>
  <si>
    <t>-1659176789</t>
  </si>
  <si>
    <t>https://podminky.urs.cz/item/CS_URS_2024_02/725331111</t>
  </si>
  <si>
    <t>725813111</t>
  </si>
  <si>
    <t>Ventily rohové bez připojovací trubičky nebo flexi hadičky G 1/2"</t>
  </si>
  <si>
    <t>2071882101</t>
  </si>
  <si>
    <t>https://podminky.urs.cz/item/CS_URS_2024_02/725813111</t>
  </si>
  <si>
    <t>725813112</t>
  </si>
  <si>
    <t>Ventily rohové bez připojovací trubičky nebo flexi hadičky pračkové G 3/4"</t>
  </si>
  <si>
    <t>1986974442</t>
  </si>
  <si>
    <t>https://podminky.urs.cz/item/CS_URS_2024_02/725813112</t>
  </si>
  <si>
    <t>725821316</t>
  </si>
  <si>
    <t>Baterie dřezové nástěnné pákové s otáčivým plochým ústím a délkou ramínka 300 mm</t>
  </si>
  <si>
    <t>2002595652</t>
  </si>
  <si>
    <t>https://podminky.urs.cz/item/CS_URS_2024_02/725821316</t>
  </si>
  <si>
    <t>725821325</t>
  </si>
  <si>
    <t>Baterie dřezové stojánkové pákové s otáčivým ústím a délkou ramínka 220 mm</t>
  </si>
  <si>
    <t>1859853180</t>
  </si>
  <si>
    <t>https://podminky.urs.cz/item/CS_URS_2024_02/725821325</t>
  </si>
  <si>
    <t>725822613</t>
  </si>
  <si>
    <t>Baterie umyvadlové stojánkové pákové s výpustí</t>
  </si>
  <si>
    <t>-2114896335</t>
  </si>
  <si>
    <t>https://podminky.urs.cz/item/CS_URS_2024_02/725822613</t>
  </si>
  <si>
    <t>118</t>
  </si>
  <si>
    <t>725841312</t>
  </si>
  <si>
    <t>Baterie sprchové nástěnné pákové</t>
  </si>
  <si>
    <t>671306718</t>
  </si>
  <si>
    <t>https://podminky.urs.cz/item/CS_URS_2024_02/725841312</t>
  </si>
  <si>
    <t>55145002</t>
  </si>
  <si>
    <t>kompletní sprchový set 050/1,0</t>
  </si>
  <si>
    <t>-1578084355</t>
  </si>
  <si>
    <t>725851315</t>
  </si>
  <si>
    <t>Ventily odpadní pro zařizovací předměty dřezové s přepadem G 6/4"</t>
  </si>
  <si>
    <t>-641928696</t>
  </si>
  <si>
    <t>https://podminky.urs.cz/item/CS_URS_2024_02/725851315</t>
  </si>
  <si>
    <t>121</t>
  </si>
  <si>
    <t>725851317</t>
  </si>
  <si>
    <t>Ventily odpadní pro zařizovací předměty dřezové s přepadem G 6/4" pro dvojdřez</t>
  </si>
  <si>
    <t>160943428</t>
  </si>
  <si>
    <t>https://podminky.urs.cz/item/CS_URS_2024_02/725851317</t>
  </si>
  <si>
    <t>122</t>
  </si>
  <si>
    <t>725861102</t>
  </si>
  <si>
    <t>Zápachové uzávěrky zařizovacích předmětů pro umyvadla DN 40</t>
  </si>
  <si>
    <t>120988142</t>
  </si>
  <si>
    <t>https://podminky.urs.cz/item/CS_URS_2024_02/725861102</t>
  </si>
  <si>
    <t>123</t>
  </si>
  <si>
    <t>725862103</t>
  </si>
  <si>
    <t>Zápachové uzávěrky zařizovacích předmětů pro dřezy DN 40/50</t>
  </si>
  <si>
    <t>-465049635</t>
  </si>
  <si>
    <t>https://podminky.urs.cz/item/CS_URS_2024_02/725862103</t>
  </si>
  <si>
    <t>725862123</t>
  </si>
  <si>
    <t>Zápachové uzávěrky zařizovacích předmětů pro dvojdřezy s přípojkou pro pračku nebo myčku DN 40/50</t>
  </si>
  <si>
    <t>1715279225</t>
  </si>
  <si>
    <t>https://podminky.urs.cz/item/CS_URS_2024_02/725862123</t>
  </si>
  <si>
    <t>725865312</t>
  </si>
  <si>
    <t>Zápachové uzávěrky zařizovacích předmětů pro vany sprchových koutů s kulovým kloubem na odtoku DN 40/50 a odpadním ventilem</t>
  </si>
  <si>
    <t>527062371</t>
  </si>
  <si>
    <t>https://podminky.urs.cz/item/CS_URS_2024_02/725865312</t>
  </si>
  <si>
    <t>725869101</t>
  </si>
  <si>
    <t>Zápachové uzávěrky zařizovacích předmětů montáž zápachových uzávěrek umyvadlových do DN 40</t>
  </si>
  <si>
    <t>-1371947425</t>
  </si>
  <si>
    <t>https://podminky.urs.cz/item/CS_URS_2024_02/725869101</t>
  </si>
  <si>
    <t>551618.R</t>
  </si>
  <si>
    <t>sifon umyvadlový chrom</t>
  </si>
  <si>
    <t>1872618734</t>
  </si>
  <si>
    <t>128</t>
  </si>
  <si>
    <t>725980122</t>
  </si>
  <si>
    <t>Dvířka 15/20</t>
  </si>
  <si>
    <t>-385789737</t>
  </si>
  <si>
    <t>https://podminky.urs.cz/item/CS_URS_2024_02/725980122</t>
  </si>
  <si>
    <t>129</t>
  </si>
  <si>
    <t>998725202</t>
  </si>
  <si>
    <t>Přesun hmot pro zařizovací předměty stanovený procentní sazbou (%) z ceny vodorovná dopravní vzdálenost do 50 m základní v objektech výšky přes 6 do 12 m</t>
  </si>
  <si>
    <t>1084594296</t>
  </si>
  <si>
    <t>https://podminky.urs.cz/item/CS_URS_2024_02/998725202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</si>
  <si>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</si>
  <si>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</si>
  <si>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</si>
  <si>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</si>
  <si>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-228384030</t>
  </si>
  <si>
    <t>https://podminky.urs.cz/item/CS_URS_2024_02/726111031</t>
  </si>
  <si>
    <t>457.888.26.1</t>
  </si>
  <si>
    <t>Podpěry pozinkované pro závěsné WC a bidety</t>
  </si>
  <si>
    <t>-978896477</t>
  </si>
  <si>
    <t>5770115.R</t>
  </si>
  <si>
    <t>Ovládací tlačítko pro 2 množství splachování: Alpská bílá</t>
  </si>
  <si>
    <t>-661646085</t>
  </si>
  <si>
    <t>998726212</t>
  </si>
  <si>
    <t>Přesun hmot pro instalační prefabrikáty stanovený procentní sazbou (%) z ceny vodorovná dopravní vzdálenost do 50 m základní v objektech výšky přes 6 do 12 m</t>
  </si>
  <si>
    <t>1995039371</t>
  </si>
  <si>
    <t>https://podminky.urs.cz/item/CS_URS_2024_02/998726212</t>
  </si>
  <si>
    <t>727</t>
  </si>
  <si>
    <t>Zdravotechnika - požární ochrana</t>
  </si>
  <si>
    <t>727111002</t>
  </si>
  <si>
    <t>Protipožární trubní ucpávky ocelového potrubí bez izolace prostup stěnou tloušťky 100 mm požární odolnost EI 120 DN 32</t>
  </si>
  <si>
    <t>2105268654</t>
  </si>
  <si>
    <t>https://podminky.urs.cz/item/CS_URS_2024_02/727111002</t>
  </si>
  <si>
    <t>727111042</t>
  </si>
  <si>
    <t>Protipožární trubní ucpávky ocelového potrubí bez izolace prostup stropem tloušťky 150 mm požární odolnost EI 120 DN 32</t>
  </si>
  <si>
    <t>2102595958</t>
  </si>
  <si>
    <t>https://podminky.urs.cz/item/CS_URS_2024_02/727111042</t>
  </si>
  <si>
    <t>727222001</t>
  </si>
  <si>
    <t>Protipožární ochranné manžety plastového potrubí prostup stěnou tloušťky 100 mm požární odolnost EI 90 D 32</t>
  </si>
  <si>
    <t>-1853526328</t>
  </si>
  <si>
    <t>https://podminky.urs.cz/item/CS_URS_2024_02/727222001</t>
  </si>
  <si>
    <t>727222002</t>
  </si>
  <si>
    <t>Protipožární ochranné manžety plastového potrubí prostup stěnou tloušťky 100 mm požární odolnost EI 90 D 40</t>
  </si>
  <si>
    <t>114216577</t>
  </si>
  <si>
    <t>https://podminky.urs.cz/item/CS_URS_2024_02/727222002</t>
  </si>
  <si>
    <t>727222003</t>
  </si>
  <si>
    <t>Protipožární ochranné manžety plastového potrubí prostup stěnou tloušťky 100 mm požární odolnost EI 90 D 50</t>
  </si>
  <si>
    <t>29834506</t>
  </si>
  <si>
    <t>https://podminky.urs.cz/item/CS_URS_2024_02/727222003</t>
  </si>
  <si>
    <t>727222004</t>
  </si>
  <si>
    <t>Protipožární ochranné manžety plastového potrubí prostup stěnou tloušťky 100 mm požární odolnost EI 90 D 63</t>
  </si>
  <si>
    <t>-1820029616</t>
  </si>
  <si>
    <t>https://podminky.urs.cz/item/CS_URS_2024_02/727222004</t>
  </si>
  <si>
    <t>727222005</t>
  </si>
  <si>
    <t>Protipožární ochranné manžety plastového potrubí prostup stěnou tloušťky 100 mm požární odolnost EI 90 D 75</t>
  </si>
  <si>
    <t>-1645997241</t>
  </si>
  <si>
    <t>https://podminky.urs.cz/item/CS_URS_2024_02/727222005</t>
  </si>
  <si>
    <t>727222007</t>
  </si>
  <si>
    <t>Protipožární ochranné manžety plastového potrubí prostup stěnou tloušťky 100 mm požární odolnost EI 90 D 110</t>
  </si>
  <si>
    <t>-1189038551</t>
  </si>
  <si>
    <t>https://podminky.urs.cz/item/CS_URS_2024_02/727222007</t>
  </si>
  <si>
    <t>727222008</t>
  </si>
  <si>
    <t>Protipožární ochranné manžety plastového potrubí prostup stěnou tloušťky 100 mm požární odolnost EI 90 D 125</t>
  </si>
  <si>
    <t>-1739706185</t>
  </si>
  <si>
    <t>https://podminky.urs.cz/item/CS_URS_2024_02/727222008</t>
  </si>
  <si>
    <t>727223101</t>
  </si>
  <si>
    <t>Protipožární ochranné manžety plastového potrubí prostup stropem tloušťky 150 mm požární odolnost EI 90 D 50</t>
  </si>
  <si>
    <t>-1623057076</t>
  </si>
  <si>
    <t>https://podminky.urs.cz/item/CS_URS_2024_02/727223101</t>
  </si>
  <si>
    <t>727223103</t>
  </si>
  <si>
    <t>Protipožární ochranné manžety plastového potrubí prostup stropem tloušťky 150 mm požární odolnost EI 90 D 75</t>
  </si>
  <si>
    <t>-1053120667</t>
  </si>
  <si>
    <t>https://podminky.urs.cz/item/CS_URS_2024_02/727223103</t>
  </si>
  <si>
    <t>727223105</t>
  </si>
  <si>
    <t>Protipožární ochranné manžety plastového potrubí prostup stropem tloušťky 150 mm požární odolnost EI 90 D 110</t>
  </si>
  <si>
    <t>-1296519631</t>
  </si>
  <si>
    <t>https://podminky.urs.cz/item/CS_URS_2024_02/727223105</t>
  </si>
  <si>
    <t>998727202</t>
  </si>
  <si>
    <t>Přesun hmot pro protipožární ochranu stanovený procentní sazbou (%) z ceny vodorovná dopravní vzdálenost do 50 m základní v objektech výšky přes 6 do 12 m</t>
  </si>
  <si>
    <t>864079039</t>
  </si>
  <si>
    <t>https://podminky.urs.cz/item/CS_URS_2024_02/998727202</t>
  </si>
  <si>
    <t>732</t>
  </si>
  <si>
    <t>Ústřední vytápění - strojovny</t>
  </si>
  <si>
    <t>732429212</t>
  </si>
  <si>
    <t>Čerpadla teplovodní mokroběžná závitová montáž čerpadel (do potrubí) ostatních typů mokroběžných závitových DN 25</t>
  </si>
  <si>
    <t>1984438666</t>
  </si>
  <si>
    <t>https://podminky.urs.cz/item/CS_URS_2024_02/732429212</t>
  </si>
  <si>
    <t>42610589</t>
  </si>
  <si>
    <t>čerpadlo oběhové teplovodní závitové DN 25 cirkulační pro TUV výtlak 4m Qmax 2,2m3/h PN 10 nerezové T 80°C</t>
  </si>
  <si>
    <t>462314875</t>
  </si>
  <si>
    <t>998732201</t>
  </si>
  <si>
    <t>Přesun hmot pro strojovny stanovený procentní sazbou (%) z ceny vodorovná dopravní vzdálenost do 50 m základní v objektech výšky do 6 m</t>
  </si>
  <si>
    <t>-386900459</t>
  </si>
  <si>
    <t>https://podminky.urs.cz/item/CS_URS_2024_02/998732201</t>
  </si>
  <si>
    <t>D.1.4.2 - Vzduchotechnika</t>
  </si>
  <si>
    <t>D10 - Ostatní</t>
  </si>
  <si>
    <t>D10</t>
  </si>
  <si>
    <t>Ostatní</t>
  </si>
  <si>
    <t>Pol101</t>
  </si>
  <si>
    <t>viz. samostatný výkaz výměr</t>
  </si>
  <si>
    <t>-1703104471</t>
  </si>
  <si>
    <t>D.1.4.3 - Vytápění</t>
  </si>
  <si>
    <t xml:space="preserve">    732 - Strojovny</t>
  </si>
  <si>
    <t xml:space="preserve">    733 - Rozvod potrubí</t>
  </si>
  <si>
    <t xml:space="preserve">    734 - Armatury</t>
  </si>
  <si>
    <t xml:space="preserve">    735 - Otopná tělesa a podlahové vytápění</t>
  </si>
  <si>
    <t>Pol358</t>
  </si>
  <si>
    <t>pouzdro izolační potrubní z minerální vlny s Al fólií max. 250/100°C 54/50mm</t>
  </si>
  <si>
    <t>760759309</t>
  </si>
  <si>
    <t>Pol359</t>
  </si>
  <si>
    <t>páska samolepící ALS šířka 50 mm, délka 50 m</t>
  </si>
  <si>
    <t>1952724330</t>
  </si>
  <si>
    <t>Pol360</t>
  </si>
  <si>
    <t>rohož izolační z minerální vlny lamelová s Al fólií 25-40kg/m3 tl 40mm</t>
  </si>
  <si>
    <t>1163540658</t>
  </si>
  <si>
    <t>Pol361</t>
  </si>
  <si>
    <t>Montáž izolace tepelné těles plocha rovná 1x pásy s Al fólií</t>
  </si>
  <si>
    <t>-1607065166</t>
  </si>
  <si>
    <t>Pol362</t>
  </si>
  <si>
    <t>Montáž izolace tepelné potrubí potrubními pouzdry s Al fólií staženými Al páskou 1x D do 150 mm</t>
  </si>
  <si>
    <t>1504592683</t>
  </si>
  <si>
    <t>Pol363</t>
  </si>
  <si>
    <t>Montáž tepelné izolace oplechování pevné potrubí vnějšího obvodu do 500 mm</t>
  </si>
  <si>
    <t>1561550829</t>
  </si>
  <si>
    <t>Pol364</t>
  </si>
  <si>
    <t>Plech pozinkovaný 0,5mm</t>
  </si>
  <si>
    <t>-1640585285</t>
  </si>
  <si>
    <t>Pol365</t>
  </si>
  <si>
    <t>Přesun hmot tonážní pro izolace tepelné v objektech v do 6 m</t>
  </si>
  <si>
    <t>43345646</t>
  </si>
  <si>
    <t>Pol366</t>
  </si>
  <si>
    <t>Chránička pro vedení potrubí v zemi</t>
  </si>
  <si>
    <t>-1034386225</t>
  </si>
  <si>
    <t>Pol367</t>
  </si>
  <si>
    <t>Příplatek k přesunu hmot tonážní 713 za zvětšený přesun do 100 m</t>
  </si>
  <si>
    <t>873470661</t>
  </si>
  <si>
    <t>Strojovny</t>
  </si>
  <si>
    <t>73242.1R</t>
  </si>
  <si>
    <t>Montáž čerpadla oběhového mokroběžného závitového DN 32</t>
  </si>
  <si>
    <t>-1253531488</t>
  </si>
  <si>
    <t>Pol305</t>
  </si>
  <si>
    <t>Tepelné čerpadlo monoblok vnější Out nom 16kw, Qút=13kW te7°C, tzdr 35°C,Qút=12kw te-7°C, tzdr 45°Ctmax 60°C, vč. protivibrační sady a protimrazové ochrany</t>
  </si>
  <si>
    <t>1921913189</t>
  </si>
  <si>
    <t>Pol306</t>
  </si>
  <si>
    <t>regulační systém tepelného čerpadla, nabíjení zásobníku TEV nabíjení AN vytápění, výstupní teplota do OS, 1x směšovaná topná větev, 1x větev VZT, ovládání oběhových čerpadel apod.</t>
  </si>
  <si>
    <t>893642020</t>
  </si>
  <si>
    <t>Pol307</t>
  </si>
  <si>
    <t>Kabeláž pro regulační automatiku</t>
  </si>
  <si>
    <t>ks</t>
  </si>
  <si>
    <t>-1208467350</t>
  </si>
  <si>
    <t>Pol308</t>
  </si>
  <si>
    <t>Uvedení do provozu tepelného čerpadla</t>
  </si>
  <si>
    <t>1960554078</t>
  </si>
  <si>
    <t>Pol309</t>
  </si>
  <si>
    <t>Seřízení automatiky tepelného čerpadla</t>
  </si>
  <si>
    <t>-1565099081</t>
  </si>
  <si>
    <t>Pol310</t>
  </si>
  <si>
    <t>Montáž a osazení tepelných čerpadel</t>
  </si>
  <si>
    <t>-1149530903</t>
  </si>
  <si>
    <t>Pol311</t>
  </si>
  <si>
    <t>Připojovací skupina doplňovaího systému, Armatura s montážním držákem k přímému propojení doplňovacích zařízení pro soustavy topné a chladicí vody s potrubími pitné vody Systémový oddělovač dle DIN 1988-100 resp. DIN EN 1717 (BA), s integrovaným filtrem</t>
  </si>
  <si>
    <t>78549521</t>
  </si>
  <si>
    <t>Pol312</t>
  </si>
  <si>
    <t>Připojovací skupina doplňovaího systému automatika, Funkční kontrola udržování tlaku v uzavřených soustavách topné, chladicí vody a kontrolované doplňování doplňovací vody a plnicí funkce u prvního a opakovaného plnění.</t>
  </si>
  <si>
    <t>967525446</t>
  </si>
  <si>
    <t>Pol313</t>
  </si>
  <si>
    <t>Filtrační patrona pro úpravu doplňovací vody Fillsoft II pouzdro s patronou,kompaktní základní armatura pro úpravu plnicí a doplňovací vody pomocí iontoměniče k ochraně zdrojů tepla a teplovodních topných soustav podle VDI 2035.</t>
  </si>
  <si>
    <t>988962436</t>
  </si>
  <si>
    <t>Pol314</t>
  </si>
  <si>
    <t>Ocelové konstrukce - uložení TČ a trubního vedení</t>
  </si>
  <si>
    <t>1065607934</t>
  </si>
  <si>
    <t>Pol315</t>
  </si>
  <si>
    <t>Hadice napouštěcí pryžové D 20/28</t>
  </si>
  <si>
    <t>1594478786</t>
  </si>
  <si>
    <t>Pol316</t>
  </si>
  <si>
    <t>Přesun hmot tonážní pro kotelny v objektech v do 6 m</t>
  </si>
  <si>
    <t>-1398547375</t>
  </si>
  <si>
    <t>Pol317</t>
  </si>
  <si>
    <t>Přesun hmot tonážní pro kotelny v objektech v přes 6 do 12 m</t>
  </si>
  <si>
    <t>-1513591926</t>
  </si>
  <si>
    <t>Pol318</t>
  </si>
  <si>
    <t>Montáž a dodávka orientačních štítků</t>
  </si>
  <si>
    <t>-1074743175</t>
  </si>
  <si>
    <t>Pol319</t>
  </si>
  <si>
    <t>Montáž ohříváku vody stojatého PN 0,6/0,6,PN 1,6/0,6 o obsahu 1000 litrů</t>
  </si>
  <si>
    <t>-2006835917</t>
  </si>
  <si>
    <t>Pol320</t>
  </si>
  <si>
    <t>Zásobník teplé vody 250 l, PV6bar</t>
  </si>
  <si>
    <t>1525884739</t>
  </si>
  <si>
    <t>Pol321</t>
  </si>
  <si>
    <t>Akumulační nádrž bez přípravy TUV bez výměníku PN 0,3 o objemu 500 l</t>
  </si>
  <si>
    <t>732074104</t>
  </si>
  <si>
    <t>Pol322</t>
  </si>
  <si>
    <t>Akumulační nádrž bez přípravy TUV s jedním výměníkem PN 0,3/1 o objemu 500 l v.pl.1,5 m2</t>
  </si>
  <si>
    <t>-1418029891</t>
  </si>
  <si>
    <t>Pol323</t>
  </si>
  <si>
    <t>Elektrická topná jednotka vestavná přírubová o výkonu 6,0 kW</t>
  </si>
  <si>
    <t>-1784883884</t>
  </si>
  <si>
    <t>Pol324</t>
  </si>
  <si>
    <t>Elektrická topná jednotka vestavná přírubová o výkonu 11,0 kW</t>
  </si>
  <si>
    <t>-303275899</t>
  </si>
  <si>
    <t>Pol325</t>
  </si>
  <si>
    <t>Nádoba tlaková expanzní pro topnou a chladicí soustavu s membránou závitové připojení PN 0,6 o objemu 100 l</t>
  </si>
  <si>
    <t>-1062617640</t>
  </si>
  <si>
    <t>Pol326</t>
  </si>
  <si>
    <t>Příslušenství k expanzním nádobám bezpečnostní uzávěr G 1 k měření tlaku</t>
  </si>
  <si>
    <t>789846775</t>
  </si>
  <si>
    <t>Pol327</t>
  </si>
  <si>
    <t>Čerpadlo teplovodní mokroběžné závitové oběhové DN 25 výtlak do 6,0 m průtok 4,5 m3/h pro vytápění</t>
  </si>
  <si>
    <t>1510383691</t>
  </si>
  <si>
    <t>Pol328</t>
  </si>
  <si>
    <t>Čerpadlo teplovodní mokroběžné závitové oběhové DN 32 výtlak do 8,0 m průtok 5,0 m3/h pro vytápění</t>
  </si>
  <si>
    <t>1075791305</t>
  </si>
  <si>
    <t>Pol329</t>
  </si>
  <si>
    <t>Montáž čerpadla oběhového mokroběžného závitového DN 25</t>
  </si>
  <si>
    <t>-714577360</t>
  </si>
  <si>
    <t>Pol330</t>
  </si>
  <si>
    <t>Naplnění systému nemrznoucí teplonosnou kapalinou na bázi vyšších glykolů 60 l</t>
  </si>
  <si>
    <t>-1903840938</t>
  </si>
  <si>
    <t>Pol331</t>
  </si>
  <si>
    <t>Konzoly na zem pro tepelné čerpadlo</t>
  </si>
  <si>
    <t>1589636398</t>
  </si>
  <si>
    <t>Pol332</t>
  </si>
  <si>
    <t>Přesun hmot tonážní pro strojovny v objektech v do 6 m</t>
  </si>
  <si>
    <t>-2008040068</t>
  </si>
  <si>
    <t>Pol333</t>
  </si>
  <si>
    <t>Příplatek k přesunu hmot tonážní 732 za zvětšený přesun do 500 m</t>
  </si>
  <si>
    <t>-1475280269</t>
  </si>
  <si>
    <t>Pol334</t>
  </si>
  <si>
    <t>Ultrazvukový měřič tepla DN25 qp 2,5 kompletní</t>
  </si>
  <si>
    <t>-1561310371</t>
  </si>
  <si>
    <t>Pol335</t>
  </si>
  <si>
    <t>Ultrazvukový měřič tepla DN32 qp 6 kompletní</t>
  </si>
  <si>
    <t>192397636</t>
  </si>
  <si>
    <t>Pol336</t>
  </si>
  <si>
    <t>Trubková hrdla rozdělovačů a sběračů bez přírub DN 25</t>
  </si>
  <si>
    <t>-1098953402</t>
  </si>
  <si>
    <t>Pol337</t>
  </si>
  <si>
    <t>Trubková hrdla rozdělovačů a sběračů bez přírub DN 40</t>
  </si>
  <si>
    <t>1849657750</t>
  </si>
  <si>
    <t>Pol338</t>
  </si>
  <si>
    <t>Trubková hrdla rozdělovačů a sběračů bez přírub DN 50</t>
  </si>
  <si>
    <t>2135113557</t>
  </si>
  <si>
    <t>Pol339</t>
  </si>
  <si>
    <t>Rozdělovač sdružený hydraulický DN 80 závitový</t>
  </si>
  <si>
    <t>1439869187</t>
  </si>
  <si>
    <t>733</t>
  </si>
  <si>
    <t>Rozvod potrubí</t>
  </si>
  <si>
    <t>Pol340</t>
  </si>
  <si>
    <t>Příplatek k potrubí ocelovému hladkému za zhotovení přípojky z trubek ocelových hladkých D 22x2,6</t>
  </si>
  <si>
    <t>-1349589631</t>
  </si>
  <si>
    <t>Pol341</t>
  </si>
  <si>
    <t>Příplatek k potrubí ocelovému hladkému za zhotovení přípojky z trubek ocelových hladkých D 28x2,6</t>
  </si>
  <si>
    <t>-146908119</t>
  </si>
  <si>
    <t>Pol342</t>
  </si>
  <si>
    <t>Potrubí měděné tvrdé spojované lisováním D 15x1 mm</t>
  </si>
  <si>
    <t>-2122385354</t>
  </si>
  <si>
    <t>Pol343</t>
  </si>
  <si>
    <t>Potrubí měděné tvrdé spojované lisováním D 18x1 mm</t>
  </si>
  <si>
    <t>1657812537</t>
  </si>
  <si>
    <t>Pol344</t>
  </si>
  <si>
    <t>Potrubí měděné tvrdé spojované lisováním D 22x1 mm</t>
  </si>
  <si>
    <t>1665438874</t>
  </si>
  <si>
    <t>Pol345</t>
  </si>
  <si>
    <t>Potrubí měděné tvrdé spojované lisováním D 28x1,5 mm</t>
  </si>
  <si>
    <t>771217398</t>
  </si>
  <si>
    <t>Pol346</t>
  </si>
  <si>
    <t>Potrubí měděné tvrdé spojované lisováním D 35x1,5 mm</t>
  </si>
  <si>
    <t>-906332756</t>
  </si>
  <si>
    <t>Pol347</t>
  </si>
  <si>
    <t>Potrubí měděné tvrdé spojované lisováním D 54x2 mm</t>
  </si>
  <si>
    <t>-831558507</t>
  </si>
  <si>
    <t>Pol348</t>
  </si>
  <si>
    <t>Zkouška těsnosti potrubí měděné D do 35x1,5</t>
  </si>
  <si>
    <t>850457181</t>
  </si>
  <si>
    <t>Pol349</t>
  </si>
  <si>
    <t>Zkouška těsnosti potrubí měděné D přes 35x1,5 do 64x2</t>
  </si>
  <si>
    <t>-1846192625</t>
  </si>
  <si>
    <t>Pol350</t>
  </si>
  <si>
    <t>Potrubí plastové z PE-X AL spojované násuvnou plastovou objímkou D 16x2</t>
  </si>
  <si>
    <t>786967715</t>
  </si>
  <si>
    <t>Pol351</t>
  </si>
  <si>
    <t>Potrubí plastové z PE-X AL spojované násuvnou plastovou objímkou D 18x2</t>
  </si>
  <si>
    <t>790319631</t>
  </si>
  <si>
    <t>Pol352</t>
  </si>
  <si>
    <t>Zkouška těsnosti potrubí plastové D do 32x3,0</t>
  </si>
  <si>
    <t>-1802834460</t>
  </si>
  <si>
    <t>Pol353</t>
  </si>
  <si>
    <t>Ochrana potrubí ústředního vytápění termoizolačními trubicemi z PE tl přes 13 do 20 mm DN do 22 mm</t>
  </si>
  <si>
    <t>420641114</t>
  </si>
  <si>
    <t>Pol354</t>
  </si>
  <si>
    <t>Ochrana potrubí ústředního vytápění termoizolačními trubicemi z PE tl přes 13 do 20 mm DN přes 32 do 45 mm</t>
  </si>
  <si>
    <t>1944087498</t>
  </si>
  <si>
    <t>Pol355</t>
  </si>
  <si>
    <t>Přesun hmot tonážní pro rozvody potrubí v objektech v do 6 m</t>
  </si>
  <si>
    <t>1057295845</t>
  </si>
  <si>
    <t>Pol356</t>
  </si>
  <si>
    <t>Příplatek k přesunu hmot tonážní 733 za zvětšený přesun do 500 m</t>
  </si>
  <si>
    <t>-1819946552</t>
  </si>
  <si>
    <t>Pol357</t>
  </si>
  <si>
    <t>Montáž potrubí</t>
  </si>
  <si>
    <t>1250604430</t>
  </si>
  <si>
    <t>734</t>
  </si>
  <si>
    <t>Armatury</t>
  </si>
  <si>
    <t>Pol368</t>
  </si>
  <si>
    <t>Montáž armatur závitových,se 2závity, G 3/4</t>
  </si>
  <si>
    <t>2037790988</t>
  </si>
  <si>
    <t>Pol369</t>
  </si>
  <si>
    <t>Směšovací ventil otopných a chladicích systémů závitový třícestný G 3/4" kv 2,5se servomotorem</t>
  </si>
  <si>
    <t>-480189608</t>
  </si>
  <si>
    <t>Pol370</t>
  </si>
  <si>
    <t>Směšovací ventil otopných a chladicích systémů závitový třícestný G 1" kv 6,3 se servomotorem</t>
  </si>
  <si>
    <t>-1385570550</t>
  </si>
  <si>
    <t>Pol371</t>
  </si>
  <si>
    <t>Přepínací ventil otopných a chladicích systémů závitový třícestný G 2" se servomotorem</t>
  </si>
  <si>
    <t>-594706014</t>
  </si>
  <si>
    <t>Pol372</t>
  </si>
  <si>
    <t>Teploměr technický s pevným stonkem a jímkou zadní připojení průměr 63 mm délky 50 mm</t>
  </si>
  <si>
    <t>-1168954613</t>
  </si>
  <si>
    <t>Pol373</t>
  </si>
  <si>
    <t>Ochranná jímka se závitem do G 1</t>
  </si>
  <si>
    <t>1317279843</t>
  </si>
  <si>
    <t>Pol374</t>
  </si>
  <si>
    <t>Tlakoměr s pevným stonkem a zpětnou klapkou tlak 0-16 bar průměr 50 mm spodní připojení</t>
  </si>
  <si>
    <t>82562018</t>
  </si>
  <si>
    <t>Pol375</t>
  </si>
  <si>
    <t>Kondenzační smyčka k přivaření zahnutá PN 250 do 300°C</t>
  </si>
  <si>
    <t>496210822</t>
  </si>
  <si>
    <t>Pol376</t>
  </si>
  <si>
    <t>Montáž návarku M 20x1,5</t>
  </si>
  <si>
    <t>-587155105</t>
  </si>
  <si>
    <t>Pol377</t>
  </si>
  <si>
    <t>Přesun hmot tonážní pro armatury v objektech v do 6 m</t>
  </si>
  <si>
    <t>1094686067</t>
  </si>
  <si>
    <t>Pol378</t>
  </si>
  <si>
    <t>Příplatek k přesunu hmot tonážní 734 za zvětšený přesun do 500 m</t>
  </si>
  <si>
    <t>1072191547</t>
  </si>
  <si>
    <t>Pol379</t>
  </si>
  <si>
    <t>Ventil závitový odvzdušňovací G 1/2 PN 14 do 120°C automatický se zpětnou klapkou otopných těles</t>
  </si>
  <si>
    <t>1711887121</t>
  </si>
  <si>
    <t>Pol380</t>
  </si>
  <si>
    <t>Ventil závitový regulační přímý G 1 PN 20 do 100°C vyvažovací</t>
  </si>
  <si>
    <t>1444411332</t>
  </si>
  <si>
    <t>Pol381</t>
  </si>
  <si>
    <t>Termostatická hlavice kapalinová PN 10 do 110°C otopných těles VK</t>
  </si>
  <si>
    <t>1714951954</t>
  </si>
  <si>
    <t>Pol382</t>
  </si>
  <si>
    <t>Armatura připojovací rohová G 3/4x18 PN 10 do 110°C radiátorů typu VK</t>
  </si>
  <si>
    <t>713527598</t>
  </si>
  <si>
    <t>Pol383</t>
  </si>
  <si>
    <t>Armatura připojovací rohová G 3/4x18 PN 10 do 110°C radiátorů typu MM</t>
  </si>
  <si>
    <t>-1965658825</t>
  </si>
  <si>
    <t>Pol384</t>
  </si>
  <si>
    <t>Kohout plnící a vypouštěcí G 1/2 PN 10 do 90°C závitový</t>
  </si>
  <si>
    <t>1050122586</t>
  </si>
  <si>
    <t>Pol385</t>
  </si>
  <si>
    <t>Kohout kulový přímý G 1 PN 42 do 185°C vnitřní závit</t>
  </si>
  <si>
    <t>654954060</t>
  </si>
  <si>
    <t>Pol386</t>
  </si>
  <si>
    <t>Kohout kulový přímý G 1 1/4 PN 42 do 185°C vnitřní závit</t>
  </si>
  <si>
    <t>-1194554760</t>
  </si>
  <si>
    <t>Pol387</t>
  </si>
  <si>
    <t>Kohout kulový přímý G 1 1/2 PN 42 do 185°C vnitřní závit</t>
  </si>
  <si>
    <t>-1710419256</t>
  </si>
  <si>
    <t>Pol388</t>
  </si>
  <si>
    <t>Kohout kulový přímý G 2 PN 42 do 185°C vnitřní závit</t>
  </si>
  <si>
    <t>-707009473</t>
  </si>
  <si>
    <t>Pol389</t>
  </si>
  <si>
    <t>Filtr závitový přímý G 1 1/4 PN 30 do 110°C s vnitřními závity</t>
  </si>
  <si>
    <t>797606870</t>
  </si>
  <si>
    <t>Pol390</t>
  </si>
  <si>
    <t>Filtr závitový přímý G 1 1/2 PN 30 do 110°C s vnitřními závity</t>
  </si>
  <si>
    <t>-718171620</t>
  </si>
  <si>
    <t>Pol391</t>
  </si>
  <si>
    <t>Ventil závitový zpětný přímý G 1 1/4 PN 16 do 110°C</t>
  </si>
  <si>
    <t>2014637644</t>
  </si>
  <si>
    <t>Pol392</t>
  </si>
  <si>
    <t>Ventil závitový zpětný přímý G 1 1/2 PN 16 do 110°C</t>
  </si>
  <si>
    <t>1235433898</t>
  </si>
  <si>
    <t>Pol393</t>
  </si>
  <si>
    <t>Ventil závitový zpětný přímý G 2 PN 16 do 110°C</t>
  </si>
  <si>
    <t>-1063882320</t>
  </si>
  <si>
    <t>Pol394</t>
  </si>
  <si>
    <t>Ventil závitový pojistný rohový G 1/2 provozní tlak od 2,5 do 6 barů</t>
  </si>
  <si>
    <t>636322187</t>
  </si>
  <si>
    <t>Pol395</t>
  </si>
  <si>
    <t>Automatický vyvažovací ventil DN25</t>
  </si>
  <si>
    <t>-809442829</t>
  </si>
  <si>
    <t>Pol396</t>
  </si>
  <si>
    <t>Automatický vyvažovací ventil DN32</t>
  </si>
  <si>
    <t>556235175</t>
  </si>
  <si>
    <t>735</t>
  </si>
  <si>
    <t>Otopná tělesa a podlahové vytápění</t>
  </si>
  <si>
    <t>Pol397</t>
  </si>
  <si>
    <t>Vyregulování ventilu nebo kohoutu dvojregulačního s termostatickým ovládáním</t>
  </si>
  <si>
    <t>-2019703967</t>
  </si>
  <si>
    <t>Pol398</t>
  </si>
  <si>
    <t>Otopné těleso panelové VK dvoudeskové 2 přídavné přestupní plochy výška/délka 900/1600 mm výkon 3701 W</t>
  </si>
  <si>
    <t>-1039509775</t>
  </si>
  <si>
    <t>Pol399</t>
  </si>
  <si>
    <t>Montáž otopných těles panelových dvouřadých dl přes 1500 do 1980 mm</t>
  </si>
  <si>
    <t>437460873</t>
  </si>
  <si>
    <t>Pol400</t>
  </si>
  <si>
    <t>Otopné těleso trubkové výška/délka 1820/750 mm</t>
  </si>
  <si>
    <t>1331070130</t>
  </si>
  <si>
    <t>Pol401</t>
  </si>
  <si>
    <t>Montáž otopného tělesa trubkového na stěnu v tělesa přes 1500 mm</t>
  </si>
  <si>
    <t>-1091568291</t>
  </si>
  <si>
    <t>Pol402</t>
  </si>
  <si>
    <t>Odvzdušnění otopných těles</t>
  </si>
  <si>
    <t>537510182</t>
  </si>
  <si>
    <t>Pol403</t>
  </si>
  <si>
    <t>Napuštění vody do otopných těles</t>
  </si>
  <si>
    <t>766966607</t>
  </si>
  <si>
    <t>Pol404</t>
  </si>
  <si>
    <t>Podlahové vytápění - systémová deska s kombinovanou tepelnou a kročejovou izolací celkové výšky 50 až 53 mm</t>
  </si>
  <si>
    <t>-1728079348</t>
  </si>
  <si>
    <t>Pol405</t>
  </si>
  <si>
    <t>Podlahové vytápění - rozvodné potrubí polyethylen PE-Xa 17x2,0 mm pro systémovou desku rozteč 150 mm</t>
  </si>
  <si>
    <t>971961169</t>
  </si>
  <si>
    <t>Pol406</t>
  </si>
  <si>
    <t>Podlahové vytápění - krycí a separační PE fólie</t>
  </si>
  <si>
    <t>1066499711</t>
  </si>
  <si>
    <t>Pol407</t>
  </si>
  <si>
    <t>Podlahové vytápění - obvodový dilatační pás samolepící s folií</t>
  </si>
  <si>
    <t>314876601</t>
  </si>
  <si>
    <t>Pol408</t>
  </si>
  <si>
    <t>Podlahové vytápění - ochranná trubka potrubí podlahového topení</t>
  </si>
  <si>
    <t>-32294402</t>
  </si>
  <si>
    <t>Pol409</t>
  </si>
  <si>
    <t>Podlahové vytápění - středový (spárový) dilatační profil</t>
  </si>
  <si>
    <t>555819533</t>
  </si>
  <si>
    <t>Pol410</t>
  </si>
  <si>
    <t>Podlahové vytápění - rozdělovač mosazný s průtokoměry šestiokruhový</t>
  </si>
  <si>
    <t>-132678841</t>
  </si>
  <si>
    <t>Pol411</t>
  </si>
  <si>
    <t>Podlahové vytápění - rozdělovač mosazný s průtokoměry sedmiokruhový</t>
  </si>
  <si>
    <t>809893981</t>
  </si>
  <si>
    <t>Pol412</t>
  </si>
  <si>
    <t>Podlahové vytápění - rozdělovač mosazný s průtokoměry jedenáctiokruhový</t>
  </si>
  <si>
    <t>-937503717</t>
  </si>
  <si>
    <t>Pol413</t>
  </si>
  <si>
    <t>Podlahové vytápění - skříň nástěnná pro rozdělovač s 2-6 okruhy</t>
  </si>
  <si>
    <t>-1476473035</t>
  </si>
  <si>
    <t>Pol414</t>
  </si>
  <si>
    <t>Podlahové vytápění - skříň nástěnná pro rozdělovač s 6-9 okruhy</t>
  </si>
  <si>
    <t>-936348744</t>
  </si>
  <si>
    <t>Pol415</t>
  </si>
  <si>
    <t>Podlahové vytápění - skříň nástěnná pro rozdělovač s 9-12 okruhy</t>
  </si>
  <si>
    <t>1478310582</t>
  </si>
  <si>
    <t>Pol416</t>
  </si>
  <si>
    <t>Přesun hmot tonážní pro otopná tělesa v objektech v do 6 m</t>
  </si>
  <si>
    <t>-2008024515</t>
  </si>
  <si>
    <t>Pol417</t>
  </si>
  <si>
    <t>Příplatek k přesunu hmot tonážní 735 za zvětšený přesun do 500 m</t>
  </si>
  <si>
    <t>-207125570</t>
  </si>
  <si>
    <t>Pol418</t>
  </si>
  <si>
    <t>Teplovzdušná jednotka, Q= 1,5 kW pro 50/40°C, vč. konzoly a regulace a prokabelování. Do vlhkého prostředí min. IP6</t>
  </si>
  <si>
    <t>1127768371</t>
  </si>
  <si>
    <t>Pol419</t>
  </si>
  <si>
    <t>Montáž podlahového vytápění</t>
  </si>
  <si>
    <t>-499990408</t>
  </si>
  <si>
    <t>Pol420</t>
  </si>
  <si>
    <t>Spojovací, těsnící, montážní a závěsný materiál</t>
  </si>
  <si>
    <t>-519791375</t>
  </si>
  <si>
    <t>Pol422</t>
  </si>
  <si>
    <t>Vyregulování radiátorových ventilů vč. protokolů</t>
  </si>
  <si>
    <t>970983461</t>
  </si>
  <si>
    <t>Pol423</t>
  </si>
  <si>
    <t>Proplach potrubí</t>
  </si>
  <si>
    <t>-1870306874</t>
  </si>
  <si>
    <t>Pol424</t>
  </si>
  <si>
    <t>Topná zkouška</t>
  </si>
  <si>
    <t>-2126026569</t>
  </si>
  <si>
    <t>Pol425</t>
  </si>
  <si>
    <t>Odvzdušnění systému</t>
  </si>
  <si>
    <t>205335842</t>
  </si>
  <si>
    <t>Pol426</t>
  </si>
  <si>
    <t>Uvedení do provozu, provozní zkoušky vč. protokolů</t>
  </si>
  <si>
    <t>-716646069</t>
  </si>
  <si>
    <t>Pol427</t>
  </si>
  <si>
    <t>Montáž orientačního štítku, včetně dodávky štítku</t>
  </si>
  <si>
    <t>-620034809</t>
  </si>
  <si>
    <t>Pol428</t>
  </si>
  <si>
    <t>Zednické výpomoci</t>
  </si>
  <si>
    <t>hod</t>
  </si>
  <si>
    <t>1365278804</t>
  </si>
  <si>
    <t>Pol431</t>
  </si>
  <si>
    <t>Ostatní stavební práce, nátěry apod.</t>
  </si>
  <si>
    <t>49962379</t>
  </si>
  <si>
    <t>D.1.4.4 - Elektroinstalace silnoproud + hromosvod</t>
  </si>
  <si>
    <t>D1 - C46M - Zemní práce</t>
  </si>
  <si>
    <t>D2 - VC 7/32 - Rozvaděč RH</t>
  </si>
  <si>
    <t>D3 - VC 7/32 - Rozvaděč RK</t>
  </si>
  <si>
    <t>D4 - VC 7/32 - Rozvaděč RT</t>
  </si>
  <si>
    <t>D5 - MATERIÁLY</t>
  </si>
  <si>
    <t xml:space="preserve">    D6 - ELEKTROINSTALACE</t>
  </si>
  <si>
    <t xml:space="preserve">    D7 - BLESKOSVOD</t>
  </si>
  <si>
    <t>D8 - Práce v HZS</t>
  </si>
  <si>
    <t>D9 - C21M - Elektromontáže</t>
  </si>
  <si>
    <t>C46M - Zemní práce</t>
  </si>
  <si>
    <t>000633</t>
  </si>
  <si>
    <t>kompl. výkop š. 50cm do hl. 120cm pod komunikací vč. konečné úpr</t>
  </si>
  <si>
    <t>1993479135</t>
  </si>
  <si>
    <t>000812</t>
  </si>
  <si>
    <t>odvoz zeminy do 1 km</t>
  </si>
  <si>
    <t>1494135693</t>
  </si>
  <si>
    <t>D2</t>
  </si>
  <si>
    <t>VC 7/32 - Rozvaděč RH</t>
  </si>
  <si>
    <t>A-0120-0</t>
  </si>
  <si>
    <t>adaptér přední části 800x2000 mm</t>
  </si>
  <si>
    <t>-751165653</t>
  </si>
  <si>
    <t>A-0170-0</t>
  </si>
  <si>
    <t>oceloplechová skříň na povrch 800x2000x400 mm, IP40</t>
  </si>
  <si>
    <t>416215683</t>
  </si>
  <si>
    <t>B-1501-1</t>
  </si>
  <si>
    <t>bočnice, v=1950, vč. západky</t>
  </si>
  <si>
    <t>1083070708</t>
  </si>
  <si>
    <t>B-1511-1</t>
  </si>
  <si>
    <t>podstavec bok v=100 bez výřezů pro kabely, max 300kG, 1 pár, skříň hl.=400</t>
  </si>
  <si>
    <t>-1920433197</t>
  </si>
  <si>
    <t>B-1521-1</t>
  </si>
  <si>
    <t>montážní sada pro spojení polí</t>
  </si>
  <si>
    <t>777143633</t>
  </si>
  <si>
    <t>B-1522-2</t>
  </si>
  <si>
    <t>krycí deska s výřezem 45 mm, plechová, šedá, š=800 mm, v=150 mm</t>
  </si>
  <si>
    <t>21006839</t>
  </si>
  <si>
    <t>B-9000-1</t>
  </si>
  <si>
    <t>propojení pomocných obvodů</t>
  </si>
  <si>
    <t>1650188146</t>
  </si>
  <si>
    <t>B-9010-1</t>
  </si>
  <si>
    <t>technologicky složité zapojení</t>
  </si>
  <si>
    <t>1217548778</t>
  </si>
  <si>
    <t>B-9020-1</t>
  </si>
  <si>
    <t>montážní lišta</t>
  </si>
  <si>
    <t>533330164</t>
  </si>
  <si>
    <t>B-9030-1</t>
  </si>
  <si>
    <t>drobný spojovací materiál</t>
  </si>
  <si>
    <t>-1440475521</t>
  </si>
  <si>
    <t>C-0114-1</t>
  </si>
  <si>
    <t>vypinač 100/3 s vyrážecí souští</t>
  </si>
  <si>
    <t>-764260689</t>
  </si>
  <si>
    <t>C-1651-1</t>
  </si>
  <si>
    <t>soumrakový spínač s externím čidlem a hodinami</t>
  </si>
  <si>
    <t>-576014808</t>
  </si>
  <si>
    <t>E-0001-1</t>
  </si>
  <si>
    <t>jistič B6/1</t>
  </si>
  <si>
    <t>-1788578436</t>
  </si>
  <si>
    <t>E-0002-1</t>
  </si>
  <si>
    <t>jistič B10/1</t>
  </si>
  <si>
    <t>1124764726</t>
  </si>
  <si>
    <t>E-0003-1</t>
  </si>
  <si>
    <t>jistič B16/1</t>
  </si>
  <si>
    <t>-1832802667</t>
  </si>
  <si>
    <t>E-0021-1</t>
  </si>
  <si>
    <t>jistič B10/3</t>
  </si>
  <si>
    <t>447067035</t>
  </si>
  <si>
    <t>E-0023-1</t>
  </si>
  <si>
    <t>jistič B20/3</t>
  </si>
  <si>
    <t>1740495729</t>
  </si>
  <si>
    <t>E-0025-1</t>
  </si>
  <si>
    <t>jistič B32/3</t>
  </si>
  <si>
    <t>2006655815</t>
  </si>
  <si>
    <t>E-0026-1</t>
  </si>
  <si>
    <t>jistič B40/3</t>
  </si>
  <si>
    <t>571762727</t>
  </si>
  <si>
    <t>E-0027-1</t>
  </si>
  <si>
    <t>jistič B50/3</t>
  </si>
  <si>
    <t>342397361</t>
  </si>
  <si>
    <t>E-0042-1</t>
  </si>
  <si>
    <t>jistič C16/3</t>
  </si>
  <si>
    <t>574141955</t>
  </si>
  <si>
    <t>E-0068-1</t>
  </si>
  <si>
    <t>proudový chránič 25/4/0,03</t>
  </si>
  <si>
    <t>-188885390</t>
  </si>
  <si>
    <t>E-0069-1</t>
  </si>
  <si>
    <t>proudový chránič 40/4/0,03</t>
  </si>
  <si>
    <t>-1601797085</t>
  </si>
  <si>
    <t>E-0076-1</t>
  </si>
  <si>
    <t>proud. chr. s jističem 10/1N/0,03</t>
  </si>
  <si>
    <t>-803832912</t>
  </si>
  <si>
    <t>E-0077-1</t>
  </si>
  <si>
    <t>proud. chr. s jističem 16/1N/0,03</t>
  </si>
  <si>
    <t>-388744972</t>
  </si>
  <si>
    <t>E-0080-1</t>
  </si>
  <si>
    <t>automatický přepínač 3x125A</t>
  </si>
  <si>
    <t>1683277536</t>
  </si>
  <si>
    <t>E-0083-1</t>
  </si>
  <si>
    <t>stykač 3x100A</t>
  </si>
  <si>
    <t>613144493</t>
  </si>
  <si>
    <t>E-0086-1</t>
  </si>
  <si>
    <t>svodič přepětí B+C komplet</t>
  </si>
  <si>
    <t>-1942345106</t>
  </si>
  <si>
    <t>E-0188-1</t>
  </si>
  <si>
    <t>kombinace jistič s proudovým chráničem 16/3N/B/0,03</t>
  </si>
  <si>
    <t>1242127912</t>
  </si>
  <si>
    <t>F-0200-1</t>
  </si>
  <si>
    <t>stykač instalační 25A 2. zap. kontakty</t>
  </si>
  <si>
    <t>1936506918</t>
  </si>
  <si>
    <t>F-0201-1</t>
  </si>
  <si>
    <t>stykač instalační 25A 4. zap. kontakty</t>
  </si>
  <si>
    <t>210371364</t>
  </si>
  <si>
    <t>O-0660-1</t>
  </si>
  <si>
    <t>pojistkový odpínač 3-pól, 690V/100 vč. pojistek</t>
  </si>
  <si>
    <t>-1645571384</t>
  </si>
  <si>
    <t>V-4040-1</t>
  </si>
  <si>
    <t>vývodka plastová do o 42 mm</t>
  </si>
  <si>
    <t>470049216</t>
  </si>
  <si>
    <t>V-4055-1</t>
  </si>
  <si>
    <t>průchodka 63x15</t>
  </si>
  <si>
    <t>960928913</t>
  </si>
  <si>
    <t>VC 7/32 - Rozvaděč RK</t>
  </si>
  <si>
    <t>A-0132-0</t>
  </si>
  <si>
    <t>oceloplechový rozvaděč pod omítku 800x1400 mm, vč. mont. rámu, bočnic, přístr. lišty, krycí desky, 6+1 řad, 210 modulů</t>
  </si>
  <si>
    <t>-1344743776</t>
  </si>
  <si>
    <t>829312227</t>
  </si>
  <si>
    <t>B-9010-1.7</t>
  </si>
  <si>
    <t>1993698146</t>
  </si>
  <si>
    <t>B-9030-1.7</t>
  </si>
  <si>
    <t>-1235142451</t>
  </si>
  <si>
    <t>C-0113-1</t>
  </si>
  <si>
    <t>vypinač 63/3 s vyrážecí soušť</t>
  </si>
  <si>
    <t>-2046834923</t>
  </si>
  <si>
    <t>1784858331</t>
  </si>
  <si>
    <t>706146391</t>
  </si>
  <si>
    <t>-832165896</t>
  </si>
  <si>
    <t>E-0008-1</t>
  </si>
  <si>
    <t>jistič C16/1</t>
  </si>
  <si>
    <t>905808631</t>
  </si>
  <si>
    <t>E-0022-1</t>
  </si>
  <si>
    <t>jistič B16/3</t>
  </si>
  <si>
    <t>-1719401376</t>
  </si>
  <si>
    <t>290623932</t>
  </si>
  <si>
    <t>E-0025-1.4</t>
  </si>
  <si>
    <t>970811393</t>
  </si>
  <si>
    <t>1872273442</t>
  </si>
  <si>
    <t>940830396</t>
  </si>
  <si>
    <t>E-0076-1.1</t>
  </si>
  <si>
    <t>proud. chr. s jističem 10/1N/0,03 char. B</t>
  </si>
  <si>
    <t>689088246</t>
  </si>
  <si>
    <t>E-0077-1.1</t>
  </si>
  <si>
    <t>proud. chr. s jističem 16/1N/0,03 char. B</t>
  </si>
  <si>
    <t>-340478680</t>
  </si>
  <si>
    <t>E-0081-1</t>
  </si>
  <si>
    <t>proud. chr. s jističem 16/1N/0,03 char. C</t>
  </si>
  <si>
    <t>1976538069</t>
  </si>
  <si>
    <t>E-0087-1</t>
  </si>
  <si>
    <t>-459497596</t>
  </si>
  <si>
    <t>M-0488-1.1</t>
  </si>
  <si>
    <t>Rozhraní DALI - ovl. osvětlení, žaluzií</t>
  </si>
  <si>
    <t>-1836582056</t>
  </si>
  <si>
    <t>O-0660-1.1</t>
  </si>
  <si>
    <t>pojistkový odpínač 3-pól, 690V/63 vč. pojistek</t>
  </si>
  <si>
    <t>-1048044494</t>
  </si>
  <si>
    <t>D4</t>
  </si>
  <si>
    <t>VC 7/32 - Rozvaděč RT</t>
  </si>
  <si>
    <t>A-0130-0</t>
  </si>
  <si>
    <t>oceloplechový rozvaděč na povrch 600x800 mm, vč. mont. rámu, bočnic, přístr. lišty, krycí desky, 4+1 řad, 140 modulů</t>
  </si>
  <si>
    <t>-378365165</t>
  </si>
  <si>
    <t>B-1600-1</t>
  </si>
  <si>
    <t>přechodový praporec do jističe 80/3</t>
  </si>
  <si>
    <t>-2016611655</t>
  </si>
  <si>
    <t>691220211</t>
  </si>
  <si>
    <t>B-9010-1.8</t>
  </si>
  <si>
    <t>-1884668890</t>
  </si>
  <si>
    <t>B-9030-1.8</t>
  </si>
  <si>
    <t>-605599237</t>
  </si>
  <si>
    <t>C-0114-1.1</t>
  </si>
  <si>
    <t>vypinač 80/3 s vyrážecí soušť</t>
  </si>
  <si>
    <t>732353361</t>
  </si>
  <si>
    <t>582050737</t>
  </si>
  <si>
    <t>-1536695688</t>
  </si>
  <si>
    <t>1569802064</t>
  </si>
  <si>
    <t>E-0072-1</t>
  </si>
  <si>
    <t>proudový chránič s jističem 16/1N/0,03 char. C</t>
  </si>
  <si>
    <t>905906002</t>
  </si>
  <si>
    <t>E-0087-1.1</t>
  </si>
  <si>
    <t>svodič přepětí třídy T2, komplet, TN-C, pom. kontakt, 25 kA</t>
  </si>
  <si>
    <t>-171581750</t>
  </si>
  <si>
    <t>M-0488-1</t>
  </si>
  <si>
    <t>-306605027</t>
  </si>
  <si>
    <t>O-0661-1</t>
  </si>
  <si>
    <t>1747350086</t>
  </si>
  <si>
    <t>D5</t>
  </si>
  <si>
    <t>MATERIÁLY</t>
  </si>
  <si>
    <t>D6</t>
  </si>
  <si>
    <t>ELEKTROINSTALACE</t>
  </si>
  <si>
    <t>00052</t>
  </si>
  <si>
    <t>svorkovnice hlavního pospojení</t>
  </si>
  <si>
    <t>-244210382</t>
  </si>
  <si>
    <t>00053</t>
  </si>
  <si>
    <t>krabice plastová pod omítku 234x176 mm s víkem</t>
  </si>
  <si>
    <t>-121046363</t>
  </si>
  <si>
    <t>00055</t>
  </si>
  <si>
    <t>krabice v uzavřeném provedení 125x125 mm, IP66</t>
  </si>
  <si>
    <t>155649985</t>
  </si>
  <si>
    <t>00060</t>
  </si>
  <si>
    <t>krabice hluboká instalační pod omítku o 68 mm spojovací</t>
  </si>
  <si>
    <t>1727532706</t>
  </si>
  <si>
    <t>00076</t>
  </si>
  <si>
    <t>plastová krabice 325x275x120 mm pro venkovní použití</t>
  </si>
  <si>
    <t>-916623171</t>
  </si>
  <si>
    <t>00202</t>
  </si>
  <si>
    <t>trubka ohebná instal. o 20 mm</t>
  </si>
  <si>
    <t>-1990952580</t>
  </si>
  <si>
    <t>00203</t>
  </si>
  <si>
    <t>trubka ohebná instal. o 25 mm</t>
  </si>
  <si>
    <t>1777033540</t>
  </si>
  <si>
    <t>00600</t>
  </si>
  <si>
    <t>kabel s Cu jádrem 2Ax1.5mm2</t>
  </si>
  <si>
    <t>-996470835</t>
  </si>
  <si>
    <t>00602</t>
  </si>
  <si>
    <t>kabel s Cu jádrem 3Ax1.5mm2</t>
  </si>
  <si>
    <t>991332250</t>
  </si>
  <si>
    <t>00604</t>
  </si>
  <si>
    <t>kabel s Cu jádrem 3Cx1.5mm2</t>
  </si>
  <si>
    <t>-521305969</t>
  </si>
  <si>
    <t>00606</t>
  </si>
  <si>
    <t>kabel s Cu jádrem 5Cx1.5mm2</t>
  </si>
  <si>
    <t>-2138719095</t>
  </si>
  <si>
    <t>00607</t>
  </si>
  <si>
    <t>kabel s Cu jádrem 7Cx1,5mm2</t>
  </si>
  <si>
    <t>-343193718</t>
  </si>
  <si>
    <t>00624</t>
  </si>
  <si>
    <t>kabel s Cu jádrem 3Cx2,5mm2</t>
  </si>
  <si>
    <t>1738770568</t>
  </si>
  <si>
    <t>00626</t>
  </si>
  <si>
    <t>kabel s Cu jádrem 5Cx2.5mm2</t>
  </si>
  <si>
    <t>-1097392013</t>
  </si>
  <si>
    <t>00642</t>
  </si>
  <si>
    <t>kabel s Cu jádrem 3Cx4mm2</t>
  </si>
  <si>
    <t>635583100</t>
  </si>
  <si>
    <t>00644</t>
  </si>
  <si>
    <t>kabel s Cu jádrem 5Cx4mm2</t>
  </si>
  <si>
    <t>188501159</t>
  </si>
  <si>
    <t>00651</t>
  </si>
  <si>
    <t>kabel s Cu jádrem 4Bx16mm2</t>
  </si>
  <si>
    <t>-1590162353</t>
  </si>
  <si>
    <t>00661</t>
  </si>
  <si>
    <t>kabel s Cu jádrem 5Cx10mm2</t>
  </si>
  <si>
    <t>-716555314</t>
  </si>
  <si>
    <t>00662</t>
  </si>
  <si>
    <t>kabel s Cu jádrem 5Cx16mm2</t>
  </si>
  <si>
    <t>369586356</t>
  </si>
  <si>
    <t>00742</t>
  </si>
  <si>
    <t>kabel oranžový nehořlavý 3x1,5 FE180/E60</t>
  </si>
  <si>
    <t>527868917</t>
  </si>
  <si>
    <t>00748</t>
  </si>
  <si>
    <t>kabel stíněný 4x2x05 mm</t>
  </si>
  <si>
    <t>299511561</t>
  </si>
  <si>
    <t>00782</t>
  </si>
  <si>
    <t>propojovací vodič Cu jádro plné PVC 450/750V 1x4 mm</t>
  </si>
  <si>
    <t>-1282021663</t>
  </si>
  <si>
    <t>00785</t>
  </si>
  <si>
    <t>vodič propojovací Cu jádro plné PVC 450/750V 1x16 mm</t>
  </si>
  <si>
    <t>-277365624</t>
  </si>
  <si>
    <t>00794</t>
  </si>
  <si>
    <t>vodič propojovací Cu jádro lanované PVC 450/750V 1x10 mm</t>
  </si>
  <si>
    <t>1890760864</t>
  </si>
  <si>
    <t>01050</t>
  </si>
  <si>
    <t>výstražná fólie šíře 22 cm</t>
  </si>
  <si>
    <t>-1362782406</t>
  </si>
  <si>
    <t>01260</t>
  </si>
  <si>
    <t>drátěnný žlab 200/100 mm, 2m/ks, vč. svorek, spojek, závěsů, T kusů</t>
  </si>
  <si>
    <t>-755983322</t>
  </si>
  <si>
    <t>01428</t>
  </si>
  <si>
    <t>datový kabel kategorie 5</t>
  </si>
  <si>
    <t>-1843151711</t>
  </si>
  <si>
    <t>01513</t>
  </si>
  <si>
    <t>spor. komb.s krytem a inst. krab.</t>
  </si>
  <si>
    <t>-2117671728</t>
  </si>
  <si>
    <t>01519</t>
  </si>
  <si>
    <t>vyp. v plast. skříni na povrch 3x25A IP65</t>
  </si>
  <si>
    <t>1299398450</t>
  </si>
  <si>
    <t>01530</t>
  </si>
  <si>
    <t>vyp. jednopól. Bílý pod omítku komplet</t>
  </si>
  <si>
    <t>-12071488</t>
  </si>
  <si>
    <t>01531</t>
  </si>
  <si>
    <t>vyp. dvojpól. TANGO 3558-A02340 komplet</t>
  </si>
  <si>
    <t>-621394761</t>
  </si>
  <si>
    <t>01533</t>
  </si>
  <si>
    <t>přep. střídavý bílý pod omítku komplet</t>
  </si>
  <si>
    <t>1495347209</t>
  </si>
  <si>
    <t>01537</t>
  </si>
  <si>
    <t>rámeček jednonásobný</t>
  </si>
  <si>
    <t>93279387</t>
  </si>
  <si>
    <t>01538</t>
  </si>
  <si>
    <t>rámeček dvojnásobný</t>
  </si>
  <si>
    <t>1868924835</t>
  </si>
  <si>
    <t>01539</t>
  </si>
  <si>
    <t>rámeček trojnásobný</t>
  </si>
  <si>
    <t>-1820185428</t>
  </si>
  <si>
    <t>01540</t>
  </si>
  <si>
    <t>rámeček čtyřnásobný</t>
  </si>
  <si>
    <t>100577322</t>
  </si>
  <si>
    <t>01541</t>
  </si>
  <si>
    <t>rámeček pětinásobný</t>
  </si>
  <si>
    <t>453013906</t>
  </si>
  <si>
    <t>01560</t>
  </si>
  <si>
    <t>motor pro žaluzie s dálkovým ovládáním</t>
  </si>
  <si>
    <t>1885020874</t>
  </si>
  <si>
    <t>01610</t>
  </si>
  <si>
    <t>spínač jednopólový AL na povrch IP66</t>
  </si>
  <si>
    <t>323186730</t>
  </si>
  <si>
    <t>01612</t>
  </si>
  <si>
    <t>přepínač střídavý AL na povrch IP66</t>
  </si>
  <si>
    <t>-1627659931</t>
  </si>
  <si>
    <t>01624</t>
  </si>
  <si>
    <t>časový spínač do krabice</t>
  </si>
  <si>
    <t>-1888889395</t>
  </si>
  <si>
    <t>01627</t>
  </si>
  <si>
    <t>čidlo vlhkosti</t>
  </si>
  <si>
    <t>-586099769</t>
  </si>
  <si>
    <t>01632</t>
  </si>
  <si>
    <t>pohybové čidlo</t>
  </si>
  <si>
    <t>1871562818</t>
  </si>
  <si>
    <t>01702</t>
  </si>
  <si>
    <t>kabelová chránička o 63/52 mm</t>
  </si>
  <si>
    <t>-2017817980</t>
  </si>
  <si>
    <t>01731</t>
  </si>
  <si>
    <t>spojka smršťovací 6 - 16 mm2 na kabel 4B</t>
  </si>
  <si>
    <t>15964242</t>
  </si>
  <si>
    <t>05001</t>
  </si>
  <si>
    <t>"A" svítidlo LED průmyslové základna z PC, translucentní difuzor, 71W, 9680lm, IP66</t>
  </si>
  <si>
    <t>-775978555</t>
  </si>
  <si>
    <t>05004</t>
  </si>
  <si>
    <t>"B" svítidlo LED panel obdélníkové1200x300mm, 49W, 5500lm, IP40</t>
  </si>
  <si>
    <t>1200267627</t>
  </si>
  <si>
    <t>05009</t>
  </si>
  <si>
    <t>"C" svítidlo LED panel mikroprizmatický kryt 26W, 2500lm, IP40</t>
  </si>
  <si>
    <t>1502157027</t>
  </si>
  <si>
    <t>05021</t>
  </si>
  <si>
    <t>"D" svítidlo LED panel, čtverec 600x600 mm, nastavitelná teplota chromatičnosti 3000-6500K, 25W, 2200lm, IP20</t>
  </si>
  <si>
    <t>1231692022</t>
  </si>
  <si>
    <t>05030</t>
  </si>
  <si>
    <t>"E" svítidlo LED 220x220 mm, vestavné, opálový kryt, 19W, 2000lm, IP40</t>
  </si>
  <si>
    <t>1473258930</t>
  </si>
  <si>
    <t>05040</t>
  </si>
  <si>
    <t>"F" svítidlo LED mikroprizmatický kryt, 600x600 mm, 27W, 3200lm, IP40</t>
  </si>
  <si>
    <t>-511260922</t>
  </si>
  <si>
    <t>05128</t>
  </si>
  <si>
    <t>"G" svítidlo LED opálový kryt, o 480 mm, 44W, 4600lm, IP40</t>
  </si>
  <si>
    <t>-193909003</t>
  </si>
  <si>
    <t>05131</t>
  </si>
  <si>
    <t>"H" svítidlo LED panel 600x600 mm, opálový kryt, 52W, 5800lm, IP40</t>
  </si>
  <si>
    <t>-219974853</t>
  </si>
  <si>
    <t>05155</t>
  </si>
  <si>
    <t>"J" svítidlo LED reflektor se senzorem pohybu a soumraku, 30W, 4000K, 3-2000 lx, 10 sec. - 7 min. IP65</t>
  </si>
  <si>
    <t>1406771381</t>
  </si>
  <si>
    <t>05210</t>
  </si>
  <si>
    <t>"V" svítidlo LED reflektor přisazené venkovní, 30W, 2550lm, 4500K, IP65</t>
  </si>
  <si>
    <t>-1178095808</t>
  </si>
  <si>
    <t>05213</t>
  </si>
  <si>
    <t>svítidlo LED koupelnové osvětlení zrcadla s vypínačem, 15W, 4000K, IP44</t>
  </si>
  <si>
    <t>1792053802</t>
  </si>
  <si>
    <t>05215</t>
  </si>
  <si>
    <t>"L" svítidlo nouzové LED nástěnné, stropní s vlastním zdrojem 1 hodina</t>
  </si>
  <si>
    <t>-1900954351</t>
  </si>
  <si>
    <t>05238</t>
  </si>
  <si>
    <t>"N" svítidlo nouzové LED vestavné do SDK koridorové, s vlastním zdrojem 1 hodina</t>
  </si>
  <si>
    <t>1209548556</t>
  </si>
  <si>
    <t>05248</t>
  </si>
  <si>
    <t>"M" svítidlo nouzové LED s piktogramem přímým, s vlastnímzdrojem 1 hodina</t>
  </si>
  <si>
    <t>427487348</t>
  </si>
  <si>
    <t>05250</t>
  </si>
  <si>
    <t>"O" svítidlo nouzové LED pouliční na zeď 50W, 5000lm, 4000K, IP65</t>
  </si>
  <si>
    <t>635689320</t>
  </si>
  <si>
    <t>05256</t>
  </si>
  <si>
    <t>"P" svítidlo LED průmyslové přisazené o 260 mm, 15W, 2110lm, 4000K, IP65</t>
  </si>
  <si>
    <t>879790855</t>
  </si>
  <si>
    <t>07040</t>
  </si>
  <si>
    <t>svorka krabicová bezšroubová do 3x2,5 mm</t>
  </si>
  <si>
    <t>962324314</t>
  </si>
  <si>
    <t>07046</t>
  </si>
  <si>
    <t>svorka krabicová bezšroubová do 5x2,5 mm</t>
  </si>
  <si>
    <t>318873592</t>
  </si>
  <si>
    <t>07120</t>
  </si>
  <si>
    <t>páska zemnící úzká Cu16</t>
  </si>
  <si>
    <t>-1351560060</t>
  </si>
  <si>
    <t>07130</t>
  </si>
  <si>
    <t>svorka zemnící na potrubí 16</t>
  </si>
  <si>
    <t>-2001598756</t>
  </si>
  <si>
    <t>08104</t>
  </si>
  <si>
    <t>prostorový termostat 0-40°C</t>
  </si>
  <si>
    <t>910986337</t>
  </si>
  <si>
    <t>09041</t>
  </si>
  <si>
    <t>zásuvka na povrch bílá IP44</t>
  </si>
  <si>
    <t>710853153</t>
  </si>
  <si>
    <t>09045</t>
  </si>
  <si>
    <t>zásuvka nástěnná 3 pólová 16A/230V, IP67</t>
  </si>
  <si>
    <t>1353429673</t>
  </si>
  <si>
    <t>09050</t>
  </si>
  <si>
    <t>zásuvka nástěnná 230V/16A ZN IP44</t>
  </si>
  <si>
    <t>1439390681</t>
  </si>
  <si>
    <t>09051</t>
  </si>
  <si>
    <t>zásuvka nástěnná 5x32A IP44</t>
  </si>
  <si>
    <t>2089190723</t>
  </si>
  <si>
    <t>09057</t>
  </si>
  <si>
    <t>zásuvka na povrch 5x16A IP67</t>
  </si>
  <si>
    <t>-1710739256</t>
  </si>
  <si>
    <t>09100</t>
  </si>
  <si>
    <t>zásuvka jednoduchá s clonkami bílá komplet</t>
  </si>
  <si>
    <t>1659023795</t>
  </si>
  <si>
    <t>09110</t>
  </si>
  <si>
    <t>zásuvka jednoduchá bílá s kr. a přepěťovou ochranou</t>
  </si>
  <si>
    <t>-17936914</t>
  </si>
  <si>
    <t>09173</t>
  </si>
  <si>
    <t>samonavíjecí prodlužovací kabel, montáž na stěnu</t>
  </si>
  <si>
    <t>-1446202569</t>
  </si>
  <si>
    <t>09223</t>
  </si>
  <si>
    <t>zásuvková skříň 1x400V/32A, 1x400V/16A, 2x230V/16A,</t>
  </si>
  <si>
    <t>-1912813364</t>
  </si>
  <si>
    <t>16106</t>
  </si>
  <si>
    <t>STOP tlačítko s aretací</t>
  </si>
  <si>
    <t>500197717</t>
  </si>
  <si>
    <t>16109</t>
  </si>
  <si>
    <t>požární tlačítko 100x100x50 mm se 2 kontakty</t>
  </si>
  <si>
    <t>1716214499</t>
  </si>
  <si>
    <t>16140</t>
  </si>
  <si>
    <t>nabíjecí stanice pro elektromobily nástěnná AC 22kW, 3f, 2x konektor, vč montáže, oživení, revize</t>
  </si>
  <si>
    <t>1969697581</t>
  </si>
  <si>
    <t>20124</t>
  </si>
  <si>
    <t>topný kabel s termostatem 32W, délka 2m, IP x7</t>
  </si>
  <si>
    <t>608161269</t>
  </si>
  <si>
    <t>20615</t>
  </si>
  <si>
    <t>meteostanice+žaluziová jednotka</t>
  </si>
  <si>
    <t>-1743213715</t>
  </si>
  <si>
    <t>21100</t>
  </si>
  <si>
    <t>podkladní beton</t>
  </si>
  <si>
    <t>-47495191</t>
  </si>
  <si>
    <t>D7</t>
  </si>
  <si>
    <t>BLESKOSVOD</t>
  </si>
  <si>
    <t>90302</t>
  </si>
  <si>
    <t>pásek pozinkovaný 30x4 mm</t>
  </si>
  <si>
    <t>391571180</t>
  </si>
  <si>
    <t>90311</t>
  </si>
  <si>
    <t>vodič pozinkovaný o 10 mm (0,62 kg/m)</t>
  </si>
  <si>
    <t>-254459487</t>
  </si>
  <si>
    <t>90313</t>
  </si>
  <si>
    <t>vodič hliníkový o 8 mm</t>
  </si>
  <si>
    <t>-196163282</t>
  </si>
  <si>
    <t>90341</t>
  </si>
  <si>
    <t>podpěra - do zdi 200mm</t>
  </si>
  <si>
    <t>1004494102</t>
  </si>
  <si>
    <t>90354</t>
  </si>
  <si>
    <t>podpěra - na ploché střechy</t>
  </si>
  <si>
    <t>-26175254</t>
  </si>
  <si>
    <t>90368</t>
  </si>
  <si>
    <t>ochranná trubka 1,7 zinek</t>
  </si>
  <si>
    <t>429650571</t>
  </si>
  <si>
    <t>90369</t>
  </si>
  <si>
    <t>držák ochranné trubky do zdiva</t>
  </si>
  <si>
    <t>-1537073818</t>
  </si>
  <si>
    <t>90380</t>
  </si>
  <si>
    <t>svorka spojovací</t>
  </si>
  <si>
    <t>14520746</t>
  </si>
  <si>
    <t>90381</t>
  </si>
  <si>
    <t>svorka křížová</t>
  </si>
  <si>
    <t>-2066074535</t>
  </si>
  <si>
    <t>90384</t>
  </si>
  <si>
    <t>svorka zkušební</t>
  </si>
  <si>
    <t>-274264019</t>
  </si>
  <si>
    <t>90386</t>
  </si>
  <si>
    <t>svorka pro spojení dvou pásků</t>
  </si>
  <si>
    <t>1481737022</t>
  </si>
  <si>
    <t>90387</t>
  </si>
  <si>
    <t>svorka pro spojení pásku a kulatiny</t>
  </si>
  <si>
    <t>1092774354</t>
  </si>
  <si>
    <t>90390</t>
  </si>
  <si>
    <t>svorka pro připojení jímací tyče 20mm</t>
  </si>
  <si>
    <t>627512775</t>
  </si>
  <si>
    <t>90415</t>
  </si>
  <si>
    <t>označovací štítek z umělé hmoty</t>
  </si>
  <si>
    <t>1724489500</t>
  </si>
  <si>
    <t>90420</t>
  </si>
  <si>
    <t>jímač trubkový 1 m bez závitu</t>
  </si>
  <si>
    <t>-406209083</t>
  </si>
  <si>
    <t>90421</t>
  </si>
  <si>
    <t>jímač trubkový 2 m bez závitu</t>
  </si>
  <si>
    <t>1833266135</t>
  </si>
  <si>
    <t>90457</t>
  </si>
  <si>
    <t>podložka pod betonový podstavec</t>
  </si>
  <si>
    <t>1198676463</t>
  </si>
  <si>
    <t>90458</t>
  </si>
  <si>
    <t>podstavec betonový 16 kg s držákem</t>
  </si>
  <si>
    <t>-2065711908</t>
  </si>
  <si>
    <t>D8</t>
  </si>
  <si>
    <t>Práce v HZS</t>
  </si>
  <si>
    <t>Pol293</t>
  </si>
  <si>
    <t>Úklid pracoviště</t>
  </si>
  <si>
    <t>hod.</t>
  </si>
  <si>
    <t>-1864518640</t>
  </si>
  <si>
    <t>Pol294</t>
  </si>
  <si>
    <t>Revize elektro</t>
  </si>
  <si>
    <t>1502114480</t>
  </si>
  <si>
    <t>Pol295</t>
  </si>
  <si>
    <t>Pomocné a přípravné práce</t>
  </si>
  <si>
    <t>635751113</t>
  </si>
  <si>
    <t>Pol296</t>
  </si>
  <si>
    <t>Kontrola obvodů</t>
  </si>
  <si>
    <t>-546202859</t>
  </si>
  <si>
    <t>Pol297</t>
  </si>
  <si>
    <t>Vyhledání napojovacích bodů</t>
  </si>
  <si>
    <t>-964625265</t>
  </si>
  <si>
    <t>Pol298</t>
  </si>
  <si>
    <t>Pojízdná plošina</t>
  </si>
  <si>
    <t>-1048395960</t>
  </si>
  <si>
    <t>Pol299</t>
  </si>
  <si>
    <t>Hodinová zúčtovací sazba</t>
  </si>
  <si>
    <t>1534207733</t>
  </si>
  <si>
    <t>D9</t>
  </si>
  <si>
    <t>C21M - Elektromontáže</t>
  </si>
  <si>
    <t>210000001</t>
  </si>
  <si>
    <t>elektromontáže - instalace kabelů, svítidel, zásuvek, ovládacích prvků a ostatních zařízení, vč. instalace uzemnění a bleskosvodu</t>
  </si>
  <si>
    <t>h</t>
  </si>
  <si>
    <t>-1420875537</t>
  </si>
  <si>
    <t>Úroveň 4:</t>
  </si>
  <si>
    <t>SK - D.1.4.5</t>
  </si>
  <si>
    <t>1 - SK</t>
  </si>
  <si>
    <t xml:space="preserve">    D1 - Přípojka na SEK - CETIN</t>
  </si>
  <si>
    <t xml:space="preserve">    D2 - Strukturovaná kabeláž U/UTP C6 zakončená v rozvaděči RD01</t>
  </si>
  <si>
    <t xml:space="preserve">      D3 - Strukturovaná kabeláž U/UTP C6 zakončená v rozvaděči RD01</t>
  </si>
  <si>
    <t xml:space="preserve">      D4 - Vnitřní trasy</t>
  </si>
  <si>
    <t xml:space="preserve">      D5 - Průrazy</t>
  </si>
  <si>
    <t xml:space="preserve">      D6 - Protipožární ucpávky</t>
  </si>
  <si>
    <t xml:space="preserve">      D7 - OSTATNÍ</t>
  </si>
  <si>
    <t>Přípojka na SEK - CETIN</t>
  </si>
  <si>
    <t>28pol</t>
  </si>
  <si>
    <t>Rozvaděč 42U stojanový 800x800, rozebíratelný, jednokřídlé přední dveře skleněné, boční kryty a zadní dveře plech, zámek předních dveří ve vícebodovém provedení, barva RAL 7035, max. zatížení rozvaděče 400 kg</t>
  </si>
  <si>
    <t>1520222731</t>
  </si>
  <si>
    <t>Pol29</t>
  </si>
  <si>
    <t>Transportní cesta - stěhování rozvaděče do 2.NP objektu</t>
  </si>
  <si>
    <t>-1626135724</t>
  </si>
  <si>
    <t>29pol</t>
  </si>
  <si>
    <t>Ventilační jednotka spodní(horní) 230V/138W 6 ventil. ,termostat RAL7035</t>
  </si>
  <si>
    <t>1360225871</t>
  </si>
  <si>
    <t>Pol3</t>
  </si>
  <si>
    <t>Chránička s rozměry 75/61mm, červená, dvouplášťová ohebná korugovaná chránička, HDPE</t>
  </si>
  <si>
    <t>-1204560520</t>
  </si>
  <si>
    <t>"ke kolárně" 14</t>
  </si>
  <si>
    <t>Pol30</t>
  </si>
  <si>
    <t>Drátěný žlab kabelový vertikální, pro vedení kabelů v prostoru rozvaděče, šířka 200mm, výška 30mm, včetně montážního materiálu</t>
  </si>
  <si>
    <t>-1879784379</t>
  </si>
  <si>
    <t>30pol</t>
  </si>
  <si>
    <t>Kovový háček pro vertikální vedení kabeláže v prostoru rozvaděče, rozměry 80x80mm</t>
  </si>
  <si>
    <t>602821295</t>
  </si>
  <si>
    <t>31pol</t>
  </si>
  <si>
    <t>Montážní sada rozvaděče 4x M6(š+m+p)</t>
  </si>
  <si>
    <t>695019646</t>
  </si>
  <si>
    <t>32pol</t>
  </si>
  <si>
    <t>19'' rozvodný panel 2U 8x230V - 3m, přepěťová ochrana, vypínač, pojistka, černá barva</t>
  </si>
  <si>
    <t>1154462215</t>
  </si>
  <si>
    <t>33pol</t>
  </si>
  <si>
    <t>Panel zaslepovací do rozvaděče , výška 1U, barva černá, včetně montážního materiálu</t>
  </si>
  <si>
    <t>1731914423</t>
  </si>
  <si>
    <t>34pol</t>
  </si>
  <si>
    <t>Panel vyvazovací 1U 5úchytů(ring run)</t>
  </si>
  <si>
    <t>-1137391286</t>
  </si>
  <si>
    <t>35pol</t>
  </si>
  <si>
    <t>Police ukládací 19" hloubka 650mm, max. nosnost do 80kg</t>
  </si>
  <si>
    <t>574065360</t>
  </si>
  <si>
    <t>D+M mikrotrubička optických kabelů k ochraně a zafukování optických kabelů, vnitřní průměr 6mm a vnější průměr 10mm, bílá (součástí cen je i příprava pro umístění mikrotrubiček)</t>
  </si>
  <si>
    <t>1129358013</t>
  </si>
  <si>
    <t>Strukturovaná kabeláž U/UTP C6 zakončená v rozvaděči RD01</t>
  </si>
  <si>
    <t>36pol</t>
  </si>
  <si>
    <t>19" propojovací panel 24x RJ45 Cat 6 UTP 568A/B, 1U, osazený zakončovacími konektory UTP Cat 6 dle TIA/EIA 568, třída E dle EN 50173 a ISO 11801. Konektory s plynotěsnými IDC zářezovými kontakty s nulovou výtlačnou silou osazené prachovou krytkou proti vytržení kabelu a s konektorem RJ45 vybaveným samovýtlačnými prachotěsnými záclonkami s funkcí ochrany proti neúplnému zasunutí. Konektor RJ45 s pozlacenými kontakty s minimální životností 700 cyklů. Duální značení každého portu popisem a barevnou identifikací. Kovové tělo a integrovaný zadní kabelový management. Vyhovuje požadavkům RoHS. Záruka výrobce 25 let.</t>
  </si>
  <si>
    <t>-1642276352</t>
  </si>
  <si>
    <t>Pol11</t>
  </si>
  <si>
    <t>Ukončení kabelu v rozvaděči - UTP</t>
  </si>
  <si>
    <t>1920176319</t>
  </si>
  <si>
    <t>Pol12</t>
  </si>
  <si>
    <t>proměření TP kabelu, měřící protokol</t>
  </si>
  <si>
    <t>1226372832</t>
  </si>
  <si>
    <t>Pol13</t>
  </si>
  <si>
    <t>zaústění kabelu do rozvaděče</t>
  </si>
  <si>
    <t>403765013</t>
  </si>
  <si>
    <t>Pol14</t>
  </si>
  <si>
    <t>Konektor, UTP RJ45, 8p8c-drát-CF30/3zářezy, C6</t>
  </si>
  <si>
    <t>-1052828854</t>
  </si>
  <si>
    <t>Pol15</t>
  </si>
  <si>
    <t>Krytka konektoru RJ45</t>
  </si>
  <si>
    <t>1501785150</t>
  </si>
  <si>
    <t>1611pol</t>
  </si>
  <si>
    <t>Zásuvkový modul nástěnné zásuvky, 2xRJ45 kat. 6 UTP, černý s prachovou krytkou. Konektor splňuje požadavky definované v mezinárodních standardech pro Cat 6 dle TIA/EIA 568, resp. třídu E dle EN 50173 a ISO 11801. Konektory s plynotěsnými IDC zářezovými kontakty s nulovou výtlačnou silou osazené prachovou krytkou proti vytržení kabelu a s konektorem RJ45 vybaveným samovýtlačnými prachotěsnými záclonkami s funkcí ochrany proti neúplnému zasunutí. Konektor RJ45 s pozlacenými kontakty s minimální životností 700 cyklů. Duální značení každého portu popisem a barevnou identifikací. Vyhovuje požadavkům RoHS. Záruka výrobce 25 let.</t>
  </si>
  <si>
    <t>970146555</t>
  </si>
  <si>
    <t>1711pol</t>
  </si>
  <si>
    <t>Zásuvkový modul 1xRJ45 pro zásuvku na DIN lištu</t>
  </si>
  <si>
    <t>-661297142</t>
  </si>
  <si>
    <t>Pol31</t>
  </si>
  <si>
    <t>Kryt datové zásuvky komunikační, s popisovým polem, kobovým upevňovacím třmenem, barva bílá, jednotný design s profesí elektro</t>
  </si>
  <si>
    <t>766313584</t>
  </si>
  <si>
    <t>Pol32</t>
  </si>
  <si>
    <t>Krabice přístrojová rozvodná (pro přístroje s větší hloubkou )</t>
  </si>
  <si>
    <t>-698707243</t>
  </si>
  <si>
    <t>Pol33</t>
  </si>
  <si>
    <t>Krabice lištová na zeď jednoduchá, rozměry 80x80x28, barva bílá</t>
  </si>
  <si>
    <t>-541250696</t>
  </si>
  <si>
    <t>Pol34</t>
  </si>
  <si>
    <t>Nástavný rámeček pro zvýšení hloubky lištových krabic pro přístroje, hloubka 12mm, barva bílá</t>
  </si>
  <si>
    <t>523134188</t>
  </si>
  <si>
    <t>Pol35</t>
  </si>
  <si>
    <t>Rámeček datové zásuvky, jednonásobný, barva bílá, jednotný design s profesí elektro</t>
  </si>
  <si>
    <t>2776810</t>
  </si>
  <si>
    <t>Pol36</t>
  </si>
  <si>
    <t>Rámeček zásuvky, dvojnásobný, barva bílá, jednotný design s profesí elektro</t>
  </si>
  <si>
    <t>-1704435774</t>
  </si>
  <si>
    <t>Pol37</t>
  </si>
  <si>
    <t>Zásuvka na DIN lištu pro jeden modul, neosazená</t>
  </si>
  <si>
    <t>-8857626</t>
  </si>
  <si>
    <t>¨37pol</t>
  </si>
  <si>
    <t>Kabel U/UTP Cat 6, 100 Ohm, 4páry s Cu jádrem AWG 23 bez napojování, vybavený středovým separačním křížem, určený pro horizontální rozvody, který splňuje požadavky definované v mezinárodních standardech Cat 6 dle TIA/EIA 568, resp. třídu E dle EN 50173 a ISO 11801. Splňuje požadavky 60332-1 pro volně vedené kabely. Záruka výrobce 25 let. Kabelová duše – plášť kabelu je požadován v provedení LSZH, s třídou reakce na oheň Dca-s2,d2,a1 dle nařízení EU 305/2011.</t>
  </si>
  <si>
    <t>1780240515</t>
  </si>
  <si>
    <t>Pol38</t>
  </si>
  <si>
    <t>Plastové číselné návleky pro značení kabelů</t>
  </si>
  <si>
    <t>-1503490996</t>
  </si>
  <si>
    <t>38pol</t>
  </si>
  <si>
    <t>Kabel propojovací RJ45-RJ45, UTP Cat 6, délka 1m, šedý, splňuje parametry Cat 6 UTP dle TIA/EIA 568, EN 50173 a ISO 11801 třída E, vodiče Cu lanko AWG24, úzká litá botka pro vysokohustotní porty aktivních prvků, ochrana aretace konektoru proti nechtěným uvolněním konektoru při přepojování, konektor s pozlacenými kontakty s minimální životností 700 cyklů. Záruka výrobce 25 let.</t>
  </si>
  <si>
    <t>422842950</t>
  </si>
  <si>
    <t>39pol</t>
  </si>
  <si>
    <t>Kabel propojovací RJ45-RJ45, UTP Cat 6, délka 2m, zelený, splňuje parametry Cat 6 UTP dle TIA/EIA 568, EN 50173 a ISO 11801 třída E, vodiče Cu lanko AWG24, úzká litá botka pro vysokohustotní porty aktivních prvků, ochrana aretace konektoru proti nechtěným uvolněním konektoru při přepojování, konektor s pozlacenými kontakty s minimální životností 700 cyklů. Záruka výrobce 25 let.</t>
  </si>
  <si>
    <t>-1369457179</t>
  </si>
  <si>
    <t>40pol</t>
  </si>
  <si>
    <t>Kabel propojovací RJ45-RJ45, UTP Cat 6, délka 3m, šedý, splňuje parametry Cat 6 UTP dle TIA/EIA 568, EN 50173 a ISO 11801 třída E, vodiče Cu lanko AWG24, úzká litá botka pro vysokohustotní porty aktivních prvků, ochrana aretace konektoru proti nechtěným uvolněním konektoru při přepojování, konektor s pozlacenými kontakty s minimální životností 700 cyklů. Záruka výrobce 25 let.</t>
  </si>
  <si>
    <t>-1935649523</t>
  </si>
  <si>
    <t>41pol</t>
  </si>
  <si>
    <t>Kabel propojovací RJ45-RJ45, UTP Cat 6, délka 5m, šedý, splňuje parametry Cat 6 UTP dle TIA/EIA 568, EN 50173 a ISO 11801 třída E, vodiče Cu lanko AWG24, úzká litá botka pro vysokohustotní porty aktivních prvků, ochrana aretace konektoru proti nechtěným uvolněním konektoru při přepojování, konektor s pozlacenými kontakty s minimální životností 700 cyklů. Záruka výrobce 25 let.</t>
  </si>
  <si>
    <t>-558354053</t>
  </si>
  <si>
    <t>16pol</t>
  </si>
  <si>
    <t>Kabel F/UTP C6, plášť PE, černý, venkovní provedení</t>
  </si>
  <si>
    <t>320209468</t>
  </si>
  <si>
    <t>"ke kolárně" 14*2</t>
  </si>
  <si>
    <t>Pol39</t>
  </si>
  <si>
    <t>Pevná trubka pro montáž na povrch i pod omítku, vnější průměr 40mm, vnitřní průměr 35,4mm, barva šedá, pevnost 750N</t>
  </si>
  <si>
    <t>-1834770014</t>
  </si>
  <si>
    <t>Pol40</t>
  </si>
  <si>
    <t>Koleno trubky, pro trubku s průměrem 40mm, materiál plast, barva šedá</t>
  </si>
  <si>
    <t>-1838170670</t>
  </si>
  <si>
    <t>Pol41</t>
  </si>
  <si>
    <t>Spojka trubky, pro trubku s průměrem 40mm, materiál plast, barva šedá</t>
  </si>
  <si>
    <t>-1346545407</t>
  </si>
  <si>
    <t>Pol42</t>
  </si>
  <si>
    <t>Instalace PVC trubky ohebné vnější průměr 40mm do zdi, cihla</t>
  </si>
  <si>
    <t>18853456</t>
  </si>
  <si>
    <t>Vnitřní trasy</t>
  </si>
  <si>
    <t>Pol43</t>
  </si>
  <si>
    <t>Ohebná PVC trubka pro montáž na povrch i pod omítku, vnější průměr 28,5mm, vnitřní průměr 22,9mm, velmi nízká mechanická odolnost, barva bílá</t>
  </si>
  <si>
    <t>-2000146236</t>
  </si>
  <si>
    <t>Pol44</t>
  </si>
  <si>
    <t>Instalace PVC trubky ohebné vnější průměr 28,5 mm do zdi, cihla</t>
  </si>
  <si>
    <t>-1115655330</t>
  </si>
  <si>
    <t>Pol45</t>
  </si>
  <si>
    <t>Trubka PVC tuhá, pro montáž na povrch, pro vnitřní použití, vnitřní průměr 17,4mm, vnější průměr 20mm, barva šedá</t>
  </si>
  <si>
    <t>-1735700023</t>
  </si>
  <si>
    <t>Pol46</t>
  </si>
  <si>
    <t>Spojka trubky, pro trubku s průměrem 20mm, materiál plast, barva šedá</t>
  </si>
  <si>
    <t>-1117754335</t>
  </si>
  <si>
    <t>Pol47</t>
  </si>
  <si>
    <t>Plastová příchytka ohebné trubky o vnějším průměru 20mm, barva šedá, včetně příslušenství pro montáž</t>
  </si>
  <si>
    <t>-137077427</t>
  </si>
  <si>
    <t>Pol48</t>
  </si>
  <si>
    <t>Instalace PVC trubky tuhé vnější průměr 20mm na povrch</t>
  </si>
  <si>
    <t>-1966729573</t>
  </si>
  <si>
    <t>Pol49</t>
  </si>
  <si>
    <t>Žlab drátěný kabelový, rozměry 100x50mm materiál ocelový drát, povrchová úprava galvanický zinek</t>
  </si>
  <si>
    <t>1674062479</t>
  </si>
  <si>
    <t>Pol50</t>
  </si>
  <si>
    <t>Žlab drátěný kabelový, rozměry 100x100mm materiál ocelový drát, povrchová úprava galvanický zinek</t>
  </si>
  <si>
    <t>-1464389427</t>
  </si>
  <si>
    <t>Pol51</t>
  </si>
  <si>
    <t>Spojka drátěného kabelového žlabu, povrchová úprava galvanický zinek</t>
  </si>
  <si>
    <t>2144779355</t>
  </si>
  <si>
    <t>Pol52</t>
  </si>
  <si>
    <t>Držák drátěného kabelového žlabu, povrchová úprava galvanický zinek</t>
  </si>
  <si>
    <t>1419184060</t>
  </si>
  <si>
    <t>Pol53</t>
  </si>
  <si>
    <t>Podpěra drátěného kabelového žlabu, povrchová úprava galvanický zinek</t>
  </si>
  <si>
    <t>-1008896485</t>
  </si>
  <si>
    <t>Pol54</t>
  </si>
  <si>
    <t>Tyč závitová 8mm/1m, povrchová úprava galvanický zinek</t>
  </si>
  <si>
    <t>-1134259918</t>
  </si>
  <si>
    <t>Pol55</t>
  </si>
  <si>
    <t>Hmoždinka kovová M8, povrchová úprava galvanický zinek</t>
  </si>
  <si>
    <t>-91202030</t>
  </si>
  <si>
    <t>Pol56</t>
  </si>
  <si>
    <t>Kabelový plechový žlab, rozměry 60x100, materiál ocel, povrchová úprava sendzimir</t>
  </si>
  <si>
    <t>-181155703</t>
  </si>
  <si>
    <t>Pol57</t>
  </si>
  <si>
    <t>Víko plechového kabelového žlabu, šířka 100, materiál ocel, povrchová úprava pozink</t>
  </si>
  <si>
    <t>972972963</t>
  </si>
  <si>
    <t>Pol58</t>
  </si>
  <si>
    <t>Úchyt víka plechového kabelového žlabu, materiál ocel</t>
  </si>
  <si>
    <t>-1944585354</t>
  </si>
  <si>
    <t>Pol59</t>
  </si>
  <si>
    <t>Spojka plechového kabelového žlabu, pro žlaby rozměru 60x100 mm, materiál ocel, povrchová úprava pozink</t>
  </si>
  <si>
    <t>-1969731475</t>
  </si>
  <si>
    <t>Pol60</t>
  </si>
  <si>
    <t>Koncovka plechového kabelového žlabu, rozměry 60x100</t>
  </si>
  <si>
    <t>-258185684</t>
  </si>
  <si>
    <t>Pol61</t>
  </si>
  <si>
    <t>Spojovací materiál kabelového žlabu - šroub vratový + matice s límcem, materiál ocel, povrchová úprava pozink</t>
  </si>
  <si>
    <t>1337706547</t>
  </si>
  <si>
    <t>Pol62</t>
  </si>
  <si>
    <t>Nosník plechového kabelového žlabu nástěnný, délka 118 mm, materiál ocel, povrchová úprava sendzimir</t>
  </si>
  <si>
    <t>-707807390</t>
  </si>
  <si>
    <t>Pol63</t>
  </si>
  <si>
    <t>Kotvící materiál pro nosníky - kotva púrůvlaková, materiál ocel, povrchová úprava pozink</t>
  </si>
  <si>
    <t>1803837113</t>
  </si>
  <si>
    <t>Pol64</t>
  </si>
  <si>
    <t>Kotvící materiál pro nosníky - šroub vratový + matice s límcem, materiál ocel, povrchová úprava pozink</t>
  </si>
  <si>
    <t>-1954287582</t>
  </si>
  <si>
    <t>Pol65</t>
  </si>
  <si>
    <t>Svazkový držák kabelů 50x33x85mm, pásově zinkováno</t>
  </si>
  <si>
    <t>-45417035</t>
  </si>
  <si>
    <t>Průrazy</t>
  </si>
  <si>
    <t>Pol66</t>
  </si>
  <si>
    <t>průraz D20 - 150mm, cihla</t>
  </si>
  <si>
    <t>-1294216195</t>
  </si>
  <si>
    <t>Pol67</t>
  </si>
  <si>
    <t>průraz D40 - 150mm, cihla</t>
  </si>
  <si>
    <t>-524454416</t>
  </si>
  <si>
    <t>Pol68</t>
  </si>
  <si>
    <t>průraz D60 - 150mm, cihla</t>
  </si>
  <si>
    <t>600905923</t>
  </si>
  <si>
    <t>Pol69</t>
  </si>
  <si>
    <t>průraz 150x100 - 150mm, cihla</t>
  </si>
  <si>
    <t>680807062</t>
  </si>
  <si>
    <t>Pol70</t>
  </si>
  <si>
    <t>průraz D20 - 300mm, cihla</t>
  </si>
  <si>
    <t>-1393749711</t>
  </si>
  <si>
    <t>Pol71</t>
  </si>
  <si>
    <t>průraz D40 - 300mm, cihla</t>
  </si>
  <si>
    <t>1688048692</t>
  </si>
  <si>
    <t>Pol72</t>
  </si>
  <si>
    <t>průraz 150x130 - 300mm, cihla</t>
  </si>
  <si>
    <t>2080756558</t>
  </si>
  <si>
    <t>Protipožární ucpávky</t>
  </si>
  <si>
    <t>Pol73</t>
  </si>
  <si>
    <t>Protipožární ucpávka pro otvor vrtaný do 30mm</t>
  </si>
  <si>
    <t>-193377303</t>
  </si>
  <si>
    <t>Pol74</t>
  </si>
  <si>
    <t>Protipožární ucpávka pro otvor vrtaný od 30 do 50mm</t>
  </si>
  <si>
    <t>720896983</t>
  </si>
  <si>
    <t>Pol75</t>
  </si>
  <si>
    <t>Protipožární ucpávka pro otvor 150x150mm</t>
  </si>
  <si>
    <t>-1674555931</t>
  </si>
  <si>
    <t>OSTATNÍ</t>
  </si>
  <si>
    <t>Pol76</t>
  </si>
  <si>
    <t>Pronájem montážní plošiny, pracovní výška 3 až 5m</t>
  </si>
  <si>
    <t>-769350444</t>
  </si>
  <si>
    <t>Pol18</t>
  </si>
  <si>
    <t>Příprava podkladů a certifikace strukturované kabeláže a optických tras systémovou 25 letou zárukou výrobcem</t>
  </si>
  <si>
    <t>-1691561913</t>
  </si>
  <si>
    <t>TV - D.1.4.5</t>
  </si>
  <si>
    <t>2 - TV</t>
  </si>
  <si>
    <t xml:space="preserve">    D1 - Anténa a antenní stožár</t>
  </si>
  <si>
    <t xml:space="preserve">    D2 - Trasa venkovní</t>
  </si>
  <si>
    <t xml:space="preserve">    D3 - Přepěťové ochrany (PPO)</t>
  </si>
  <si>
    <t xml:space="preserve">    D4 - Rozvaděč RSTA</t>
  </si>
  <si>
    <t xml:space="preserve">    D5 - Zásuvky</t>
  </si>
  <si>
    <t xml:space="preserve">    D6 - Kabely</t>
  </si>
  <si>
    <t xml:space="preserve">    D7 - Vnitřní trasy</t>
  </si>
  <si>
    <t xml:space="preserve">    D8 - Průrazy</t>
  </si>
  <si>
    <t xml:space="preserve">    D9 - Protipožární ucpávky</t>
  </si>
  <si>
    <t xml:space="preserve">    D10 - OSTATNÍ</t>
  </si>
  <si>
    <t>Anténa a antenní stožár</t>
  </si>
  <si>
    <t>Pol82</t>
  </si>
  <si>
    <t>Anténní stožár ATYP včetně výložníků na antény FM, 2x DVB-T2 a SAT a příslušenství pro jeho instalaci, kotvení dlaždice, výška 3m, průměr 60mm.</t>
  </si>
  <si>
    <t>-618672295</t>
  </si>
  <si>
    <t>82pol</t>
  </si>
  <si>
    <t>Anténa pro DVB-T/T2 příjem, frekvenční rozsah 470-790 MHz, kanály 21-60, zisk v pasivním modu 17 dBd, zisk v aktivním modu 45 dB, šumové číslo 1,2 dB (v aktivním modu), napájení 12-24V / 40 mA, délka antény 1112 mm</t>
  </si>
  <si>
    <t>1812685129</t>
  </si>
  <si>
    <t>83pol</t>
  </si>
  <si>
    <t>Anténa FM, 87,5-108 MHz, kruhová</t>
  </si>
  <si>
    <t>2085225006</t>
  </si>
  <si>
    <t>84pol</t>
  </si>
  <si>
    <t>Offset parabola, hlíníková, bílá, rozměr disku 747x833 mm, zisk při 11,7 GHz 38 dBi, průměr stožáru 20-60 mm, růměr stožáru 20-60 mm, elevační úhel	0°-90°, offset úhel	26,6°, průměr pro uchycení feedhornu 23/40 mm, hmotnost antény	2,8 kg.</t>
  </si>
  <si>
    <t>1847307680</t>
  </si>
  <si>
    <t>85pol</t>
  </si>
  <si>
    <t>LNB typu QUATRO se samostatně vyvedenými výstupy jednotlivých pásem a polarizací (Low V, Low H, High V, High H).</t>
  </si>
  <si>
    <t>658738428</t>
  </si>
  <si>
    <t>Pol831</t>
  </si>
  <si>
    <t>F-konektroy, rozsah dle potřeby a navržené technologie</t>
  </si>
  <si>
    <t>1951600470</t>
  </si>
  <si>
    <t>Trasa venkovní</t>
  </si>
  <si>
    <t>Pol841</t>
  </si>
  <si>
    <t>Žlab kabelový 50x62, tloušťka plechu 0,8mm, materiál nerezová ocel</t>
  </si>
  <si>
    <t>-50162562</t>
  </si>
  <si>
    <t>Pol851</t>
  </si>
  <si>
    <t>Víko žlabu, šířka 62mm, materiál nerezová ocel</t>
  </si>
  <si>
    <t>-1739670494</t>
  </si>
  <si>
    <t>Pol86</t>
  </si>
  <si>
    <t>Úchyt víka, nerezová ocel</t>
  </si>
  <si>
    <t>-1914829166</t>
  </si>
  <si>
    <t>Pol87</t>
  </si>
  <si>
    <t>Podstavec betonový s příslušenstvím</t>
  </si>
  <si>
    <t>1833274946</t>
  </si>
  <si>
    <t>Pol88</t>
  </si>
  <si>
    <t>Systémový kabelový prostup, typ husí krk, min. pro 25 kabelů</t>
  </si>
  <si>
    <t>305458953</t>
  </si>
  <si>
    <t>Přepěťové ochrany (PPO)</t>
  </si>
  <si>
    <t>Pol89</t>
  </si>
  <si>
    <t>Krabice přepětových ochran. 380x300x120 IP56 hladká šroubové víko.</t>
  </si>
  <si>
    <t>-154987716</t>
  </si>
  <si>
    <t>Pol10</t>
  </si>
  <si>
    <t>DIN lišta,1m</t>
  </si>
  <si>
    <t>-1215706757</t>
  </si>
  <si>
    <t>Pol90</t>
  </si>
  <si>
    <t>Vývodka Pg 9 s maticí IP66</t>
  </si>
  <si>
    <t>-1683800662</t>
  </si>
  <si>
    <t>91pol</t>
  </si>
  <si>
    <t>Přepěťová ochrana na rozhraní zón LPZ 0 a LPZ 1, stínění spojené s ochrannou zemí imepdance 75ohmů, montáž na DIN lištu</t>
  </si>
  <si>
    <t>-1854476121</t>
  </si>
  <si>
    <t>Rozvaděč RSTA</t>
  </si>
  <si>
    <t>Pol921</t>
  </si>
  <si>
    <t>Skřín pro RSTA kovová, povrchová úprava bílý lak, zámek, Šířka 500mm, Výška 500mm, Hloubka 220mm (vnější rozměry), plech 0,8mm. Montáž na povrch.</t>
  </si>
  <si>
    <t>-417463510</t>
  </si>
  <si>
    <t>92pol</t>
  </si>
  <si>
    <t>Programovatelný zesilovač nové generace (DSP) s automaticky potlačeným LTE pásmem (700) určený pro systémy společných televizních antén. Zesilovač je vybaven digitálním zpracováním kanálů, libovolný vstupní kanál lze převést na libovolný výstupní kanál s automatickým nastavením zesílení dle zvolené výstupní urovně kterou lze nastavit v rozmezí 90-115 dBµV. AvantX PRO je vybaven čtveřicí programovatelných VHF/UHF vstupů, kterým lze přiřadit libovolně až 32 vysoce selektivních filtrů s real-time AGC. Disponuje funkcí monitoringu úrovně a kvality výstupního signálu (identifikace typu signálu, měření úrovně, C/N a chybovosti) a funkcí plně automatického nastavení. Ve výbavě zesilovače nechybí ani vstup pro FM. Nastavování AvantX PRO se provádí programátorem ref.7234 nebo pomocí jednoduché intuitivní aplikace ASuite pro Android, MS Windows a macOS, ve které lze snadno vytvořit i PDF protokol o instalaci.</t>
  </si>
  <si>
    <t>-753370377</t>
  </si>
  <si>
    <t>93pol</t>
  </si>
  <si>
    <t>Multipřepínač pro příjem TV/FM/DAB/SAT signálů. Vstup 2× SAT, 1× TTV, 12x výstup, včetně externího napájecího zdroje.</t>
  </si>
  <si>
    <t>-1571576195</t>
  </si>
  <si>
    <t>94pol</t>
  </si>
  <si>
    <t>Přepěťová ochrana, stínění spojené s ochrannou zemí instalace těsně před chráněné zařízení k ochraně citlivých koaxiálních vstupů komerční techniky zejm. TV a SAT přijímačů, imepdance 75ohmů, montáž na DIN lištu</t>
  </si>
  <si>
    <t>429877705</t>
  </si>
  <si>
    <t>Pol911</t>
  </si>
  <si>
    <t>Můstek rozbočovací PE 7 zelený 7x16mm/2</t>
  </si>
  <si>
    <t>-99329048</t>
  </si>
  <si>
    <t>"paměťové ochrany" 1</t>
  </si>
  <si>
    <t>"rozvaděč" 1</t>
  </si>
  <si>
    <t>Pol93</t>
  </si>
  <si>
    <t>Propojovací kabeláž, F- konektory, rozsah dle potřeby a navržené technologie</t>
  </si>
  <si>
    <t>133618782</t>
  </si>
  <si>
    <t>Zásuvky</t>
  </si>
  <si>
    <t>Pol94</t>
  </si>
  <si>
    <t>Krabice přístrojová rozvodná (pro přístroje s větší hloubkou)</t>
  </si>
  <si>
    <t>-308254811</t>
  </si>
  <si>
    <t>Pol95</t>
  </si>
  <si>
    <t>Přístroj zásuvky televizní, rozhlasové a satelitní, koncový, jednotný design s profesí elektro</t>
  </si>
  <si>
    <t>-65169948</t>
  </si>
  <si>
    <t>Pol96</t>
  </si>
  <si>
    <t>Kryt zásuvky televizní, rozhlasové a satelitní, jednotný design s profesí elektro</t>
  </si>
  <si>
    <t>175896567</t>
  </si>
  <si>
    <t>Kabely</t>
  </si>
  <si>
    <t>Pol97</t>
  </si>
  <si>
    <t>Koaxiální kabel s pěnovým dielektrikem a trojitým stíněním, vnější průměr 6,8 mm, vhodný do venkovních podmínek, odolává UV záření 75 Ω CB 113UV</t>
  </si>
  <si>
    <t>186146680</t>
  </si>
  <si>
    <t>Pol98</t>
  </si>
  <si>
    <t>Koaxiální kabel s pěnovým dielektrikem, vnější průměr 6,5 mm, vnitřní kabelové rozvody 75 Ω CB 100F</t>
  </si>
  <si>
    <t>-1959721502</t>
  </si>
  <si>
    <t>1386467027</t>
  </si>
  <si>
    <t>-2058913314</t>
  </si>
  <si>
    <t>-1015348697</t>
  </si>
  <si>
    <t>-1982329778</t>
  </si>
  <si>
    <t>Pol99</t>
  </si>
  <si>
    <t>Oživení a nastavení systému společné televizní antény</t>
  </si>
  <si>
    <t>-1772169254</t>
  </si>
  <si>
    <t>AP - D.1.4.5</t>
  </si>
  <si>
    <t>3 - AP</t>
  </si>
  <si>
    <t xml:space="preserve">    D1 - Switch</t>
  </si>
  <si>
    <t xml:space="preserve">    D2 - UPS</t>
  </si>
  <si>
    <t xml:space="preserve">    D4 - OSTATNÍ</t>
  </si>
  <si>
    <t xml:space="preserve">    D3 - WiFi Access pointy</t>
  </si>
  <si>
    <t>Switch</t>
  </si>
  <si>
    <t>109pol</t>
  </si>
  <si>
    <t>Přístupový přepínač 48 portů podrobná technická specifikace viz Technická zpráva</t>
  </si>
  <si>
    <t>2002687864</t>
  </si>
  <si>
    <t>110pol</t>
  </si>
  <si>
    <t>Přístupový přepínač 48 portů PoE podrobná technická specifikace viz Technická zpráva</t>
  </si>
  <si>
    <t>1541660886</t>
  </si>
  <si>
    <t>Pol111</t>
  </si>
  <si>
    <t>Montáž a konfigurace</t>
  </si>
  <si>
    <t>-430268975</t>
  </si>
  <si>
    <t>UPS</t>
  </si>
  <si>
    <t>112.1pol</t>
  </si>
  <si>
    <t>UPS podrobná technická specifikace viz Technická zpráva</t>
  </si>
  <si>
    <t>-1659638017</t>
  </si>
  <si>
    <t>Pol112</t>
  </si>
  <si>
    <t>1081325043</t>
  </si>
  <si>
    <t>-1396279400</t>
  </si>
  <si>
    <t>WiFi Access pointy</t>
  </si>
  <si>
    <t>113pol</t>
  </si>
  <si>
    <t>WiFi Access point podrobná technická specifikace viz Technická zpráva</t>
  </si>
  <si>
    <t>-1877886366</t>
  </si>
  <si>
    <t>114pol</t>
  </si>
  <si>
    <t>Potřebná SW licence pro WiFi Access Point</t>
  </si>
  <si>
    <t>1443566525</t>
  </si>
  <si>
    <t>Pol113</t>
  </si>
  <si>
    <t>1624284077</t>
  </si>
  <si>
    <t>Kamerový systém - D.1.4.5</t>
  </si>
  <si>
    <t>4 - Kamerový systém</t>
  </si>
  <si>
    <t xml:space="preserve">    D1 - Kamery</t>
  </si>
  <si>
    <t xml:space="preserve">    D2 - Tlačítko</t>
  </si>
  <si>
    <t xml:space="preserve">    D3 - Kamerový systém</t>
  </si>
  <si>
    <t xml:space="preserve">    D4 - Kamerový software</t>
  </si>
  <si>
    <t xml:space="preserve">    D5 - Přepěťová ochrana</t>
  </si>
  <si>
    <t xml:space="preserve">    D6 - VNITŘNÍ TRASY</t>
  </si>
  <si>
    <t xml:space="preserve">    D7 - Ostatní</t>
  </si>
  <si>
    <t>Kamery</t>
  </si>
  <si>
    <t>Venkovní bezpečnostní kamera (Typ 1)</t>
  </si>
  <si>
    <t>428437369</t>
  </si>
  <si>
    <t>118pol</t>
  </si>
  <si>
    <t>Síťová bezpečnostní kamera (Typ 2)</t>
  </si>
  <si>
    <t>-1071762693</t>
  </si>
  <si>
    <t>Tlačítko</t>
  </si>
  <si>
    <t>Pol115</t>
  </si>
  <si>
    <t>Tlačítko 1/0 s popisovým polem, 250V/10A, šroubové svorky, jednotný design s profesí elektro</t>
  </si>
  <si>
    <t>1315939338</t>
  </si>
  <si>
    <t>1151pol</t>
  </si>
  <si>
    <t>I/O modul pro otvírání brány: I/O modul. 6 digitálních konfigurovatelných vstupů/výstupů, 1× reléový výstup. Napájení PoE IEEE 802.3af (max. 7W out), 8–28 V DC (max. 17W out). Rozsah pracovních teplot -40°až 50°.C 5-letá záruka od výrobce.</t>
  </si>
  <si>
    <t>1050507891</t>
  </si>
  <si>
    <t>Pol116</t>
  </si>
  <si>
    <t>-711475343</t>
  </si>
  <si>
    <t>Pol117</t>
  </si>
  <si>
    <t>Krabice montážní, pro montáž na stěnu, rozměry 240 x190 x 90 D x V x H(mm), IP 65</t>
  </si>
  <si>
    <t>1244513858</t>
  </si>
  <si>
    <t>Pol118</t>
  </si>
  <si>
    <t>Stíněný kabel 4x2x0,8, třída reakce na oheň B2ca s1d1a1</t>
  </si>
  <si>
    <t>-1364867879</t>
  </si>
  <si>
    <t>Pol119</t>
  </si>
  <si>
    <t>Kamerový server: CPU min i5-11400, zákaldní deska s možností raidu 0, 1, 5, 10 (SATA) např. Z590, RAM 8GB DDR4-2666, SSD 500GB pro OS, HDD 6TB WD purple pro záznam, OS Windows11 pro, rackmounted 4U, 485mm hloubka</t>
  </si>
  <si>
    <t>-327480842</t>
  </si>
  <si>
    <t>Kamerový software</t>
  </si>
  <si>
    <t>120pol</t>
  </si>
  <si>
    <t>Software pro kamerové systémy</t>
  </si>
  <si>
    <t>-428726465</t>
  </si>
  <si>
    <t>121pol</t>
  </si>
  <si>
    <t>Licence pro přídání 1 kamery do dohledového kamerového softwaru.</t>
  </si>
  <si>
    <t>-793025989</t>
  </si>
  <si>
    <t>122pol</t>
  </si>
  <si>
    <t>Kamerová licence pro LPR, max. využívá 2 jádra CPU kamerového serveru, max. 4ks LPR kamer na 1 kamerový server.</t>
  </si>
  <si>
    <t>1136892927</t>
  </si>
  <si>
    <t>Přepěťová ochrana</t>
  </si>
  <si>
    <t>Pol120</t>
  </si>
  <si>
    <t>Plastová rozvodnice s malou instalační hloubkou, povrchová montáž, pro 4 moduly, PE můstek, IP55, vhodné provedení k navrženému typu přepěťové ochrany</t>
  </si>
  <si>
    <t>464776894</t>
  </si>
  <si>
    <t>123pol</t>
  </si>
  <si>
    <t>Dvoustupňová přepěťová ochrana Ethernetu v kombinaci s ochranou napájení po této lince, instalace na vstupu do objektu v blízkosti chráněného zařízení, na rozhraní zón LPZ 0 a LPZ 1 a vyšších, 1.2. a 3. stupeň k ochraně linky Ethernet Cat. 6 s PoE, režim A, B, připojení RJ45/RJ45, montáž na DIN lištu</t>
  </si>
  <si>
    <t>1228780337</t>
  </si>
  <si>
    <t>VNITŘNÍ TRASY</t>
  </si>
  <si>
    <t>Pol121</t>
  </si>
  <si>
    <t>-1888916318</t>
  </si>
  <si>
    <t>444052388</t>
  </si>
  <si>
    <t>Pol122</t>
  </si>
  <si>
    <t>HW nastavení kamer, konzultace s uživatelem, nastavení záběru kamery</t>
  </si>
  <si>
    <t>-1519260556</t>
  </si>
  <si>
    <t>Pol123</t>
  </si>
  <si>
    <t>Implementace - SW nastavení systému podle požadavků uživatele</t>
  </si>
  <si>
    <t>2014450338</t>
  </si>
  <si>
    <t>1373377367</t>
  </si>
  <si>
    <t>Dveřní interkom - D.1.4.5</t>
  </si>
  <si>
    <t>5 - Dveřní interkom</t>
  </si>
  <si>
    <t xml:space="preserve">    D1 - Dveřní interkom</t>
  </si>
  <si>
    <t xml:space="preserve">    D2 - Přepěťová ochrana</t>
  </si>
  <si>
    <t xml:space="preserve">    D3 - Ostatní</t>
  </si>
  <si>
    <t>112pol</t>
  </si>
  <si>
    <t>IP dveřní audio interkom, provedení krytu a tlačítek nikl, 1 tlačítko průhledné tlačítko s bílým podsvícením, audio Full-duplex (AEC), audio kodeky: G.711 a G.729, napájení PoE 802.3af (Class 0 - 12.95W), 12V / 2A DC, LAN konektor 10/100BASE-TX s Auto-MDIX, RJ45, pasivní výstup NC/NO kontakty, max 30V/1A AC/DC aktivní výstup spínače 8 až 12 V DC/400mA podle napájení, podporované protokoly SIP2.0, DHCP opt. 66, ONVIF, SMTP, 802.1x, RTSP, RTP, TFTP, HTTP, HTTPS, Syslog, provozní teplota od -40°C do 60°C, rozměry 210x100x29mm, krytí IP55 a IK08, umožňující plnou integraci do stávajícího systému IP telefonie investora a navrženého kamerového systému</t>
  </si>
  <si>
    <t>-1669107508</t>
  </si>
  <si>
    <t>1131pol</t>
  </si>
  <si>
    <t>Rozšiřující modul pro 5 tlačítek, tlačítka jsou podvětlená, možnost umístění jmenovek. Kompatibilní s navrženým dveřním IP interkomem.</t>
  </si>
  <si>
    <t>-544721338</t>
  </si>
  <si>
    <t>1141pol</t>
  </si>
  <si>
    <t>Rozšiřující modul čtečky karet a Bluetooth zařízení, umožňující čtení RFID karet 125 kHz, secured 13,56 MHz, NFC, BT čtečka s nastavitelným dosahem, bez rámečku</t>
  </si>
  <si>
    <t>554890269</t>
  </si>
  <si>
    <t>115pol</t>
  </si>
  <si>
    <t>Montážní rámeček pro instalaci modulů do zdi, určená pro tři moduly, kompatibilní s navrženým dveřním IP intekromem, barva nikl.</t>
  </si>
  <si>
    <t>-501486678</t>
  </si>
  <si>
    <t>116pol</t>
  </si>
  <si>
    <t>Zápustná krabice pro instalaci modulů IP interkomu do zdi, určená pro tři moduly, kompatibnilní s navrženým IP interkomem.</t>
  </si>
  <si>
    <t>1097324706</t>
  </si>
  <si>
    <t>117pol</t>
  </si>
  <si>
    <t>Rozšiřující I/O modul pro navržený dveřní IP interkom, 2x přeppínací relé NO/NC 30V / 1A AC/DC, 2x vstup v aktivním nebo pasivním režimu (-30 až +30 V DC), tamper vstup.</t>
  </si>
  <si>
    <t>792662162</t>
  </si>
  <si>
    <t>Licence pro integraci IP dveřního interkomu do IP telefonie investora</t>
  </si>
  <si>
    <t>785213477</t>
  </si>
  <si>
    <t>-2115097302</t>
  </si>
  <si>
    <t>1608318660</t>
  </si>
  <si>
    <t>1476935349</t>
  </si>
  <si>
    <t>SO 02 - Areálové úpravy vč. sadových úprav</t>
  </si>
  <si>
    <t xml:space="preserve">    8 - Trubní vedení</t>
  </si>
  <si>
    <t xml:space="preserve">    997 - Přesun sutě</t>
  </si>
  <si>
    <t xml:space="preserve">    742 - Elektroinstalace - slaboproud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</si>
  <si>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</si>
  <si>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</si>
  <si>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1387307988</t>
  </si>
  <si>
    <t>https://podminky.urs.cz/item/CS_URS_2024_02/113106123</t>
  </si>
  <si>
    <t>"viz. SO 02.3" 7,5</t>
  </si>
  <si>
    <t>"přeskládání plažby" 44,3</t>
  </si>
  <si>
    <t>113107330</t>
  </si>
  <si>
    <t>Odstranění podkladů nebo krytů strojně plochy jednotlivě do 50 m2 s přemístěním hmot na skládku na vzdálenost do 3 m nebo s naložením na dopravní prostředek z betonu prostého, o tl. vrstvy do 100 mm</t>
  </si>
  <si>
    <t>-1690215912</t>
  </si>
  <si>
    <t>https://podminky.urs.cz/item/CS_URS_2024_02/113107330</t>
  </si>
  <si>
    <t>"viz. SO 02.3" 32</t>
  </si>
  <si>
    <t>113107122</t>
  </si>
  <si>
    <t>Odstranění podkladů nebo krytů ručně s přemístěním hmot na skládku na vzdálenost do 3 m nebo s naložením na dopravní prostředek z kameniva hrubého drceného, o tl. vrstvy přes 100 do 200 mm</t>
  </si>
  <si>
    <t>120816844</t>
  </si>
  <si>
    <t>https://podminky.urs.cz/item/CS_URS_2024_02/113107122</t>
  </si>
  <si>
    <t>113107143</t>
  </si>
  <si>
    <t>Odstranění podkladů nebo krytů ručně s přemístěním hmot na skládku na vzdálenost do 3 m nebo s naložením na dopravní prostředek živičných, o tl. vrstvy přes 100 do 150 mm</t>
  </si>
  <si>
    <t>-1168535825</t>
  </si>
  <si>
    <t>https://podminky.urs.cz/item/CS_URS_2024_02/113107143</t>
  </si>
  <si>
    <t>121151103</t>
  </si>
  <si>
    <t>Sejmutí ornice strojně při souvislé ploše do 100 m2, tl. vrstvy do 200 mm</t>
  </si>
  <si>
    <t>-995024972</t>
  </si>
  <si>
    <t>https://podminky.urs.cz/item/CS_URS_2024_02/121151103</t>
  </si>
  <si>
    <t>"viz. SO 02.3" 25,5</t>
  </si>
  <si>
    <t>122151101</t>
  </si>
  <si>
    <t>Odkopávky a prokopávky nezapažené strojně v hornině třídy těžitelnosti I skupiny 1 a 2 do 20 m3</t>
  </si>
  <si>
    <t>1849789576</t>
  </si>
  <si>
    <t>https://podminky.urs.cz/item/CS_URS_2024_02/122151101</t>
  </si>
  <si>
    <t xml:space="preserve">"viz. SO 02.3" </t>
  </si>
  <si>
    <t>"C1" 10,8*0,27</t>
  </si>
  <si>
    <t>"C2" 3,6*3,23*0,05</t>
  </si>
  <si>
    <t>132151101</t>
  </si>
  <si>
    <t>Hloubení nezapažených rýh šířky do 800 mm strojně s urovnáním dna do předepsaného profilu a spádu v hornině třídy těžitelnosti I skupiny 1 a 2 do 20 m3</t>
  </si>
  <si>
    <t>-1086931335</t>
  </si>
  <si>
    <t>https://podminky.urs.cz/item/CS_URS_2024_02/132151101</t>
  </si>
  <si>
    <t>"viz. SO 02.4" (0,4*0,4*0,4)*7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</si>
  <si>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</si>
  <si>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</si>
  <si>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1682294269</t>
  </si>
  <si>
    <t>https://podminky.urs.cz/item/CS_URS_2024_02/162251102</t>
  </si>
  <si>
    <t>(7,5*0,10)+(32,0*0,05)+(25,5*0,2)+3,497+0,448</t>
  </si>
  <si>
    <t>"dlažba" 51,8*0,06</t>
  </si>
  <si>
    <t>"asfalt beton" 32*0,1</t>
  </si>
  <si>
    <t>"kamenivo" 162*0,2</t>
  </si>
  <si>
    <t>"živice" 162*0,15</t>
  </si>
  <si>
    <t>38033091</t>
  </si>
  <si>
    <t>171201221.R</t>
  </si>
  <si>
    <t>1773282975</t>
  </si>
  <si>
    <t>https://podminky.urs.cz/item/CS_URS_2024_02/171201221.R</t>
  </si>
  <si>
    <t>11,395*1,6+13,468+46,98</t>
  </si>
  <si>
    <t>183111114</t>
  </si>
  <si>
    <t>Hloubení jamek pro vysazování rostlin v zemině skupiny 1 až 4 bez výměny půdy v rovině nebo na svahu do 1:5, objemu přes 0,01 do 0,02 m3</t>
  </si>
  <si>
    <t>1568754451</t>
  </si>
  <si>
    <t>https://podminky.urs.cz/item/CS_URS_2024_02/183111114</t>
  </si>
  <si>
    <t>"situace sadových úprav" 70</t>
  </si>
  <si>
    <t>184102111</t>
  </si>
  <si>
    <t>Výsadba dřeviny s balem do předem vyhloubené jamky se zalitím v rovině nebo na svahu do 1:5, při průměru balu přes 100 do 200 mm</t>
  </si>
  <si>
    <t>1881124987</t>
  </si>
  <si>
    <t>https://podminky.urs.cz/item/CS_URS_2024_02/184102111</t>
  </si>
  <si>
    <t>026603R</t>
  </si>
  <si>
    <t>Thuje Smaragd /Thuja occidentalis/ 160-180cm</t>
  </si>
  <si>
    <t>R</t>
  </si>
  <si>
    <t>470742596</t>
  </si>
  <si>
    <t>275311511</t>
  </si>
  <si>
    <t>Základy z betonu prostého patky a bloky z betonu kamenem prokládaného tř. C 12/15</t>
  </si>
  <si>
    <t>689824002</t>
  </si>
  <si>
    <t>https://podminky.urs.cz/item/CS_URS_2024_02/275311511</t>
  </si>
  <si>
    <t>"viz. SO 02.4" (0,6*0,4*0,4)*7</t>
  </si>
  <si>
    <t>564801012</t>
  </si>
  <si>
    <t>Podklad ze štěrkodrti ŠD s rozprostřením a zhutněním plochy jednotlivě do 100 m2, po zhutnění tl. 40 mm</t>
  </si>
  <si>
    <t>-194986086</t>
  </si>
  <si>
    <t>https://podminky.urs.cz/item/CS_URS_2024_02/564801012</t>
  </si>
  <si>
    <t>564851011</t>
  </si>
  <si>
    <t>Podklad ze štěrkodrti ŠD s rozprostřením a zhutněním plochy jednotlivě do 100 m2, po zhutnění tl. 150 mm</t>
  </si>
  <si>
    <t>-2078373622</t>
  </si>
  <si>
    <t>https://podminky.urs.cz/item/CS_URS_2024_02/564851011</t>
  </si>
  <si>
    <t>"C2" 27,8+13,04</t>
  </si>
  <si>
    <t>564861011</t>
  </si>
  <si>
    <t>Podklad ze štěrkodrti ŠD s rozprostřením a zhutněním plochy jednotlivě do 100 m2, po zhutnění tl. 200 mm</t>
  </si>
  <si>
    <t>-1062730216</t>
  </si>
  <si>
    <t>https://podminky.urs.cz/item/CS_URS_2024_02/564861011</t>
  </si>
  <si>
    <t>"C1" 46,7</t>
  </si>
  <si>
    <t>564952111</t>
  </si>
  <si>
    <t>Podklad z mechanicky zpevněného kameniva MZK (minerální beton) s rozprostřením a s hutněním, po zhutnění tl. 150 mm</t>
  </si>
  <si>
    <t>-1562015070</t>
  </si>
  <si>
    <t>https://podminky.urs.cz/item/CS_URS_2024_02/564952111</t>
  </si>
  <si>
    <t>565165111</t>
  </si>
  <si>
    <t>Asfaltový beton vrstva podkladní ACP 16 (obalované kamenivo střednězrnné - OKS) s rozprostřením a zhutněním v pruhu šířky přes 1,5 do 3 m, po zhutnění tl. 80 mm</t>
  </si>
  <si>
    <t>686990608</t>
  </si>
  <si>
    <t>https://podminky.urs.cz/item/CS_URS_2024_02/565165111</t>
  </si>
  <si>
    <t>573191111</t>
  </si>
  <si>
    <t>Postřik infiltrační kationaktivní emulzí v množství 1,00 kg/m2</t>
  </si>
  <si>
    <t>-2134875584</t>
  </si>
  <si>
    <t>https://podminky.urs.cz/item/CS_URS_2024_02/573191111</t>
  </si>
  <si>
    <t>573211108</t>
  </si>
  <si>
    <t>Postřik spojovací PS bez posypu kamenivem z asfaltu silničního, v množství 0,40 kg/m2</t>
  </si>
  <si>
    <t>-2017997319</t>
  </si>
  <si>
    <t>https://podminky.urs.cz/item/CS_URS_2024_02/573211108</t>
  </si>
  <si>
    <t>577134111</t>
  </si>
  <si>
    <t>Asfaltový beton vrstva obrusná ACO 11 (ABS) s rozprostřením a se zhutněním z nemodifikovaného asfaltu v pruhu šířky do 3 m tř. I (ACO 11+), po zhutnění tl. 40 mm</t>
  </si>
  <si>
    <t>-741165622</t>
  </si>
  <si>
    <t>https://podminky.urs.cz/item/CS_URS_2024_02/577134111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</si>
  <si>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</si>
  <si>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</si>
  <si>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-1560451425</t>
  </si>
  <si>
    <t>https://podminky.urs.cz/item/CS_URS_2024_02/596211110</t>
  </si>
  <si>
    <t>"nová dlažba" 40,84</t>
  </si>
  <si>
    <t>"přeskládání dlažby" 44,3</t>
  </si>
  <si>
    <t>59245015</t>
  </si>
  <si>
    <t>dlažba zámková betonová tvaru I 200x165mm tl 60mm přírodní</t>
  </si>
  <si>
    <t>547272309</t>
  </si>
  <si>
    <t>46,7*1,2 "Přepočtené koeficientem množství</t>
  </si>
  <si>
    <t>Trubní vedení</t>
  </si>
  <si>
    <t>8991.R</t>
  </si>
  <si>
    <t>Odstranění poklopu kanalizačního pevného s ošetřením podkladu hloubky přes 25 cm</t>
  </si>
  <si>
    <t>-912674779</t>
  </si>
  <si>
    <t>"viz. SO 02.3" 1</t>
  </si>
  <si>
    <t>55241030</t>
  </si>
  <si>
    <t>poklop šachtový litinový kruhový DN 600 bez ventilace tř D400 pro intenzivní provoz</t>
  </si>
  <si>
    <t>822201950</t>
  </si>
  <si>
    <t>914111111</t>
  </si>
  <si>
    <t>Montáž svislé dopravní značky základní velikosti do 1 m2 objímkami na sloupky nebo konzoly</t>
  </si>
  <si>
    <t>916993773</t>
  </si>
  <si>
    <t>https://podminky.urs.cz/item/CS_URS_2024_02/914111111</t>
  </si>
  <si>
    <t>40445625</t>
  </si>
  <si>
    <t>informativní značky provozní IP8, IP9, IP11-IP13 500x700mm</t>
  </si>
  <si>
    <t>943056130</t>
  </si>
  <si>
    <t>40445650</t>
  </si>
  <si>
    <t>dodatkové tabulky E7, E12, E13 500x300mm</t>
  </si>
  <si>
    <t>-875906223</t>
  </si>
  <si>
    <t>915131111</t>
  </si>
  <si>
    <t>Vodorovné dopravní značení stříkané barvou přechody pro chodce, šipky, symboly bílé základní</t>
  </si>
  <si>
    <t>-706354444</t>
  </si>
  <si>
    <t>https://podminky.urs.cz/item/CS_URS_2024_02/915131111</t>
  </si>
  <si>
    <t>916131112</t>
  </si>
  <si>
    <t>Osazení silničního obrubníku betonového se zřízením lože, s vyplněním a zatřením spár cementovou maltou ležatého bez boční opěry, do lože z betonu prostého</t>
  </si>
  <si>
    <t>49208892</t>
  </si>
  <si>
    <t>https://podminky.urs.cz/item/CS_URS_2024_02/916131112</t>
  </si>
  <si>
    <t>2*3,5+4,2+1,9+11,1+0,8</t>
  </si>
  <si>
    <t>59217026</t>
  </si>
  <si>
    <t>obrubník silniční betonový 500x150x250mm</t>
  </si>
  <si>
    <t>-1449371365</t>
  </si>
  <si>
    <t>25*1,1 "Přepočtené koeficientem množství</t>
  </si>
  <si>
    <t>936174311</t>
  </si>
  <si>
    <t>Montáž stojanu na kola přichyceného kotevními šrouby 5 kol</t>
  </si>
  <si>
    <t>-1086696345</t>
  </si>
  <si>
    <t>https://podminky.urs.cz/item/CS_URS_2024_02/936174311</t>
  </si>
  <si>
    <t>74910151</t>
  </si>
  <si>
    <t>stojan na kola na 5 kol jednostranný, kov 570x1750x500mm</t>
  </si>
  <si>
    <t>1576771731</t>
  </si>
  <si>
    <t>9660.R</t>
  </si>
  <si>
    <t>Odstranění obrubníku s odklizením materiálu na vzdálenost do 20 m nebo s naložením na dopravní prostředek betonového</t>
  </si>
  <si>
    <t>1518160264</t>
  </si>
  <si>
    <t>"viz. SO 02.3" 61</t>
  </si>
  <si>
    <t>966006131</t>
  </si>
  <si>
    <t>Odstranění dopravních nebo orientačních značek se sloupkem s uložením hmot na vzdálenost do 20 m nebo s naložením na dopravní prostředek, se zásypem jam a jeho zhutněním uklínovaným kameny</t>
  </si>
  <si>
    <t>-502285689</t>
  </si>
  <si>
    <t>https://podminky.urs.cz/item/CS_URS_2024_02/966006131</t>
  </si>
  <si>
    <t>997</t>
  </si>
  <si>
    <t>Přesun sutě</t>
  </si>
  <si>
    <t>997013501</t>
  </si>
  <si>
    <t>Odvoz suti a vybouraných hmot na skládku nebo meziskládku se složením, na vzdálenost do 1 km</t>
  </si>
  <si>
    <t>-955976879</t>
  </si>
  <si>
    <t>https://podminky.urs.cz/item/CS_URS_2024_02/997013501</t>
  </si>
  <si>
    <t>997013509</t>
  </si>
  <si>
    <t>Odvoz suti a vybouraných hmot na skládku nebo meziskládku se složením, na vzdálenost Příplatek k ceně za každý další započatý 1 km přes 1 km</t>
  </si>
  <si>
    <t>-419572952</t>
  </si>
  <si>
    <t>https://podminky.urs.cz/item/CS_URS_2024_02/997013509</t>
  </si>
  <si>
    <t>58,872*10 "Přepočtené koeficientem množství</t>
  </si>
  <si>
    <t>997013645</t>
  </si>
  <si>
    <t>Poplatek za uložení stavebního odpadu na skládce (skládkovné) asfaltového bez obsahu dehtu zatříděného do Katalogu odpadů pod kódem 17 03 02</t>
  </si>
  <si>
    <t>-26472692</t>
  </si>
  <si>
    <t>https://podminky.urs.cz/item/CS_URS_2024_02/997013645</t>
  </si>
  <si>
    <t>7,68+51,192</t>
  </si>
  <si>
    <t>998223011</t>
  </si>
  <si>
    <t>Přesun hmot pro pozemní komunikace s krytem dlážděným dopravní vzdálenost do 200 m jakékoliv délky objektu</t>
  </si>
  <si>
    <t>1058515099</t>
  </si>
  <si>
    <t>https://podminky.urs.cz/item/CS_URS_2024_02/998223011</t>
  </si>
  <si>
    <t>22,394*0,6 "Přepočtené koeficientem množství</t>
  </si>
  <si>
    <t>998225111</t>
  </si>
  <si>
    <t>Přesun hmot pro komunikace s krytem z kameniva, monolitickým betonovým nebo živičným dopravní vzdálenost do 200 m jakékoliv délky objektu</t>
  </si>
  <si>
    <t>-1786101315</t>
  </si>
  <si>
    <t>https://podminky.urs.cz/item/CS_URS_2024_02/998225111</t>
  </si>
  <si>
    <t>22,394*0,4 "Přepočtené koeficientem množství</t>
  </si>
  <si>
    <t>742</t>
  </si>
  <si>
    <t>Elektroinstalace - slaboproud</t>
  </si>
  <si>
    <t>742320051</t>
  </si>
  <si>
    <t>Montáž elektricky ovládaných zámků komunikačního tabla dveřního</t>
  </si>
  <si>
    <t>1675485236</t>
  </si>
  <si>
    <t>https://podminky.urs.cz/item/CS_URS_2024_02/742320051</t>
  </si>
  <si>
    <t>38226.R</t>
  </si>
  <si>
    <t>Čtečka karet kompatibilní se systémem Dveřního interkomu</t>
  </si>
  <si>
    <t>759332960</t>
  </si>
  <si>
    <t>3822.R</t>
  </si>
  <si>
    <t>D+M napájecí zdroj pro dveřní zámek 12V DC, 0,5A, osazeno v hlavním rozvaděči</t>
  </si>
  <si>
    <t>400217672</t>
  </si>
  <si>
    <t>3823.R</t>
  </si>
  <si>
    <t>D+M jistič pro napájecí zdroj 6B/1</t>
  </si>
  <si>
    <t>-1139826782</t>
  </si>
  <si>
    <t>3824.R</t>
  </si>
  <si>
    <t>D+M pojistka 1A pro DC vedení do kolárny</t>
  </si>
  <si>
    <t>-1440211087</t>
  </si>
  <si>
    <t>3825.R</t>
  </si>
  <si>
    <t>D+M kabel CYKY 3x1,5 z hlavního rozvaděče do kolárny</t>
  </si>
  <si>
    <t>917854912</t>
  </si>
  <si>
    <t>3826.R</t>
  </si>
  <si>
    <t>D+M propojovací kabeláž krabice/čtečka/zámek H05VV-F 2x1mm2</t>
  </si>
  <si>
    <t>-449424760</t>
  </si>
  <si>
    <t>3827.R</t>
  </si>
  <si>
    <t>D+M instalační trubka PVC tuhá 16mm</t>
  </si>
  <si>
    <t>-1060597548</t>
  </si>
  <si>
    <t>998742101</t>
  </si>
  <si>
    <t>Přesun hmot pro slaboproud stanovený z hmotnosti přesunovaného materiálu vodorovná dopravní vzdálenost do 50 m základní v objektech výšky do 6 m</t>
  </si>
  <si>
    <t>883349726</t>
  </si>
  <si>
    <t>https://podminky.urs.cz/item/CS_URS_2024_02/998742101</t>
  </si>
  <si>
    <t>348.R</t>
  </si>
  <si>
    <t>D+M Branka 1000x1400 mm, jeklové profily s výplní z hliníkových lamel</t>
  </si>
  <si>
    <t>1368790518</t>
  </si>
  <si>
    <t>76641R</t>
  </si>
  <si>
    <t>Montáž hliníkových lamel</t>
  </si>
  <si>
    <t>1703260302</t>
  </si>
  <si>
    <t>"viz. SO 02.4" (6*0,11)*31</t>
  </si>
  <si>
    <t>61191.R</t>
  </si>
  <si>
    <t>1183660970</t>
  </si>
  <si>
    <t>14,5*1,1 "Přepočtené koeficientem množství</t>
  </si>
  <si>
    <t>767391112</t>
  </si>
  <si>
    <t>Montáž krytiny z tvarovaných plechů trapézových nebo vlnitých, uchycených šroubováním</t>
  </si>
  <si>
    <t>601228904</t>
  </si>
  <si>
    <t>https://podminky.urs.cz/item/CS_URS_2024_02/767391112</t>
  </si>
  <si>
    <t>15484311</t>
  </si>
  <si>
    <t>plech trapézový 40/160 PES 25µm tl 0,75mm</t>
  </si>
  <si>
    <t>-178738011</t>
  </si>
  <si>
    <t>11,63*1,133 "Přepočtené koeficientem množství</t>
  </si>
  <si>
    <t>-1175878022</t>
  </si>
  <si>
    <t>"viz. SO 02.4"</t>
  </si>
  <si>
    <t>"Z1" 193,8</t>
  </si>
  <si>
    <t>"Z2" 45,6</t>
  </si>
  <si>
    <t>"Z3" 31,6</t>
  </si>
  <si>
    <t>"Z4" 42,0</t>
  </si>
  <si>
    <t>"Z5" 29,0</t>
  </si>
  <si>
    <t>"Z6" 30,1</t>
  </si>
  <si>
    <t>"Z7" 22,8</t>
  </si>
  <si>
    <t>"Z8" 29,7</t>
  </si>
  <si>
    <t>"Z9" 22,0</t>
  </si>
  <si>
    <t>"Z10"11,3</t>
  </si>
  <si>
    <t>14550236</t>
  </si>
  <si>
    <t>profil ocelový svařovaný jakost S235 průřez čtvercový 40x40x3mm</t>
  </si>
  <si>
    <t>-447109133</t>
  </si>
  <si>
    <t>372,1/1000 "přepočet z Kg na T"</t>
  </si>
  <si>
    <t>15422920</t>
  </si>
  <si>
    <t>profil ocelový U ohýbaný EN 10162 tl 2mm 40x20x20mm</t>
  </si>
  <si>
    <t>341801089</t>
  </si>
  <si>
    <t>"Z10" 11,3</t>
  </si>
  <si>
    <t>11,3/1000 "přepočet z Kg na T"</t>
  </si>
  <si>
    <t>14550266</t>
  </si>
  <si>
    <t>profil ocelový svařovaný jakost S235 průřez čtvercový 80x80x3mm</t>
  </si>
  <si>
    <t>-1901297529</t>
  </si>
  <si>
    <t xml:space="preserve">74,5/1000  "přepočet z Kg na T"</t>
  </si>
  <si>
    <t>998767201</t>
  </si>
  <si>
    <t>Přesun hmot pro zámečnické konstrukce stanovený procentní sazbou (%) z ceny vodorovná dopravní vzdálenost do 50 m základní v objektech výšky do 6 m</t>
  </si>
  <si>
    <t>-559587094</t>
  </si>
  <si>
    <t>https://podminky.urs.cz/item/CS_URS_2024_02/998767201</t>
  </si>
  <si>
    <t>783301311</t>
  </si>
  <si>
    <t>Příprava podkladu zámečnických konstrukcí před provedením nátěru odmaštění odmašťovačem vodou ředitelným</t>
  </si>
  <si>
    <t>-1493255973</t>
  </si>
  <si>
    <t>https://podminky.urs.cz/item/CS_URS_2024_02/783301311</t>
  </si>
  <si>
    <t>"Z1" (0,08*4)*3,46*8</t>
  </si>
  <si>
    <t>"Z2" (0,08*4)*1,630*4</t>
  </si>
  <si>
    <t>"Z3" (0,08*4)*2,26*2</t>
  </si>
  <si>
    <t>"Z4" (0,08*4)*2,0*3</t>
  </si>
  <si>
    <t>"Z5" (0,08*4)*2,75*2</t>
  </si>
  <si>
    <t>"Z6" (0,08*4)*2,15*2</t>
  </si>
  <si>
    <t>"Z7" (0,08*4)*3,46*2</t>
  </si>
  <si>
    <t>"Z8" (0,08*4)*3,01*3</t>
  </si>
  <si>
    <t>"Z9" (0,08*4)*1,67*4</t>
  </si>
  <si>
    <t>"Z10" (0,05+0,022*2)*6*4</t>
  </si>
  <si>
    <t>-290485098</t>
  </si>
  <si>
    <t>783314101</t>
  </si>
  <si>
    <t>Základní nátěr zámečnických konstrukcí jednonásobný syntetický</t>
  </si>
  <si>
    <t>2000589036</t>
  </si>
  <si>
    <t>https://podminky.urs.cz/item/CS_URS_2024_02/783314101</t>
  </si>
  <si>
    <t>783317107</t>
  </si>
  <si>
    <t>Krycí nátěr (email) zámečnických konstrukcí jednonásobný syntetický samozákladující s obsahem železité slídy (kovářský)</t>
  </si>
  <si>
    <t>936534089</t>
  </si>
  <si>
    <t>https://podminky.urs.cz/item/CS_URS_2024_02/783317107</t>
  </si>
  <si>
    <t>783334101</t>
  </si>
  <si>
    <t>Základní nátěr zámečnických konstrukcí jednonásobný epoxidový</t>
  </si>
  <si>
    <t>1741313880</t>
  </si>
  <si>
    <t>https://podminky.urs.cz/item/CS_URS_2024_02/783334101</t>
  </si>
  <si>
    <t>783343101</t>
  </si>
  <si>
    <t>Základní impregnační nátěr zámečnických konstrukcí aktivátorem rzi na zkorodovaný povrch jednonásobný polyuretanový</t>
  </si>
  <si>
    <t>-1143584762</t>
  </si>
  <si>
    <t>https://podminky.urs.cz/item/CS_URS_2024_02/783343101</t>
  </si>
  <si>
    <t>IO 01 - Vodovodní přípojka, areálový rozvod</t>
  </si>
  <si>
    <t>871211141</t>
  </si>
  <si>
    <t>Montáž vodovodního potrubí z polyetylenu PE100 RC v otevřeném výkopu svařovaných na tupo SDR 11/PN16 d 63 x 5,8 mm</t>
  </si>
  <si>
    <t>1211076743</t>
  </si>
  <si>
    <t>https://podminky.urs.cz/item/CS_URS_2024_02/871211141</t>
  </si>
  <si>
    <t>28613503</t>
  </si>
  <si>
    <t>potrubí vodovodní dvouvrstvé PE100 RC SDR11 63x5,8mm</t>
  </si>
  <si>
    <t>992198745</t>
  </si>
  <si>
    <t>891211.1R</t>
  </si>
  <si>
    <t>Montáž vodovodních šoupátek otevřený výkop DN 50</t>
  </si>
  <si>
    <t>1173566310</t>
  </si>
  <si>
    <t>HWL.400205000016</t>
  </si>
  <si>
    <t>ŠOUPĚ E2 PŘÍRUBOVÉ KRÁTKÉ 50</t>
  </si>
  <si>
    <t>884638759</t>
  </si>
  <si>
    <t>891219111</t>
  </si>
  <si>
    <t>Montáž vodovodních armatur na potrubí navrtávacích pasů s ventilem Jt 1 MPa, na potrubí z trub litinových, ocelových nebo plastických hmot DN 50</t>
  </si>
  <si>
    <t>-561892894</t>
  </si>
  <si>
    <t>https://podminky.urs.cz/item/CS_URS_2024_02/891219111</t>
  </si>
  <si>
    <t>42273440</t>
  </si>
  <si>
    <t>pás navrtávací z tvárné litiny DN 50, univerzální, se závitovým výstupem 1"</t>
  </si>
  <si>
    <t>1193998273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</si>
  <si>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</si>
  <si>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</si>
  <si>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-1410526105</t>
  </si>
  <si>
    <t>https://podminky.urs.cz/item/CS_URS_2024_02/998276101</t>
  </si>
  <si>
    <t>IO 02 - Kanalizační přípojka, areálový rozvod</t>
  </si>
  <si>
    <t>113106071</t>
  </si>
  <si>
    <t>Rozebrání dlažeb a dílců při překopech inženýrských sítí s přemístěním hmot na skládku na vzdálenost do 3 m nebo s naložením na dopravní prostředek ručně vozovek a ploch, s jakoukoliv výplní spár ze zámkové dlažby s ložem z kameniva</t>
  </si>
  <si>
    <t>-242025129</t>
  </si>
  <si>
    <t>https://podminky.urs.cz/item/CS_URS_2024_02/113106071</t>
  </si>
  <si>
    <t>5,2*1,0</t>
  </si>
  <si>
    <t>115101201</t>
  </si>
  <si>
    <t>Čerpání vody na dopravní výšku do 10 m s uvažovaným průměrným přítokem do 500 l/min</t>
  </si>
  <si>
    <t>356706975</t>
  </si>
  <si>
    <t>https://podminky.urs.cz/item/CS_URS_2024_02/115101201</t>
  </si>
  <si>
    <t>"dny x hodiny" 5*8</t>
  </si>
  <si>
    <t>1650713045</t>
  </si>
  <si>
    <t>"sejmutí ornice" 0,80*3,56</t>
  </si>
  <si>
    <t>131251203</t>
  </si>
  <si>
    <t>Hloubení zapažených jam a zářezů strojně s urovnáním dna do předepsaného profilu a spádu v hornině třídy těžitelnosti I skupiny 3 přes 50 do 100 m3</t>
  </si>
  <si>
    <t>677875710</t>
  </si>
  <si>
    <t>https://podminky.urs.cz/item/CS_URS_2024_02/131251203</t>
  </si>
  <si>
    <t>(14*0,8)+(72*0,8)</t>
  </si>
  <si>
    <t>151101102</t>
  </si>
  <si>
    <t>Zřízení pažení a rozepření stěn rýh pro podzemní vedení příložné pro jakoukoliv mezerovitost, hloubky přes 2 do 4 m</t>
  </si>
  <si>
    <t>-215242493</t>
  </si>
  <si>
    <t>https://podminky.urs.cz/item/CS_URS_2024_02/151101102</t>
  </si>
  <si>
    <t>(14*2)+(72*2)</t>
  </si>
  <si>
    <t>151101112</t>
  </si>
  <si>
    <t>Odstranění pažení a rozepření stěn rýh pro podzemní vedení s uložením materiálu na vzdálenost do 3 m od kraje výkopu příložné, hloubky přes 2 do 4 m</t>
  </si>
  <si>
    <t>1601917136</t>
  </si>
  <si>
    <t>https://podminky.urs.cz/item/CS_URS_2024_02/151101112</t>
  </si>
  <si>
    <t>2054987715</t>
  </si>
  <si>
    <t>-838069312</t>
  </si>
  <si>
    <t>-8958898</t>
  </si>
  <si>
    <t>-205360097</t>
  </si>
  <si>
    <t>68,8*2</t>
  </si>
  <si>
    <t>174151101</t>
  </si>
  <si>
    <t>1467528098</t>
  </si>
  <si>
    <t>https://podminky.urs.cz/item/CS_URS_2024_02/174151101</t>
  </si>
  <si>
    <t>"zemina"(0,8*9,8)</t>
  </si>
  <si>
    <t>"štěrk"(39,36*0,8)</t>
  </si>
  <si>
    <t>58333625</t>
  </si>
  <si>
    <t>kamenivo těžené hrubé frakce 4/8</t>
  </si>
  <si>
    <t>-368968518</t>
  </si>
  <si>
    <t>31,488*1,7</t>
  </si>
  <si>
    <t>58333R</t>
  </si>
  <si>
    <t>zásyp hutněný po vstvách (zemina z výkopu)</t>
  </si>
  <si>
    <t>158975097</t>
  </si>
  <si>
    <t>7,84*1,45</t>
  </si>
  <si>
    <t>1686855478</t>
  </si>
  <si>
    <t>"délka x šířka x tloušťka" 48,06*0,80*0,30</t>
  </si>
  <si>
    <t>58337310</t>
  </si>
  <si>
    <t>štěrkopísek frakce 0/4</t>
  </si>
  <si>
    <t>516268943</t>
  </si>
  <si>
    <t>11,534*2 "Přepočtené koeficientem množství</t>
  </si>
  <si>
    <t>181411121</t>
  </si>
  <si>
    <t>Založení trávníku na půdě předem připravené plochy do 1000 m2 výsevem včetně utažení lučního v rovině nebo na svahu do 1:5</t>
  </si>
  <si>
    <t>-587394444</t>
  </si>
  <si>
    <t>https://podminky.urs.cz/item/CS_URS_2024_02/181411121</t>
  </si>
  <si>
    <t>3,56*0,8</t>
  </si>
  <si>
    <t>00572100</t>
  </si>
  <si>
    <t>osivo jetelotráva intenzivní víceletá</t>
  </si>
  <si>
    <t>-1085911330</t>
  </si>
  <si>
    <t>2,848*0,02 "Přepočtené koeficientem množství</t>
  </si>
  <si>
    <t>359901111</t>
  </si>
  <si>
    <t>Vyčištění stok jakékoliv výšky</t>
  </si>
  <si>
    <t>-1816933597</t>
  </si>
  <si>
    <t>https://podminky.urs.cz/item/CS_URS_2024_02/359901111</t>
  </si>
  <si>
    <t>44+4,77</t>
  </si>
  <si>
    <t>359901211</t>
  </si>
  <si>
    <t>Monitoring stok (kamerový systém) jakékoli výšky nová kanalizace</t>
  </si>
  <si>
    <t>161725252</t>
  </si>
  <si>
    <t>https://podminky.urs.cz/item/CS_URS_2024_02/359901211</t>
  </si>
  <si>
    <t>451573111</t>
  </si>
  <si>
    <t>Lože pod potrubí, stoky a drobné objekty v otevřeném výkopu z písku a štěrkopísku do 63 mm</t>
  </si>
  <si>
    <t>1964373866</t>
  </si>
  <si>
    <t>https://podminky.urs.cz/item/CS_URS_2024_02/451573111</t>
  </si>
  <si>
    <t>(44+4,77)*0,1</t>
  </si>
  <si>
    <t>591211111</t>
  </si>
  <si>
    <t>Kladení dlažby z kostek s provedením lože do tl. 50 mm, s vyplněním spár, s dvojím beraněním a se smetením přebytečného materiálu na krajnici drobných z kamene, do lože z kameniva těženého</t>
  </si>
  <si>
    <t>-877609312</t>
  </si>
  <si>
    <t>https://podminky.urs.cz/item/CS_URS_2024_02/591211111</t>
  </si>
  <si>
    <t>871313121</t>
  </si>
  <si>
    <t>Montáž kanalizačního potrubí z tvrdého PVC-U hladkého plnostěnného tuhost SN 8 DN 160</t>
  </si>
  <si>
    <t>-226655557</t>
  </si>
  <si>
    <t>https://podminky.urs.cz/item/CS_URS_2024_02/871313121</t>
  </si>
  <si>
    <t>28611164</t>
  </si>
  <si>
    <t>trubka kanalizační PVC-U plnostěnná jednovrstvá DN 160x1000mm SN8</t>
  </si>
  <si>
    <t>-857903408</t>
  </si>
  <si>
    <t>4,77*1,1 "Přepočtené koeficientem množství</t>
  </si>
  <si>
    <t>871353121</t>
  </si>
  <si>
    <t>Montáž kanalizačního potrubí z tvrdého PVC-U hladkého plnostěnného tuhost SN 8 DN 200</t>
  </si>
  <si>
    <t>-1356263358</t>
  </si>
  <si>
    <t>https://podminky.urs.cz/item/CS_URS_2024_02/871353121</t>
  </si>
  <si>
    <t>20000W.R</t>
  </si>
  <si>
    <t xml:space="preserve">200 - DNO KG 160 ÚHEL 45°   (vč.těsnění)</t>
  </si>
  <si>
    <t>56604715</t>
  </si>
  <si>
    <t>28611167</t>
  </si>
  <si>
    <t>trubka kanalizační PVC-U plnostěnná jednovrstvá DN 200x1000mm SN8</t>
  </si>
  <si>
    <t>-1932366406</t>
  </si>
  <si>
    <t>44*1,1 "Přepočtené koeficientem množství</t>
  </si>
  <si>
    <t>871363121</t>
  </si>
  <si>
    <t>Montáž kanalizačního potrubí z tvrdého PVC-U hladkého plnostěnného tuhost SN 8 DN 250</t>
  </si>
  <si>
    <t>-960407163</t>
  </si>
  <si>
    <t>https://podminky.urs.cz/item/CS_URS_2024_02/871363121</t>
  </si>
  <si>
    <t>28611152</t>
  </si>
  <si>
    <t>trubka kanalizační PVC-U plnostěnná jednovrstvá DN 250x1000mm SN8</t>
  </si>
  <si>
    <t>-481593083</t>
  </si>
  <si>
    <t>4*1,1 "Přepočtené koeficientem množství</t>
  </si>
  <si>
    <t>871440430</t>
  </si>
  <si>
    <t>Montáž kanalizačního potrubí z polypropylenu PP korugovaného nebo žebrovaného SN 16 DN 600</t>
  </si>
  <si>
    <t>-314015188</t>
  </si>
  <si>
    <t>https://podminky.urs.cz/item/CS_URS_2024_02/871440430</t>
  </si>
  <si>
    <t>1,6+3,5</t>
  </si>
  <si>
    <t>28613390R</t>
  </si>
  <si>
    <t>600 NG - TĚSNĚNÍ K ŠACHTOVÉ ROUŘE</t>
  </si>
  <si>
    <t>-787386420</t>
  </si>
  <si>
    <t>5,91133004926108*1,015 "Přepočtené koeficientem množství</t>
  </si>
  <si>
    <t>28614490R</t>
  </si>
  <si>
    <t>600 - BETONOVÝ PRSTENEC</t>
  </si>
  <si>
    <t>416653143</t>
  </si>
  <si>
    <t>28617477R</t>
  </si>
  <si>
    <t>Poklop kanalizační litinový D400</t>
  </si>
  <si>
    <t>-1406735291</t>
  </si>
  <si>
    <t>892312121</t>
  </si>
  <si>
    <t>Tlakové zkoušky vzduchem těsnícími vaky ucpávkovými DN 150</t>
  </si>
  <si>
    <t>úsek</t>
  </si>
  <si>
    <t>361080860</t>
  </si>
  <si>
    <t>https://podminky.urs.cz/item/CS_URS_2024_02/892312121</t>
  </si>
  <si>
    <t>892352121</t>
  </si>
  <si>
    <t>Tlakové zkoušky vzduchem těsnícími vaky ucpávkovými DN 200</t>
  </si>
  <si>
    <t>-1606150672</t>
  </si>
  <si>
    <t>https://podminky.urs.cz/item/CS_URS_2024_02/892352121</t>
  </si>
  <si>
    <t>899722112</t>
  </si>
  <si>
    <t>Krytí potrubí z plastů výstražnou fólií z PVC šířky přes 20 do 25 cm</t>
  </si>
  <si>
    <t>-1674289408</t>
  </si>
  <si>
    <t>https://podminky.urs.cz/item/CS_URS_2024_02/899722112</t>
  </si>
  <si>
    <t>"celková délka" 44+4,77</t>
  </si>
  <si>
    <t>1876917378</t>
  </si>
  <si>
    <t>-1010812483</t>
  </si>
  <si>
    <t>1,534*10 "Přepočtené koeficientem množství</t>
  </si>
  <si>
    <t>997013601</t>
  </si>
  <si>
    <t>Poplatek za uložení stavebního odpadu na skládce (skládkovné) z prostého betonu zatříděného do Katalogu odpadů pod kódem 17 01 01</t>
  </si>
  <si>
    <t>413881586</t>
  </si>
  <si>
    <t>https://podminky.urs.cz/item/CS_URS_2024_02/997013601</t>
  </si>
  <si>
    <t>-1418605352</t>
  </si>
  <si>
    <t>998276128</t>
  </si>
  <si>
    <t>Přesun hmot pro trubní vedení hloubené z trub z plastických hmot nebo sklolaminátových Příplatek k cenám za zvětšený přesun přes vymezenou dopravní vzdálenost přes 3000 do 5000 m</t>
  </si>
  <si>
    <t>571912258</t>
  </si>
  <si>
    <t>https://podminky.urs.cz/item/CS_URS_2024_02/998276128</t>
  </si>
  <si>
    <t>IO 03 - Elektro přípojka</t>
  </si>
  <si>
    <t>D2 - VC 7/32 - Rozvaděče</t>
  </si>
  <si>
    <t>D3 - Materiály</t>
  </si>
  <si>
    <t>D4 - Práce v HZS</t>
  </si>
  <si>
    <t>D5 - C21M - Elektromontáže</t>
  </si>
  <si>
    <t>000258</t>
  </si>
  <si>
    <t>kompl. výkop š. 35cm do hl. 80cm v trénu vč.záhozu a úpr. terénu</t>
  </si>
  <si>
    <t>1941482169</t>
  </si>
  <si>
    <t>-221264710</t>
  </si>
  <si>
    <t>VC 7/32 - Rozvaděče</t>
  </si>
  <si>
    <t>P-0156-1</t>
  </si>
  <si>
    <t>pojistka výkonová nožová - 250A</t>
  </si>
  <si>
    <t>-2042836024</t>
  </si>
  <si>
    <t>Materiály</t>
  </si>
  <si>
    <t>00143</t>
  </si>
  <si>
    <t>kabel s Al jádrem 3x240+120mm2</t>
  </si>
  <si>
    <t>-502833765</t>
  </si>
  <si>
    <t>00213</t>
  </si>
  <si>
    <t>trubka ohebná o 110/94 mm do země</t>
  </si>
  <si>
    <t>856481747</t>
  </si>
  <si>
    <t>-160240783</t>
  </si>
  <si>
    <t>výstražná fólie červená šíře 22 cm</t>
  </si>
  <si>
    <t>-118309737</t>
  </si>
  <si>
    <t>01734</t>
  </si>
  <si>
    <t xml:space="preserve">spojka smršťovací 95 - 240 mm2  kabel 4B</t>
  </si>
  <si>
    <t>1705722825</t>
  </si>
  <si>
    <t>01840</t>
  </si>
  <si>
    <t>pásek vázací 290x3,6 mm</t>
  </si>
  <si>
    <t>-2099986512</t>
  </si>
  <si>
    <t>21110</t>
  </si>
  <si>
    <t>čistý kopaný písek</t>
  </si>
  <si>
    <t>1417884893</t>
  </si>
  <si>
    <t>1748194267</t>
  </si>
  <si>
    <t>-403028284</t>
  </si>
  <si>
    <t>1120871102</t>
  </si>
  <si>
    <t>456459319</t>
  </si>
  <si>
    <t>Pol301</t>
  </si>
  <si>
    <t>Úprava stávajícího rozvaděče</t>
  </si>
  <si>
    <t>10239100</t>
  </si>
  <si>
    <t>Pol302</t>
  </si>
  <si>
    <t>674364742</t>
  </si>
  <si>
    <t>Pol303</t>
  </si>
  <si>
    <t>1469025918</t>
  </si>
  <si>
    <t>21000000.1</t>
  </si>
  <si>
    <t>elektromontáže - instalace všech kabelů v energokanálu, prúraz v energokanálu a utěsnění, instalace kabelů do výkopu, protažení a ukončení. Úprava rozvaděče v energocentru a osazení deionů 3x250A.</t>
  </si>
  <si>
    <t>-1917385135</t>
  </si>
  <si>
    <t>IO 04 - SLP přípojka</t>
  </si>
  <si>
    <t>D1 - Výkopové práce</t>
  </si>
  <si>
    <t>D2 - Protlak</t>
  </si>
  <si>
    <t>Výkopové práce</t>
  </si>
  <si>
    <t>Pol142</t>
  </si>
  <si>
    <t>Vytyčení stávajících inženýrských sítí</t>
  </si>
  <si>
    <t>-1610624929</t>
  </si>
  <si>
    <t>Pol143</t>
  </si>
  <si>
    <t>Zabezpečení staveniště (zábrany, informační tabule, dopravní značení)</t>
  </si>
  <si>
    <t>2127127250</t>
  </si>
  <si>
    <t>460021111</t>
  </si>
  <si>
    <t>Sejmutí ornice ručně včetně rozpojení a odhozu ornice do vzdálenosti 3 m nebo naložení na dopravní prostředek tl. vrstvy do 20 cm</t>
  </si>
  <si>
    <t>2109731175</t>
  </si>
  <si>
    <t>https://podminky.urs.cz/item/CS_URS_2024_02/460021111</t>
  </si>
  <si>
    <t>(8+22+90)*0,5</t>
  </si>
  <si>
    <t>113106023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</si>
  <si>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ze zámkové dlažby</t>
  </si>
  <si>
    <t>880227243</t>
  </si>
  <si>
    <t>https://podminky.urs.cz/item/CS_URS_2024_02/113106023</t>
  </si>
  <si>
    <t>460871155</t>
  </si>
  <si>
    <t>Podklad vozovek a chodníků včetně rozprostření a úpravy z kameniva drceného, včetně zhutnění, tloušťky přes 25 do 30 cm</t>
  </si>
  <si>
    <t>416805663</t>
  </si>
  <si>
    <t>https://podminky.urs.cz/item/CS_URS_2024_02/460871155</t>
  </si>
  <si>
    <t>460881612</t>
  </si>
  <si>
    <t>Kryt vozovek a chodníků kladení dlažby (materiál ve specifikaci) včetně spárování, do lože z kameniva těženého z dlaždic betonových tvarovaných nebo zámkových</t>
  </si>
  <si>
    <t>12783354</t>
  </si>
  <si>
    <t>https://podminky.urs.cz/item/CS_URS_2024_02/460881612</t>
  </si>
  <si>
    <t>Pol148</t>
  </si>
  <si>
    <t>Krycí deska, materiál plast</t>
  </si>
  <si>
    <t>-992025325</t>
  </si>
  <si>
    <t>Pol149</t>
  </si>
  <si>
    <t>Folie výstražná 33cm, tl.0,15mm</t>
  </si>
  <si>
    <t>611176727</t>
  </si>
  <si>
    <t>Pol150</t>
  </si>
  <si>
    <t>Zához rýhy 35/70 , zhutnění, povrch (uprava terénu, osetí trávou)</t>
  </si>
  <si>
    <t>-325982047</t>
  </si>
  <si>
    <t>460091111</t>
  </si>
  <si>
    <t>Odkop zeminy ručně s přemístěním výkopku do vzdálenosti 3 m od okraje jámy nebo s naložením na dopravní prostředek v hornině třídy těžitelnosti I skupiny 1 a 2</t>
  </si>
  <si>
    <t>1038312681</t>
  </si>
  <si>
    <t>https://podminky.urs.cz/item/CS_URS_2024_02/460091111</t>
  </si>
  <si>
    <t>60*1,0</t>
  </si>
  <si>
    <t>460661112</t>
  </si>
  <si>
    <t>Kabelové lože z písku včetně podsypu, zhutnění a urovnání povrchu pro kabely nn bez zakrytí, šířky přes 35 do 50 cm</t>
  </si>
  <si>
    <t>2074349893</t>
  </si>
  <si>
    <t>https://podminky.urs.cz/item/CS_URS_2024_02/460661112</t>
  </si>
  <si>
    <t>158*2</t>
  </si>
  <si>
    <t>Pol1571</t>
  </si>
  <si>
    <t>Geodetické zaměření trasy</t>
  </si>
  <si>
    <t>-1993073159</t>
  </si>
  <si>
    <t>Protlak</t>
  </si>
  <si>
    <t>Pol1561</t>
  </si>
  <si>
    <t>Chránička s rozměry 125/108mm, červená, dvouplášťová ohebná korugovaná chránička, HDPE, IP40, mezní hodnota zatížení 450N/20cm</t>
  </si>
  <si>
    <t>-2110639784</t>
  </si>
  <si>
    <t>"protlak pod schodištěm" 5,5</t>
  </si>
  <si>
    <t>"protlak pod vozovkou" 12,5</t>
  </si>
  <si>
    <t>Pol1591</t>
  </si>
  <si>
    <t>Výkop a zához jámy pro podvrt (2,5x1m)</t>
  </si>
  <si>
    <t>-1036629539</t>
  </si>
  <si>
    <t>Pol1601</t>
  </si>
  <si>
    <t>Strojní protlak pr.140 řízený</t>
  </si>
  <si>
    <t>854742487</t>
  </si>
  <si>
    <t>3,0+9,8</t>
  </si>
  <si>
    <t>997221571</t>
  </si>
  <si>
    <t>Vodorovná doprava vybouraných hmot bez naložení, ale se složením a s hrubým urovnáním na vzdálenost do 1 km</t>
  </si>
  <si>
    <t>139494677</t>
  </si>
  <si>
    <t>https://podminky.urs.cz/item/CS_URS_2024_02/997221571</t>
  </si>
  <si>
    <t>997221579</t>
  </si>
  <si>
    <t>Vodorovná doprava vybouraných hmot bez naložení, ale se složením a s hrubým urovnáním na vzdálenost Příplatek k ceně za každý další započatý 1 km přes 1 km</t>
  </si>
  <si>
    <t>-588215157</t>
  </si>
  <si>
    <t>https://podminky.urs.cz/item/CS_URS_2024_02/997221579</t>
  </si>
  <si>
    <t>7,28*10 "Přepočtené koeficientem množství</t>
  </si>
  <si>
    <t>997221615</t>
  </si>
  <si>
    <t>591549661</t>
  </si>
  <si>
    <t>https://podminky.urs.cz/item/CS_URS_2024_02/997221615</t>
  </si>
  <si>
    <t>IO 05 - Fotovoltaika</t>
  </si>
  <si>
    <t>D1 - Ostatní náklady</t>
  </si>
  <si>
    <t>D2 - Elektromontážní a zemní práce</t>
  </si>
  <si>
    <t>D3 - HZS</t>
  </si>
  <si>
    <t>D4 - Dodávky</t>
  </si>
  <si>
    <t>D5 - Elektromontážní a zemní práce</t>
  </si>
  <si>
    <t>D6 - HZS</t>
  </si>
  <si>
    <t>Ostatní náklady</t>
  </si>
  <si>
    <t>Pol1041</t>
  </si>
  <si>
    <t>Rozváděč RFVE včetně výzbroje a příslušenství (Vše dle připojovacích podmínek)</t>
  </si>
  <si>
    <t>-2144299678</t>
  </si>
  <si>
    <t>Pol257</t>
  </si>
  <si>
    <t>DC konektory MC4 pro kabel 6 mm2 (samec+samice)</t>
  </si>
  <si>
    <t>241295914</t>
  </si>
  <si>
    <t>Pol275</t>
  </si>
  <si>
    <t>Konstrukce na střechu, sklon fot. panelu 5-90° včetně spojovacího materiálu a příslušenství (na jeden panel)</t>
  </si>
  <si>
    <t>-140655387</t>
  </si>
  <si>
    <t>Pol280</t>
  </si>
  <si>
    <t>Třífázový střídač 50kW</t>
  </si>
  <si>
    <t>1063426878</t>
  </si>
  <si>
    <t>Pol281</t>
  </si>
  <si>
    <t>Monokrystalický fotovoltaický panel 450 Wp</t>
  </si>
  <si>
    <t>-578413694</t>
  </si>
  <si>
    <t>Pol282</t>
  </si>
  <si>
    <t>Materiál pro uchycení střídače</t>
  </si>
  <si>
    <t>-1263898152</t>
  </si>
  <si>
    <t>Pol283</t>
  </si>
  <si>
    <t>Materiál pro uchycení rozváděče RDC</t>
  </si>
  <si>
    <t>-2058620548</t>
  </si>
  <si>
    <t>Pol284</t>
  </si>
  <si>
    <t>Optimizéry</t>
  </si>
  <si>
    <t>445895042</t>
  </si>
  <si>
    <t>Pol285</t>
  </si>
  <si>
    <t>Podružný materiál</t>
  </si>
  <si>
    <t>664849059</t>
  </si>
  <si>
    <t>Pol276</t>
  </si>
  <si>
    <t>-519469434</t>
  </si>
  <si>
    <t>Pol258</t>
  </si>
  <si>
    <t>Solární kabel H1Z2Z2-K 1x6 mm2, UV odolný, červený</t>
  </si>
  <si>
    <t>-2027031938</t>
  </si>
  <si>
    <t>Pol259</t>
  </si>
  <si>
    <t>Solární kabel H1Z2Z2-K 1x6 mm2, UV odolný, černý</t>
  </si>
  <si>
    <t>1526756181</t>
  </si>
  <si>
    <t>Pol260</t>
  </si>
  <si>
    <t>Stahovací páska UV odolná, 150x2,5 mm, černá, balení 100 ks</t>
  </si>
  <si>
    <t>bal</t>
  </si>
  <si>
    <t>-1392603050</t>
  </si>
  <si>
    <t>Pol261</t>
  </si>
  <si>
    <t>Stahovací páska UV odolná, 300x3,6 mm, černá, balení 100 ks</t>
  </si>
  <si>
    <t>-1534693624</t>
  </si>
  <si>
    <t>Pol2811</t>
  </si>
  <si>
    <t>Baterie 30 kWh</t>
  </si>
  <si>
    <t>911373298</t>
  </si>
  <si>
    <t>Pol1061</t>
  </si>
  <si>
    <t>Dovybavení rozvaděče RH/RE</t>
  </si>
  <si>
    <t>2101867160</t>
  </si>
  <si>
    <t>Pol277</t>
  </si>
  <si>
    <t>Územní vlivy</t>
  </si>
  <si>
    <t>-1081071303</t>
  </si>
  <si>
    <t>Pol267</t>
  </si>
  <si>
    <t>GZS z položek prací</t>
  </si>
  <si>
    <t>449507727</t>
  </si>
  <si>
    <t>Pol268</t>
  </si>
  <si>
    <t>Kompletační činnost</t>
  </si>
  <si>
    <t>-761854280</t>
  </si>
  <si>
    <t>Elektromontážní a zemní práce</t>
  </si>
  <si>
    <t>Pol1071</t>
  </si>
  <si>
    <t>Kabelový uzavřený žlab 50/50 mm, délka 2m, žárově zinkován, v místě instalace střídačů, RDC rozváděče, NN rozvodny a kabelové trasy od střídače do RF</t>
  </si>
  <si>
    <t>-1436543939</t>
  </si>
  <si>
    <t>Pol227</t>
  </si>
  <si>
    <t>Spojka žlabu, žárově zinkováno</t>
  </si>
  <si>
    <t>1866527203</t>
  </si>
  <si>
    <t>Pol228</t>
  </si>
  <si>
    <t>Spojka uzemňovací, žárově zinkováno</t>
  </si>
  <si>
    <t>-1560798066</t>
  </si>
  <si>
    <t>Pol229</t>
  </si>
  <si>
    <t>Nástěnný držák žlabu, žárově zinkován, včetně spojovacího materiálu</t>
  </si>
  <si>
    <t>-718100547</t>
  </si>
  <si>
    <t>Pol230</t>
  </si>
  <si>
    <t>Kabel CYKY 4x16 mm2</t>
  </si>
  <si>
    <t>-1414445041</t>
  </si>
  <si>
    <t>Pol231</t>
  </si>
  <si>
    <t>Spojovací materiál</t>
  </si>
  <si>
    <t>-1566412142</t>
  </si>
  <si>
    <t>Pol232</t>
  </si>
  <si>
    <t>Upevňovací svorka</t>
  </si>
  <si>
    <t>1165467398</t>
  </si>
  <si>
    <t>Pol233</t>
  </si>
  <si>
    <t>Kabelová trasa pro STOP FVE tlačítko</t>
  </si>
  <si>
    <t>1949526926</t>
  </si>
  <si>
    <t>Pol234</t>
  </si>
  <si>
    <t>Materiál pro stěnový protipožární prostup do budovy pro kabely od střídačů INV</t>
  </si>
  <si>
    <t>2139334713</t>
  </si>
  <si>
    <t>Pol235</t>
  </si>
  <si>
    <t>Materiál pro stěnový protipožární prostup do budovy pro kabel S2 STOP FVE tlačítka + total stop</t>
  </si>
  <si>
    <t>550096181</t>
  </si>
  <si>
    <t>Pol236</t>
  </si>
  <si>
    <t>Drát zemnící FeZn 8 mm, 2,5 m = 1 Kg</t>
  </si>
  <si>
    <t>-1465908209</t>
  </si>
  <si>
    <t>Pol237</t>
  </si>
  <si>
    <t>Svorka připojovací SU</t>
  </si>
  <si>
    <t>116267983</t>
  </si>
  <si>
    <t>Pol238</t>
  </si>
  <si>
    <t>Ekvipotenciální přípojnice EPS2 s krytem</t>
  </si>
  <si>
    <t>471641835</t>
  </si>
  <si>
    <t>Pol263</t>
  </si>
  <si>
    <t xml:space="preserve">Rozvaděč  včetně výzbroje a příslušenství</t>
  </si>
  <si>
    <t>796544169</t>
  </si>
  <si>
    <t>Pol278</t>
  </si>
  <si>
    <t>Montáž Konstrukce na střechu, sklon fot. panelu 5-90° včetně spojovacího materiálu, příslušenství (na jeden panel) a dotěžení dle zatěžovacího plánu výrobce konstrukce</t>
  </si>
  <si>
    <t>-1899377870</t>
  </si>
  <si>
    <t>Pol279</t>
  </si>
  <si>
    <t>Manipulace a vyzvednutí potřebného materiálu na střechu</t>
  </si>
  <si>
    <t>237879485</t>
  </si>
  <si>
    <t>Pol286</t>
  </si>
  <si>
    <t>Montáž třífázového střídače</t>
  </si>
  <si>
    <t>413438952</t>
  </si>
  <si>
    <t>Pol287</t>
  </si>
  <si>
    <t>Montáž monokrystalického fot. panelu</t>
  </si>
  <si>
    <t>1104367820</t>
  </si>
  <si>
    <t>Pol288</t>
  </si>
  <si>
    <t>Montáž rozváděče RDC</t>
  </si>
  <si>
    <t>-1258500547</t>
  </si>
  <si>
    <t>Pol289</t>
  </si>
  <si>
    <t>Montáž optimizérů</t>
  </si>
  <si>
    <t>1222182748</t>
  </si>
  <si>
    <t>Pol290</t>
  </si>
  <si>
    <t>Montáž senzoru teploty panelu</t>
  </si>
  <si>
    <t>1632363240</t>
  </si>
  <si>
    <t>Pol291</t>
  </si>
  <si>
    <t>Montáž senzoru venkovní teploty a vlhkosti</t>
  </si>
  <si>
    <t>-1789810304</t>
  </si>
  <si>
    <t>Pol292</t>
  </si>
  <si>
    <t>Montáž střechy pro střídače a RDCx rozváděče</t>
  </si>
  <si>
    <t>1317870104</t>
  </si>
  <si>
    <t>HZS</t>
  </si>
  <si>
    <t>Pol264</t>
  </si>
  <si>
    <t>Jednožílový bez-halogenový vodič 16 mm2, zž k pospojení kabelových žlabů, včetně spojovacího materiálu</t>
  </si>
  <si>
    <t>699021051</t>
  </si>
  <si>
    <t>Pol265</t>
  </si>
  <si>
    <t>Jednožílový bez-halogenový vodič 6 mm2, zž k pospojení fot. panelů, délka 0,3 m, opatřen na obou stranách lisovacími kabelovými oky, včetně spojovacího materiálu</t>
  </si>
  <si>
    <t>-1865816998</t>
  </si>
  <si>
    <t>Pol266</t>
  </si>
  <si>
    <t>-801707658</t>
  </si>
  <si>
    <t>Pol2542</t>
  </si>
  <si>
    <t>Montážní a demontážní práce v HZS</t>
  </si>
  <si>
    <t>105163910</t>
  </si>
  <si>
    <t>Dodávky</t>
  </si>
  <si>
    <t>Pol241</t>
  </si>
  <si>
    <t>Montáž rozváděčové skříně RFVE</t>
  </si>
  <si>
    <t>1713089912</t>
  </si>
  <si>
    <t>Pol242</t>
  </si>
  <si>
    <t>Montáž poj. odpínače FU-FVE v rozvaděči RH, včetně připojení</t>
  </si>
  <si>
    <t>974556510</t>
  </si>
  <si>
    <t>Pol243</t>
  </si>
  <si>
    <t>Úprava rozvaděče RH/RE pro připojení FVE</t>
  </si>
  <si>
    <t>1212700500</t>
  </si>
  <si>
    <t>Pol244</t>
  </si>
  <si>
    <t>Napojení na stávající elektoroinstalaci objektu</t>
  </si>
  <si>
    <t>-1897557132</t>
  </si>
  <si>
    <t>Pol245</t>
  </si>
  <si>
    <t>414895439</t>
  </si>
  <si>
    <t>Pol246</t>
  </si>
  <si>
    <t>Montáž kabelového žlabu 50/50 mm, délka 2m, žárově zinkován</t>
  </si>
  <si>
    <t>1223458579</t>
  </si>
  <si>
    <t>Pol247</t>
  </si>
  <si>
    <t>Napojení na stávající hromosvodnou soustavu objektu</t>
  </si>
  <si>
    <t>387606892</t>
  </si>
  <si>
    <t>Pol248</t>
  </si>
  <si>
    <t>Doplňující pospojení zařízení FVE na uzemňovací přípojnici</t>
  </si>
  <si>
    <t>-1645803141</t>
  </si>
  <si>
    <t>Pol249</t>
  </si>
  <si>
    <t>Montáž protipožárního stěnového prostupu pro kabely</t>
  </si>
  <si>
    <t>1246963793</t>
  </si>
  <si>
    <t>Pol250</t>
  </si>
  <si>
    <t>Montáž S2 STOP FVE tlačítka</t>
  </si>
  <si>
    <t>111290375</t>
  </si>
  <si>
    <t>Pol251</t>
  </si>
  <si>
    <t>Montáž kabelové trasy pro S2 STOP FVE tlačítko</t>
  </si>
  <si>
    <t>-1131949872</t>
  </si>
  <si>
    <t>Pol252</t>
  </si>
  <si>
    <t>Montáž protipožárního stěnového prostupu pro S2 STOP FVE tlačítko</t>
  </si>
  <si>
    <t>-755966802</t>
  </si>
  <si>
    <t>Pol254</t>
  </si>
  <si>
    <t>1415215884</t>
  </si>
  <si>
    <t>Pol255</t>
  </si>
  <si>
    <t>Výchozí revize</t>
  </si>
  <si>
    <t>-1881611008</t>
  </si>
  <si>
    <t>Pol269</t>
  </si>
  <si>
    <t>Montáž kabelů DC 6 mm2</t>
  </si>
  <si>
    <t>808441690</t>
  </si>
  <si>
    <t>Pol270</t>
  </si>
  <si>
    <t>Montáž skříně SPDx.x včetně uchycení na střeše ke konstrukci a propojení s kabely</t>
  </si>
  <si>
    <t>1311636057</t>
  </si>
  <si>
    <t>Pol271</t>
  </si>
  <si>
    <t>Montáž rozváděče RDC včetně uchycení a propojení s kabely</t>
  </si>
  <si>
    <t>314029178</t>
  </si>
  <si>
    <t>Pol272</t>
  </si>
  <si>
    <t>Pospojení kabelových žlabů s konstrukcí a stávajícím hromosvodem pomocí vodiče 16 mm2, zž</t>
  </si>
  <si>
    <t>-2022265271</t>
  </si>
  <si>
    <t>Pol273</t>
  </si>
  <si>
    <t>Pospojení fot. panelů s konstrukcí pomocí vodiče 6 mm2, zž, délka 0,3 m opatřeného kabelovými oky</t>
  </si>
  <si>
    <t>-1145021228</t>
  </si>
  <si>
    <t>Přesun stávajících rozvaděčů FVE na samonosnou AL konstrukci kotvenou ke stěně objektu ZZ</t>
  </si>
  <si>
    <t>-289533173</t>
  </si>
  <si>
    <t>Pol2541</t>
  </si>
  <si>
    <t>-810528812</t>
  </si>
  <si>
    <t>IO 06 - Dešťová kanalizace</t>
  </si>
  <si>
    <t>-677558022</t>
  </si>
  <si>
    <t>431011942</t>
  </si>
  <si>
    <t>-265822512</t>
  </si>
  <si>
    <t>"sejmutí ornice" 0,80*2,56</t>
  </si>
  <si>
    <t>1177640756</t>
  </si>
  <si>
    <t>(8,6*0,8)+(19,4*0,8)</t>
  </si>
  <si>
    <t>-130908893</t>
  </si>
  <si>
    <t>28*2</t>
  </si>
  <si>
    <t>323910642</t>
  </si>
  <si>
    <t>1854167393</t>
  </si>
  <si>
    <t>(2,05*0,2)+22,4</t>
  </si>
  <si>
    <t>-69908550</t>
  </si>
  <si>
    <t>23,810</t>
  </si>
  <si>
    <t>423371745</t>
  </si>
  <si>
    <t>-72723061</t>
  </si>
  <si>
    <t>"násobeno váhovým koeficientem 2" 23,81*2</t>
  </si>
  <si>
    <t>1282400934</t>
  </si>
  <si>
    <t>"zemina"(0,8*7,0)</t>
  </si>
  <si>
    <t>"štěrk"(10,95*0,8)</t>
  </si>
  <si>
    <t>1763170515</t>
  </si>
  <si>
    <t>8,76*1,7</t>
  </si>
  <si>
    <t>169547146</t>
  </si>
  <si>
    <t>5,6*1,45</t>
  </si>
  <si>
    <t>1087770895</t>
  </si>
  <si>
    <t>"délka x šířka x tloušťka" 13*0,80*0,30</t>
  </si>
  <si>
    <t>-540760198</t>
  </si>
  <si>
    <t>3,12*2 "Přepočtené koeficientem množství</t>
  </si>
  <si>
    <t>158769194</t>
  </si>
  <si>
    <t>2,56*0,8</t>
  </si>
  <si>
    <t>1890024212</t>
  </si>
  <si>
    <t>2,048*0,02 "Přepočtené koeficientem množství</t>
  </si>
  <si>
    <t>-1736310071</t>
  </si>
  <si>
    <t>-650007546</t>
  </si>
  <si>
    <t>-1778139338</t>
  </si>
  <si>
    <t>13*0,1</t>
  </si>
  <si>
    <t>-750265905</t>
  </si>
  <si>
    <t>75132380</t>
  </si>
  <si>
    <t>-2021335181</t>
  </si>
  <si>
    <t>13*1,03 "Přepočtené koeficientem množství</t>
  </si>
  <si>
    <t>-371200663</t>
  </si>
  <si>
    <t>1591638520</t>
  </si>
  <si>
    <t>4*1,03 "Přepočtené koeficientem množství</t>
  </si>
  <si>
    <t>-1456776661</t>
  </si>
  <si>
    <t>3,2</t>
  </si>
  <si>
    <t>-1926910748</t>
  </si>
  <si>
    <t>3,94088669950739*1,015 "Přepočtené koeficientem množství</t>
  </si>
  <si>
    <t>-655598548</t>
  </si>
  <si>
    <t>-876050620</t>
  </si>
  <si>
    <t>1332959410</t>
  </si>
  <si>
    <t>44508847</t>
  </si>
  <si>
    <t>"celková délka" 13</t>
  </si>
  <si>
    <t>-1968607595</t>
  </si>
  <si>
    <t>1592772377</t>
  </si>
  <si>
    <t>-1154778180</t>
  </si>
  <si>
    <t>-696232300</t>
  </si>
  <si>
    <t>-468049042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</si>
  <si>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</si>
  <si>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</si>
  <si>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</si>
  <si>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</si>
  <si>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</si>
  <si>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</si>
  <si>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</si>
  <si>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</si>
  <si>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</si>
  <si>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010001000</t>
  </si>
  <si>
    <t>Průzkumné, zeměměřičské a projektové práce</t>
  </si>
  <si>
    <t>1024</t>
  </si>
  <si>
    <t>-809374815</t>
  </si>
  <si>
    <t>https://podminky.urs.cz/item/CS_URS_2024_02/010001000</t>
  </si>
  <si>
    <t>0132540.1R</t>
  </si>
  <si>
    <t>Kompletní dokumentace skutečného provedení stavby</t>
  </si>
  <si>
    <t>-247554243</t>
  </si>
  <si>
    <t>013294000</t>
  </si>
  <si>
    <t>Ostatní dokumentace stavby</t>
  </si>
  <si>
    <t>381335874</t>
  </si>
  <si>
    <t>https://podminky.urs.cz/item/CS_URS_2025_02/013294000</t>
  </si>
  <si>
    <t>"zpracování dílenských dokumentací jednotlivých částí PD" 1</t>
  </si>
  <si>
    <t>VRN2</t>
  </si>
  <si>
    <t>Příprava staveniště</t>
  </si>
  <si>
    <t>020001000</t>
  </si>
  <si>
    <t>1819276404</t>
  </si>
  <si>
    <t>https://podminky.urs.cz/item/CS_URS_2024_02/020001000</t>
  </si>
  <si>
    <t>VRN3</t>
  </si>
  <si>
    <t>Zařízení staveniště</t>
  </si>
  <si>
    <t>030001000</t>
  </si>
  <si>
    <t>1706410950</t>
  </si>
  <si>
    <t>https://podminky.urs.cz/item/CS_URS_2024_02/030001000</t>
  </si>
  <si>
    <t>032002000</t>
  </si>
  <si>
    <t>Vybavení staveniště</t>
  </si>
  <si>
    <t>617288897</t>
  </si>
  <si>
    <t>https://podminky.urs.cz/item/CS_URS_2024_02/032002000</t>
  </si>
  <si>
    <t>033002000</t>
  </si>
  <si>
    <t>Připojení a spotřeba energií pro zařízení staveniště</t>
  </si>
  <si>
    <t>-15340264</t>
  </si>
  <si>
    <t>https://podminky.urs.cz/item/CS_URS_2024_02/033002000</t>
  </si>
  <si>
    <t>033002000R</t>
  </si>
  <si>
    <t>Kolaudační rozhodnutí + první paraelní připojení FVE</t>
  </si>
  <si>
    <t>-1064104598</t>
  </si>
  <si>
    <t>034103000</t>
  </si>
  <si>
    <t>Oplocení staveniště</t>
  </si>
  <si>
    <t>236099343</t>
  </si>
  <si>
    <t>https://podminky.urs.cz/item/CS_URS_2024_02/034103000</t>
  </si>
  <si>
    <t>VRN4</t>
  </si>
  <si>
    <t>Inženýrská činnost</t>
  </si>
  <si>
    <t>040001000</t>
  </si>
  <si>
    <t>1740248900</t>
  </si>
  <si>
    <t>https://podminky.urs.cz/item/CS_URS_2024_02/040001000</t>
  </si>
  <si>
    <t>045203000</t>
  </si>
  <si>
    <t>-2080878575</t>
  </si>
  <si>
    <t>https://podminky.urs.cz/item/CS_URS_2024_02/045203000</t>
  </si>
  <si>
    <t>VRN7</t>
  </si>
  <si>
    <t>Provozní vlivy</t>
  </si>
  <si>
    <t>070001000</t>
  </si>
  <si>
    <t>-2069605509</t>
  </si>
  <si>
    <t>https://podminky.urs.cz/item/CS_URS_2024_02/070001000</t>
  </si>
  <si>
    <t>070001R</t>
  </si>
  <si>
    <t>Spolupráce s ostatními profesemi</t>
  </si>
  <si>
    <t>105339647</t>
  </si>
  <si>
    <t>070002R</t>
  </si>
  <si>
    <t>Stavební přípomoci</t>
  </si>
  <si>
    <t>1929850576</t>
  </si>
  <si>
    <t>VRN9</t>
  </si>
  <si>
    <t>0001R</t>
  </si>
  <si>
    <t>Publicitní pamětní deska</t>
  </si>
  <si>
    <t>-556369958</t>
  </si>
  <si>
    <t>0002R</t>
  </si>
  <si>
    <t>Dočasný billboard - doporučení euroformát 5100x2400mm</t>
  </si>
  <si>
    <t>440481322</t>
  </si>
  <si>
    <t>"od zahájení realizace projektu min. rozměr 2100x2200mm" 1</t>
  </si>
  <si>
    <t>092203000</t>
  </si>
  <si>
    <t>Náklady na zaškolení</t>
  </si>
  <si>
    <t>-1286686407</t>
  </si>
  <si>
    <t>https://podminky.urs.cz/item/CS_URS_2024_02/092203000</t>
  </si>
  <si>
    <t>094103R</t>
  </si>
  <si>
    <t>Základní úklid stavby (po prováděných hrubých prací - instalační, stavební)</t>
  </si>
  <si>
    <t>oubor…</t>
  </si>
  <si>
    <t>-403657256</t>
  </si>
  <si>
    <t>01 - Vnitřní vybavení pevně spojené se stavbou</t>
  </si>
  <si>
    <t>Ostatní - Ostatní</t>
  </si>
  <si>
    <t xml:space="preserve">    796 - Gastro</t>
  </si>
  <si>
    <t>796</t>
  </si>
  <si>
    <t>Gastro</t>
  </si>
  <si>
    <t>G03</t>
  </si>
  <si>
    <t>Odsávač par- pro vestavbu do kuchyňské linky,vybavena motorem, osvětlením, tukovým filtrem a zpětnou klapkou na výtlaku_x000d_
Objemový průtok: 150-300m3/h</t>
  </si>
  <si>
    <t>1711789262</t>
  </si>
  <si>
    <t>"viz. výpis gastro" 1</t>
  </si>
  <si>
    <t>G04</t>
  </si>
  <si>
    <t>Indukční varná deska_x000d_</t>
  </si>
  <si>
    <t>438688178</t>
  </si>
  <si>
    <t>"viz. výpis gastro"1</t>
  </si>
  <si>
    <t>G05</t>
  </si>
  <si>
    <t>Horkovzdušná vestavěná trouba</t>
  </si>
  <si>
    <t>-78190620</t>
  </si>
  <si>
    <t>G06</t>
  </si>
  <si>
    <t>Vestavěná myčka nádobí</t>
  </si>
  <si>
    <t>-427958362</t>
  </si>
  <si>
    <t>G07</t>
  </si>
  <si>
    <t>Nerezový kuchyňký dřez s odkapávačem + baterie</t>
  </si>
  <si>
    <t>1802465940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</si>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</sst>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D274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5" borderId="23" xfId="0" applyFont="1" applyFill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39" fillId="5" borderId="23" xfId="0" applyFont="1" applyFill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167" fontId="39" fillId="2" borderId="23" xfId="0" applyNumberFormat="1" applyFont="1" applyFill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styles" Target="styles.xml" /><Relationship Id="rId23" Type="http://schemas.openxmlformats.org/officeDocument/2006/relationships/theme" Target="theme/theme1.xml" /><Relationship Id="rId24" Type="http://schemas.openxmlformats.org/officeDocument/2006/relationships/calcChain" Target="calcChain.xml" /><Relationship Id="rId2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22" TargetMode="External" /><Relationship Id="rId2" Type="http://schemas.openxmlformats.org/officeDocument/2006/relationships/hyperlink" Target="https://podminky.urs.cz/item/CS_URS_2024_02/122151104" TargetMode="External" /><Relationship Id="rId3" Type="http://schemas.openxmlformats.org/officeDocument/2006/relationships/hyperlink" Target="https://podminky.urs.cz/item/CS_URS_2024_02/132151104" TargetMode="External" /><Relationship Id="rId4" Type="http://schemas.openxmlformats.org/officeDocument/2006/relationships/hyperlink" Target="https://podminky.urs.cz/item/CS_URS_2024_02/162351103" TargetMode="External" /><Relationship Id="rId5" Type="http://schemas.openxmlformats.org/officeDocument/2006/relationships/hyperlink" Target="https://podminky.urs.cz/item/CS_URS_2024_02/162751114" TargetMode="External" /><Relationship Id="rId6" Type="http://schemas.openxmlformats.org/officeDocument/2006/relationships/hyperlink" Target="https://podminky.urs.cz/item/CS_URS_2024_02/167151121" TargetMode="External" /><Relationship Id="rId7" Type="http://schemas.openxmlformats.org/officeDocument/2006/relationships/hyperlink" Target="https://podminky.urs.cz/item/CS_URS_2024_02/171152501" TargetMode="External" /><Relationship Id="rId8" Type="http://schemas.openxmlformats.org/officeDocument/2006/relationships/hyperlink" Target="https://podminky.urs.cz/item/CS_URS_2024_02/171201221" TargetMode="External" /><Relationship Id="rId9" Type="http://schemas.openxmlformats.org/officeDocument/2006/relationships/hyperlink" Target="https://podminky.urs.cz/item/CS_URS_2024_02/271542211" TargetMode="External" /><Relationship Id="rId10" Type="http://schemas.openxmlformats.org/officeDocument/2006/relationships/hyperlink" Target="https://podminky.urs.cz/item/CS_URS_2024_02/273353121" TargetMode="External" /><Relationship Id="rId11" Type="http://schemas.openxmlformats.org/officeDocument/2006/relationships/hyperlink" Target="https://podminky.urs.cz/item/CS_URS_2024_02/274353131" TargetMode="External" /><Relationship Id="rId12" Type="http://schemas.openxmlformats.org/officeDocument/2006/relationships/hyperlink" Target="https://podminky.urs.cz/item/CS_URS_2024_02/273321511" TargetMode="External" /><Relationship Id="rId13" Type="http://schemas.openxmlformats.org/officeDocument/2006/relationships/hyperlink" Target="https://podminky.urs.cz/item/CS_URS_2024_02/273351121" TargetMode="External" /><Relationship Id="rId14" Type="http://schemas.openxmlformats.org/officeDocument/2006/relationships/hyperlink" Target="https://podminky.urs.cz/item/CS_URS_2024_02/273351122" TargetMode="External" /><Relationship Id="rId15" Type="http://schemas.openxmlformats.org/officeDocument/2006/relationships/hyperlink" Target="https://podminky.urs.cz/item/CS_URS_2024_02/273362021" TargetMode="External" /><Relationship Id="rId16" Type="http://schemas.openxmlformats.org/officeDocument/2006/relationships/hyperlink" Target="https://podminky.urs.cz/item/CS_URS_2024_02/274321511" TargetMode="External" /><Relationship Id="rId17" Type="http://schemas.openxmlformats.org/officeDocument/2006/relationships/hyperlink" Target="https://podminky.urs.cz/item/CS_URS_2024_02/274351121" TargetMode="External" /><Relationship Id="rId18" Type="http://schemas.openxmlformats.org/officeDocument/2006/relationships/hyperlink" Target="https://podminky.urs.cz/item/CS_URS_2024_02/274351122" TargetMode="External" /><Relationship Id="rId19" Type="http://schemas.openxmlformats.org/officeDocument/2006/relationships/hyperlink" Target="https://podminky.urs.cz/item/CS_URS_2024_02/274361821" TargetMode="External" /><Relationship Id="rId20" Type="http://schemas.openxmlformats.org/officeDocument/2006/relationships/hyperlink" Target="https://podminky.urs.cz/item/CS_URS_2024_02/274362021" TargetMode="External" /><Relationship Id="rId21" Type="http://schemas.openxmlformats.org/officeDocument/2006/relationships/hyperlink" Target="https://podminky.urs.cz/item/CS_URS_2024_02/275321211" TargetMode="External" /><Relationship Id="rId22" Type="http://schemas.openxmlformats.org/officeDocument/2006/relationships/hyperlink" Target="https://podminky.urs.cz/item/CS_URS_2024_02/311235141" TargetMode="External" /><Relationship Id="rId23" Type="http://schemas.openxmlformats.org/officeDocument/2006/relationships/hyperlink" Target="https://podminky.urs.cz/item/CS_URS_2024_02/311235181" TargetMode="External" /><Relationship Id="rId24" Type="http://schemas.openxmlformats.org/officeDocument/2006/relationships/hyperlink" Target="https://podminky.urs.cz/item/CS_URS_2024_02/317168011" TargetMode="External" /><Relationship Id="rId25" Type="http://schemas.openxmlformats.org/officeDocument/2006/relationships/hyperlink" Target="https://podminky.urs.cz/item/CS_URS_2024_02/317168012" TargetMode="External" /><Relationship Id="rId26" Type="http://schemas.openxmlformats.org/officeDocument/2006/relationships/hyperlink" Target="https://podminky.urs.cz/item/CS_URS_2024_02/317168015" TargetMode="External" /><Relationship Id="rId27" Type="http://schemas.openxmlformats.org/officeDocument/2006/relationships/hyperlink" Target="https://podminky.urs.cz/item/CS_URS_2024_02/317168016" TargetMode="External" /><Relationship Id="rId28" Type="http://schemas.openxmlformats.org/officeDocument/2006/relationships/hyperlink" Target="https://podminky.urs.cz/item/CS_URS_2024_02/317168025" TargetMode="External" /><Relationship Id="rId29" Type="http://schemas.openxmlformats.org/officeDocument/2006/relationships/hyperlink" Target="https://podminky.urs.cz/item/CS_URS_2024_02/317168026" TargetMode="External" /><Relationship Id="rId30" Type="http://schemas.openxmlformats.org/officeDocument/2006/relationships/hyperlink" Target="https://podminky.urs.cz/item/CS_URS_2024_02/317168051" TargetMode="External" /><Relationship Id="rId31" Type="http://schemas.openxmlformats.org/officeDocument/2006/relationships/hyperlink" Target="https://podminky.urs.cz/item/CS_URS_2024_02/317168054" TargetMode="External" /><Relationship Id="rId32" Type="http://schemas.openxmlformats.org/officeDocument/2006/relationships/hyperlink" Target="https://podminky.urs.cz/item/CS_URS_2024_02/317168056" TargetMode="External" /><Relationship Id="rId33" Type="http://schemas.openxmlformats.org/officeDocument/2006/relationships/hyperlink" Target="https://podminky.urs.cz/item/CS_URS_2024_02/317168057" TargetMode="External" /><Relationship Id="rId34" Type="http://schemas.openxmlformats.org/officeDocument/2006/relationships/hyperlink" Target="https://podminky.urs.cz/item/CS_URS_2024_02/317168059" TargetMode="External" /><Relationship Id="rId35" Type="http://schemas.openxmlformats.org/officeDocument/2006/relationships/hyperlink" Target="https://podminky.urs.cz/item/CS_URS_2024_02/317168060" TargetMode="External" /><Relationship Id="rId36" Type="http://schemas.openxmlformats.org/officeDocument/2006/relationships/hyperlink" Target="https://podminky.urs.cz/item/CS_URS_2024_02/317168442" TargetMode="External" /><Relationship Id="rId37" Type="http://schemas.openxmlformats.org/officeDocument/2006/relationships/hyperlink" Target="https://podminky.urs.cz/item/CS_URS_2024_02/330321410" TargetMode="External" /><Relationship Id="rId38" Type="http://schemas.openxmlformats.org/officeDocument/2006/relationships/hyperlink" Target="https://podminky.urs.cz/item/CS_URS_2024_02/331351321" TargetMode="External" /><Relationship Id="rId39" Type="http://schemas.openxmlformats.org/officeDocument/2006/relationships/hyperlink" Target="https://podminky.urs.cz/item/CS_URS_2024_02/331351322" TargetMode="External" /><Relationship Id="rId40" Type="http://schemas.openxmlformats.org/officeDocument/2006/relationships/hyperlink" Target="https://podminky.urs.cz/item/CS_URS_2024_02/331361821" TargetMode="External" /><Relationship Id="rId41" Type="http://schemas.openxmlformats.org/officeDocument/2006/relationships/hyperlink" Target="https://podminky.urs.cz/item/CS_URS_2024_02/342244201" TargetMode="External" /><Relationship Id="rId42" Type="http://schemas.openxmlformats.org/officeDocument/2006/relationships/hyperlink" Target="https://podminky.urs.cz/item/CS_URS_2024_02/342244211" TargetMode="External" /><Relationship Id="rId43" Type="http://schemas.openxmlformats.org/officeDocument/2006/relationships/hyperlink" Target="https://podminky.urs.cz/item/CS_URS_2024_02/342244221" TargetMode="External" /><Relationship Id="rId44" Type="http://schemas.openxmlformats.org/officeDocument/2006/relationships/hyperlink" Target="https://podminky.urs.cz/item/CS_URS_2025_02/346244354" TargetMode="External" /><Relationship Id="rId45" Type="http://schemas.openxmlformats.org/officeDocument/2006/relationships/hyperlink" Target="https://podminky.urs.cz/item/CS_URS_2024_02/380356211" TargetMode="External" /><Relationship Id="rId46" Type="http://schemas.openxmlformats.org/officeDocument/2006/relationships/hyperlink" Target="https://podminky.urs.cz/item/CS_URS_2024_02/380356212" TargetMode="External" /><Relationship Id="rId47" Type="http://schemas.openxmlformats.org/officeDocument/2006/relationships/hyperlink" Target="https://podminky.urs.cz/item/CS_URS_2024_02/380361006" TargetMode="External" /><Relationship Id="rId48" Type="http://schemas.openxmlformats.org/officeDocument/2006/relationships/hyperlink" Target="https://podminky.urs.cz/item/CS_URS_2024_02/411121125" TargetMode="External" /><Relationship Id="rId49" Type="http://schemas.openxmlformats.org/officeDocument/2006/relationships/hyperlink" Target="https://podminky.urs.cz/item/CS_URS_2024_02/411121127" TargetMode="External" /><Relationship Id="rId50" Type="http://schemas.openxmlformats.org/officeDocument/2006/relationships/hyperlink" Target="https://podminky.urs.cz/item/CS_URS_2024_02/413321414" TargetMode="External" /><Relationship Id="rId51" Type="http://schemas.openxmlformats.org/officeDocument/2006/relationships/hyperlink" Target="https://podminky.urs.cz/item/CS_URS_2024_02/413351121" TargetMode="External" /><Relationship Id="rId52" Type="http://schemas.openxmlformats.org/officeDocument/2006/relationships/hyperlink" Target="https://podminky.urs.cz/item/CS_URS_2024_02/413351122" TargetMode="External" /><Relationship Id="rId53" Type="http://schemas.openxmlformats.org/officeDocument/2006/relationships/hyperlink" Target="https://podminky.urs.cz/item/CS_URS_2024_02/413352211" TargetMode="External" /><Relationship Id="rId54" Type="http://schemas.openxmlformats.org/officeDocument/2006/relationships/hyperlink" Target="https://podminky.urs.cz/item/CS_URS_2024_02/413352212" TargetMode="External" /><Relationship Id="rId55" Type="http://schemas.openxmlformats.org/officeDocument/2006/relationships/hyperlink" Target="https://podminky.urs.cz/item/CS_URS_2024_02/413361821" TargetMode="External" /><Relationship Id="rId56" Type="http://schemas.openxmlformats.org/officeDocument/2006/relationships/hyperlink" Target="https://podminky.urs.cz/item/CS_URS_2024_02/417321717" TargetMode="External" /><Relationship Id="rId57" Type="http://schemas.openxmlformats.org/officeDocument/2006/relationships/hyperlink" Target="https://podminky.urs.cz/item/CS_URS_2024_02/417351115" TargetMode="External" /><Relationship Id="rId58" Type="http://schemas.openxmlformats.org/officeDocument/2006/relationships/hyperlink" Target="https://podminky.urs.cz/item/CS_URS_2024_02/417351116" TargetMode="External" /><Relationship Id="rId59" Type="http://schemas.openxmlformats.org/officeDocument/2006/relationships/hyperlink" Target="https://podminky.urs.cz/item/CS_URS_2024_02/417361821" TargetMode="External" /><Relationship Id="rId60" Type="http://schemas.openxmlformats.org/officeDocument/2006/relationships/hyperlink" Target="https://podminky.urs.cz/item/CS_URS_2024_02/430321001" TargetMode="External" /><Relationship Id="rId61" Type="http://schemas.openxmlformats.org/officeDocument/2006/relationships/hyperlink" Target="https://podminky.urs.cz/item/CS_URS_2024_02/596811311" TargetMode="External" /><Relationship Id="rId62" Type="http://schemas.openxmlformats.org/officeDocument/2006/relationships/hyperlink" Target="https://podminky.urs.cz/item/CS_URS_2024_02/611131300" TargetMode="External" /><Relationship Id="rId63" Type="http://schemas.openxmlformats.org/officeDocument/2006/relationships/hyperlink" Target="https://podminky.urs.cz/item/CS_URS_2024_02/611341321" TargetMode="External" /><Relationship Id="rId64" Type="http://schemas.openxmlformats.org/officeDocument/2006/relationships/hyperlink" Target="https://podminky.urs.cz/item/CS_URS_2024_02/612131300" TargetMode="External" /><Relationship Id="rId65" Type="http://schemas.openxmlformats.org/officeDocument/2006/relationships/hyperlink" Target="https://podminky.urs.cz/item/CS_URS_2024_02/612323311" TargetMode="External" /><Relationship Id="rId66" Type="http://schemas.openxmlformats.org/officeDocument/2006/relationships/hyperlink" Target="https://podminky.urs.cz/item/CS_URS_2024_02/612341321" TargetMode="External" /><Relationship Id="rId67" Type="http://schemas.openxmlformats.org/officeDocument/2006/relationships/hyperlink" Target="https://podminky.urs.cz/item/CS_URS_2024_02/621221031" TargetMode="External" /><Relationship Id="rId68" Type="http://schemas.openxmlformats.org/officeDocument/2006/relationships/hyperlink" Target="https://podminky.urs.cz/item/CS_URS_2024_02/621221041" TargetMode="External" /><Relationship Id="rId69" Type="http://schemas.openxmlformats.org/officeDocument/2006/relationships/hyperlink" Target="https://podminky.urs.cz/item/CS_URS_2024_02/621221051" TargetMode="External" /><Relationship Id="rId70" Type="http://schemas.openxmlformats.org/officeDocument/2006/relationships/hyperlink" Target="https://podminky.urs.cz/item/CS_URS_2024_02/621521012" TargetMode="External" /><Relationship Id="rId71" Type="http://schemas.openxmlformats.org/officeDocument/2006/relationships/hyperlink" Target="https://podminky.urs.cz/item/CS_URS_2024_02/622131121" TargetMode="External" /><Relationship Id="rId72" Type="http://schemas.openxmlformats.org/officeDocument/2006/relationships/hyperlink" Target="https://podminky.urs.cz/item/CS_URS_2024_02/622211041" TargetMode="External" /><Relationship Id="rId73" Type="http://schemas.openxmlformats.org/officeDocument/2006/relationships/hyperlink" Target="https://podminky.urs.cz/item/CS_URS_2024_02/622521012" TargetMode="External" /><Relationship Id="rId74" Type="http://schemas.openxmlformats.org/officeDocument/2006/relationships/hyperlink" Target="https://podminky.urs.cz/item/CS_URS_2024_02/631311113" TargetMode="External" /><Relationship Id="rId75" Type="http://schemas.openxmlformats.org/officeDocument/2006/relationships/hyperlink" Target="https://podminky.urs.cz/item/CS_URS_2024_02/631311136" TargetMode="External" /><Relationship Id="rId76" Type="http://schemas.openxmlformats.org/officeDocument/2006/relationships/hyperlink" Target="https://podminky.urs.cz/item/CS_URS_2025_02/631319205" TargetMode="External" /><Relationship Id="rId77" Type="http://schemas.openxmlformats.org/officeDocument/2006/relationships/hyperlink" Target="https://podminky.urs.cz/item/CS_URS_2025_02/631319013" TargetMode="External" /><Relationship Id="rId78" Type="http://schemas.openxmlformats.org/officeDocument/2006/relationships/hyperlink" Target="https://podminky.urs.cz/item/CS_URS_2024_02/632441114" TargetMode="External" /><Relationship Id="rId79" Type="http://schemas.openxmlformats.org/officeDocument/2006/relationships/hyperlink" Target="https://podminky.urs.cz/item/CS_URS_2024_02/632441119" TargetMode="External" /><Relationship Id="rId80" Type="http://schemas.openxmlformats.org/officeDocument/2006/relationships/hyperlink" Target="https://podminky.urs.cz/item/CS_URS_2024_02/632481213" TargetMode="External" /><Relationship Id="rId81" Type="http://schemas.openxmlformats.org/officeDocument/2006/relationships/hyperlink" Target="https://podminky.urs.cz/item/CS_URS_2024_02/633121112" TargetMode="External" /><Relationship Id="rId82" Type="http://schemas.openxmlformats.org/officeDocument/2006/relationships/hyperlink" Target="https://podminky.urs.cz/item/CS_URS_2024_02/633991111" TargetMode="External" /><Relationship Id="rId83" Type="http://schemas.openxmlformats.org/officeDocument/2006/relationships/hyperlink" Target="https://podminky.urs.cz/item/CS_URS_2024_02/634111113" TargetMode="External" /><Relationship Id="rId84" Type="http://schemas.openxmlformats.org/officeDocument/2006/relationships/hyperlink" Target="https://podminky.urs.cz/item/CS_URS_2024_02/634113113" TargetMode="External" /><Relationship Id="rId85" Type="http://schemas.openxmlformats.org/officeDocument/2006/relationships/hyperlink" Target="https://podminky.urs.cz/item/CS_URS_2024_02/634911114" TargetMode="External" /><Relationship Id="rId86" Type="http://schemas.openxmlformats.org/officeDocument/2006/relationships/hyperlink" Target="https://podminky.urs.cz/item/CS_URS_2024_02/636311111" TargetMode="External" /><Relationship Id="rId87" Type="http://schemas.openxmlformats.org/officeDocument/2006/relationships/hyperlink" Target="https://podminky.urs.cz/item/CS_URS_2024_02/642944121" TargetMode="External" /><Relationship Id="rId88" Type="http://schemas.openxmlformats.org/officeDocument/2006/relationships/hyperlink" Target="https://podminky.urs.cz/item/CS_URS_2024_02/642945111" TargetMode="External" /><Relationship Id="rId89" Type="http://schemas.openxmlformats.org/officeDocument/2006/relationships/hyperlink" Target="https://podminky.urs.cz/item/CS_URS_2024_02/642946111" TargetMode="External" /><Relationship Id="rId90" Type="http://schemas.openxmlformats.org/officeDocument/2006/relationships/hyperlink" Target="https://podminky.urs.cz/item/CS_URS_2024_02/919726122" TargetMode="External" /><Relationship Id="rId91" Type="http://schemas.openxmlformats.org/officeDocument/2006/relationships/hyperlink" Target="https://podminky.urs.cz/item/CS_URS_2024_02/935932116" TargetMode="External" /><Relationship Id="rId92" Type="http://schemas.openxmlformats.org/officeDocument/2006/relationships/hyperlink" Target="https://podminky.urs.cz/item/CS_URS_2024_02/935933112" TargetMode="External" /><Relationship Id="rId93" Type="http://schemas.openxmlformats.org/officeDocument/2006/relationships/hyperlink" Target="https://podminky.urs.cz/item/CS_URS_2024_02/941111111" TargetMode="External" /><Relationship Id="rId94" Type="http://schemas.openxmlformats.org/officeDocument/2006/relationships/hyperlink" Target="https://podminky.urs.cz/item/CS_URS_2024_02/941111211" TargetMode="External" /><Relationship Id="rId95" Type="http://schemas.openxmlformats.org/officeDocument/2006/relationships/hyperlink" Target="https://podminky.urs.cz/item/CS_URS_2024_02/941111322" TargetMode="External" /><Relationship Id="rId96" Type="http://schemas.openxmlformats.org/officeDocument/2006/relationships/hyperlink" Target="https://podminky.urs.cz/item/CS_URS_2024_02/941111811" TargetMode="External" /><Relationship Id="rId97" Type="http://schemas.openxmlformats.org/officeDocument/2006/relationships/hyperlink" Target="https://podminky.urs.cz/item/CS_URS_2024_02/944111111" TargetMode="External" /><Relationship Id="rId98" Type="http://schemas.openxmlformats.org/officeDocument/2006/relationships/hyperlink" Target="https://podminky.urs.cz/item/CS_URS_2024_02/944111211" TargetMode="External" /><Relationship Id="rId99" Type="http://schemas.openxmlformats.org/officeDocument/2006/relationships/hyperlink" Target="https://podminky.urs.cz/item/CS_URS_2024_02/944111811" TargetMode="External" /><Relationship Id="rId100" Type="http://schemas.openxmlformats.org/officeDocument/2006/relationships/hyperlink" Target="https://podminky.urs.cz/item/CS_URS_2024_02/944511111" TargetMode="External" /><Relationship Id="rId101" Type="http://schemas.openxmlformats.org/officeDocument/2006/relationships/hyperlink" Target="https://podminky.urs.cz/item/CS_URS_2024_02/944511211" TargetMode="External" /><Relationship Id="rId102" Type="http://schemas.openxmlformats.org/officeDocument/2006/relationships/hyperlink" Target="https://podminky.urs.cz/item/CS_URS_2024_02/944511811" TargetMode="External" /><Relationship Id="rId103" Type="http://schemas.openxmlformats.org/officeDocument/2006/relationships/hyperlink" Target="https://podminky.urs.cz/item/CS_URS_2024_02/945412111" TargetMode="External" /><Relationship Id="rId104" Type="http://schemas.openxmlformats.org/officeDocument/2006/relationships/hyperlink" Target="https://podminky.urs.cz/item/CS_URS_2024_02/949101112" TargetMode="External" /><Relationship Id="rId105" Type="http://schemas.openxmlformats.org/officeDocument/2006/relationships/hyperlink" Target="https://podminky.urs.cz/item/CS_URS_2024_02/953943211" TargetMode="External" /><Relationship Id="rId106" Type="http://schemas.openxmlformats.org/officeDocument/2006/relationships/hyperlink" Target="https://podminky.urs.cz/item/CS_URS_2024_02/993111111" TargetMode="External" /><Relationship Id="rId107" Type="http://schemas.openxmlformats.org/officeDocument/2006/relationships/hyperlink" Target="https://podminky.urs.cz/item/CS_URS_2024_02/993111119" TargetMode="External" /><Relationship Id="rId108" Type="http://schemas.openxmlformats.org/officeDocument/2006/relationships/hyperlink" Target="https://podminky.urs.cz/item/CS_URS_2024_02/998011002" TargetMode="External" /><Relationship Id="rId109" Type="http://schemas.openxmlformats.org/officeDocument/2006/relationships/hyperlink" Target="https://podminky.urs.cz/item/CS_URS_2024_02/711111001" TargetMode="External" /><Relationship Id="rId110" Type="http://schemas.openxmlformats.org/officeDocument/2006/relationships/hyperlink" Target="https://podminky.urs.cz/item/CS_URS_2024_02/711112001" TargetMode="External" /><Relationship Id="rId111" Type="http://schemas.openxmlformats.org/officeDocument/2006/relationships/hyperlink" Target="https://podminky.urs.cz/item/CS_URS_2024_02/711141559" TargetMode="External" /><Relationship Id="rId112" Type="http://schemas.openxmlformats.org/officeDocument/2006/relationships/hyperlink" Target="https://podminky.urs.cz/item/CS_URS_2024_02/711142559" TargetMode="External" /><Relationship Id="rId113" Type="http://schemas.openxmlformats.org/officeDocument/2006/relationships/hyperlink" Target="https://podminky.urs.cz/item/CS_URS_2024_02/998711202" TargetMode="External" /><Relationship Id="rId114" Type="http://schemas.openxmlformats.org/officeDocument/2006/relationships/hyperlink" Target="https://podminky.urs.cz/item/CS_URS_2025_02/712321132" TargetMode="External" /><Relationship Id="rId115" Type="http://schemas.openxmlformats.org/officeDocument/2006/relationships/hyperlink" Target="https://podminky.urs.cz/item/CS_URS_2025_02/712341559" TargetMode="External" /><Relationship Id="rId116" Type="http://schemas.openxmlformats.org/officeDocument/2006/relationships/hyperlink" Target="https://podminky.urs.cz/item/CS_URS_2024_02/712363115" TargetMode="External" /><Relationship Id="rId117" Type="http://schemas.openxmlformats.org/officeDocument/2006/relationships/hyperlink" Target="https://podminky.urs.cz/item/CS_URS_2024_02/712363607" TargetMode="External" /><Relationship Id="rId118" Type="http://schemas.openxmlformats.org/officeDocument/2006/relationships/hyperlink" Target="https://podminky.urs.cz/item/CS_URS_2024_02/712363608" TargetMode="External" /><Relationship Id="rId119" Type="http://schemas.openxmlformats.org/officeDocument/2006/relationships/hyperlink" Target="https://podminky.urs.cz/item/CS_URS_2024_02/712363609" TargetMode="External" /><Relationship Id="rId120" Type="http://schemas.openxmlformats.org/officeDocument/2006/relationships/hyperlink" Target="https://podminky.urs.cz/item/CS_URS_2024_02/712771401" TargetMode="External" /><Relationship Id="rId121" Type="http://schemas.openxmlformats.org/officeDocument/2006/relationships/hyperlink" Target="https://podminky.urs.cz/item/CS_URS_2024_02/712771521" TargetMode="External" /><Relationship Id="rId122" Type="http://schemas.openxmlformats.org/officeDocument/2006/relationships/hyperlink" Target="https://podminky.urs.cz/item/CS_URS_2024_02/711471051" TargetMode="External" /><Relationship Id="rId123" Type="http://schemas.openxmlformats.org/officeDocument/2006/relationships/hyperlink" Target="https://podminky.urs.cz/item/CS_URS_2024_02/998712202" TargetMode="External" /><Relationship Id="rId124" Type="http://schemas.openxmlformats.org/officeDocument/2006/relationships/hyperlink" Target="https://podminky.urs.cz/item/CS_URS_2024_02/713121111" TargetMode="External" /><Relationship Id="rId125" Type="http://schemas.openxmlformats.org/officeDocument/2006/relationships/hyperlink" Target="https://podminky.urs.cz/item/CS_URS_2024_02/713121111" TargetMode="External" /><Relationship Id="rId126" Type="http://schemas.openxmlformats.org/officeDocument/2006/relationships/hyperlink" Target="https://podminky.urs.cz/item/CS_URS_2024_02/713141152" TargetMode="External" /><Relationship Id="rId127" Type="http://schemas.openxmlformats.org/officeDocument/2006/relationships/hyperlink" Target="https://podminky.urs.cz/item/CS_URS_2024_02/713141311" TargetMode="External" /><Relationship Id="rId128" Type="http://schemas.openxmlformats.org/officeDocument/2006/relationships/hyperlink" Target="https://podminky.urs.cz/item/CS_URS_2024_02/713191521" TargetMode="External" /><Relationship Id="rId129" Type="http://schemas.openxmlformats.org/officeDocument/2006/relationships/hyperlink" Target="https://podminky.urs.cz/item/CS_URS_2024_02/713191523" TargetMode="External" /><Relationship Id="rId130" Type="http://schemas.openxmlformats.org/officeDocument/2006/relationships/hyperlink" Target="https://podminky.urs.cz/item/CS_URS_2024_02/998713202" TargetMode="External" /><Relationship Id="rId131" Type="http://schemas.openxmlformats.org/officeDocument/2006/relationships/hyperlink" Target="https://podminky.urs.cz/item/CS_URS_2024_02/722250143" TargetMode="External" /><Relationship Id="rId132" Type="http://schemas.openxmlformats.org/officeDocument/2006/relationships/hyperlink" Target="https://podminky.urs.cz/item/CS_URS_2024_02/762421014" TargetMode="External" /><Relationship Id="rId133" Type="http://schemas.openxmlformats.org/officeDocument/2006/relationships/hyperlink" Target="https://podminky.urs.cz/item/CS_URS_2024_02/998762202" TargetMode="External" /><Relationship Id="rId134" Type="http://schemas.openxmlformats.org/officeDocument/2006/relationships/hyperlink" Target="https://podminky.urs.cz/item/CS_URS_2024_02/763121211" TargetMode="External" /><Relationship Id="rId135" Type="http://schemas.openxmlformats.org/officeDocument/2006/relationships/hyperlink" Target="https://podminky.urs.cz/item/CS_URS_2024_02/763131414" TargetMode="External" /><Relationship Id="rId136" Type="http://schemas.openxmlformats.org/officeDocument/2006/relationships/hyperlink" Target="https://podminky.urs.cz/item/CS_URS_2024_02/763131765" TargetMode="External" /><Relationship Id="rId137" Type="http://schemas.openxmlformats.org/officeDocument/2006/relationships/hyperlink" Target="https://podminky.urs.cz/item/CS_URS_2025_02/763164531" TargetMode="External" /><Relationship Id="rId138" Type="http://schemas.openxmlformats.org/officeDocument/2006/relationships/hyperlink" Target="https://podminky.urs.cz/item/CS_URS_2025_02/763164551" TargetMode="External" /><Relationship Id="rId139" Type="http://schemas.openxmlformats.org/officeDocument/2006/relationships/hyperlink" Target="https://podminky.urs.cz/item/CS_URS_2024_02/763431002" TargetMode="External" /><Relationship Id="rId140" Type="http://schemas.openxmlformats.org/officeDocument/2006/relationships/hyperlink" Target="https://podminky.urs.cz/item/CS_URS_2024_02/763431041" TargetMode="External" /><Relationship Id="rId141" Type="http://schemas.openxmlformats.org/officeDocument/2006/relationships/hyperlink" Target="https://podminky.urs.cz/item/CS_URS_2024_02/763431201" TargetMode="External" /><Relationship Id="rId142" Type="http://schemas.openxmlformats.org/officeDocument/2006/relationships/hyperlink" Target="https://podminky.urs.cz/item/CS_URS_2024_02/998763402" TargetMode="External" /><Relationship Id="rId143" Type="http://schemas.openxmlformats.org/officeDocument/2006/relationships/hyperlink" Target="https://podminky.urs.cz/item/CS_URS_2024_02/712771611" TargetMode="External" /><Relationship Id="rId144" Type="http://schemas.openxmlformats.org/officeDocument/2006/relationships/hyperlink" Target="https://podminky.urs.cz/item/CS_URS_2024_02/764214607" TargetMode="External" /><Relationship Id="rId145" Type="http://schemas.openxmlformats.org/officeDocument/2006/relationships/hyperlink" Target="https://podminky.urs.cz/item/CS_URS_2024_02/764214609" TargetMode="External" /><Relationship Id="rId146" Type="http://schemas.openxmlformats.org/officeDocument/2006/relationships/hyperlink" Target="https://podminky.urs.cz/item/CS_URS_2024_02/764214611" TargetMode="External" /><Relationship Id="rId147" Type="http://schemas.openxmlformats.org/officeDocument/2006/relationships/hyperlink" Target="https://podminky.urs.cz/item/CS_URS_2024_02/764215646" TargetMode="External" /><Relationship Id="rId148" Type="http://schemas.openxmlformats.org/officeDocument/2006/relationships/hyperlink" Target="https://podminky.urs.cz/item/CS_URS_2024_02/764216643" TargetMode="External" /><Relationship Id="rId149" Type="http://schemas.openxmlformats.org/officeDocument/2006/relationships/hyperlink" Target="https://podminky.urs.cz/item/CS_URS_2024_02/998764202" TargetMode="External" /><Relationship Id="rId150" Type="http://schemas.openxmlformats.org/officeDocument/2006/relationships/hyperlink" Target="https://podminky.urs.cz/item/CS_URS_2024_02/766622131" TargetMode="External" /><Relationship Id="rId151" Type="http://schemas.openxmlformats.org/officeDocument/2006/relationships/hyperlink" Target="https://podminky.urs.cz/item/CS_URS_2024_02/766622216" TargetMode="External" /><Relationship Id="rId152" Type="http://schemas.openxmlformats.org/officeDocument/2006/relationships/hyperlink" Target="https://podminky.urs.cz/item/CS_URS_2024_02/766629214" TargetMode="External" /><Relationship Id="rId153" Type="http://schemas.openxmlformats.org/officeDocument/2006/relationships/hyperlink" Target="https://podminky.urs.cz/item/CS_URS_2024_02/766660001" TargetMode="External" /><Relationship Id="rId154" Type="http://schemas.openxmlformats.org/officeDocument/2006/relationships/hyperlink" Target="https://podminky.urs.cz/item/CS_URS_2025_02/766660002" TargetMode="External" /><Relationship Id="rId155" Type="http://schemas.openxmlformats.org/officeDocument/2006/relationships/hyperlink" Target="https://podminky.urs.cz/item/CS_URS_2024_02/766660021" TargetMode="External" /><Relationship Id="rId156" Type="http://schemas.openxmlformats.org/officeDocument/2006/relationships/hyperlink" Target="https://podminky.urs.cz/item/CS_URS_2024_02/766660022" TargetMode="External" /><Relationship Id="rId157" Type="http://schemas.openxmlformats.org/officeDocument/2006/relationships/hyperlink" Target="https://podminky.urs.cz/item/CS_URS_2024_02/766660311" TargetMode="External" /><Relationship Id="rId158" Type="http://schemas.openxmlformats.org/officeDocument/2006/relationships/hyperlink" Target="https://podminky.urs.cz/item/CS_URS_2024_02/766660717" TargetMode="External" /><Relationship Id="rId159" Type="http://schemas.openxmlformats.org/officeDocument/2006/relationships/hyperlink" Target="https://podminky.urs.cz/item/CS_URS_2025_02/766682111" TargetMode="External" /><Relationship Id="rId160" Type="http://schemas.openxmlformats.org/officeDocument/2006/relationships/hyperlink" Target="https://podminky.urs.cz/item/CS_URS_2024_02/766693411" TargetMode="External" /><Relationship Id="rId161" Type="http://schemas.openxmlformats.org/officeDocument/2006/relationships/hyperlink" Target="https://podminky.urs.cz/item/CS_URS_2024_02/766693421" TargetMode="External" /><Relationship Id="rId162" Type="http://schemas.openxmlformats.org/officeDocument/2006/relationships/hyperlink" Target="https://podminky.urs.cz/item/CS_URS_2024_02/766694126" TargetMode="External" /><Relationship Id="rId163" Type="http://schemas.openxmlformats.org/officeDocument/2006/relationships/hyperlink" Target="https://podminky.urs.cz/item/CS_URS_2024_02/998766202" TargetMode="External" /><Relationship Id="rId164" Type="http://schemas.openxmlformats.org/officeDocument/2006/relationships/hyperlink" Target="https://podminky.urs.cz/item/CS_URS_2024_02/767223221" TargetMode="External" /><Relationship Id="rId165" Type="http://schemas.openxmlformats.org/officeDocument/2006/relationships/hyperlink" Target="https://podminky.urs.cz/item/CS_URS_2024_02/767330123" TargetMode="External" /><Relationship Id="rId166" Type="http://schemas.openxmlformats.org/officeDocument/2006/relationships/hyperlink" Target="https://podminky.urs.cz/item/CS_URS_2024_02/767330133" TargetMode="External" /><Relationship Id="rId167" Type="http://schemas.openxmlformats.org/officeDocument/2006/relationships/hyperlink" Target="https://podminky.urs.cz/item/CS_URS_2024_02/767330141" TargetMode="External" /><Relationship Id="rId168" Type="http://schemas.openxmlformats.org/officeDocument/2006/relationships/hyperlink" Target="https://podminky.urs.cz/item/CS_URS_2024_02/767531121" TargetMode="External" /><Relationship Id="rId169" Type="http://schemas.openxmlformats.org/officeDocument/2006/relationships/hyperlink" Target="https://podminky.urs.cz/item/CS_URS_2024_02/767640221" TargetMode="External" /><Relationship Id="rId170" Type="http://schemas.openxmlformats.org/officeDocument/2006/relationships/hyperlink" Target="https://podminky.urs.cz/item/CS_URS_2024_02/767640223" TargetMode="External" /><Relationship Id="rId171" Type="http://schemas.openxmlformats.org/officeDocument/2006/relationships/hyperlink" Target="https://podminky.urs.cz/item/CS_URS_2025_02/767649191" TargetMode="External" /><Relationship Id="rId172" Type="http://schemas.openxmlformats.org/officeDocument/2006/relationships/hyperlink" Target="https://podminky.urs.cz/item/CS_URS_2024_02/767651113" TargetMode="External" /><Relationship Id="rId173" Type="http://schemas.openxmlformats.org/officeDocument/2006/relationships/hyperlink" Target="https://podminky.urs.cz/item/CS_URS_2024_02/767995115" TargetMode="External" /><Relationship Id="rId174" Type="http://schemas.openxmlformats.org/officeDocument/2006/relationships/hyperlink" Target="https://podminky.urs.cz/item/CS_URS_2024_02/767995116" TargetMode="External" /><Relationship Id="rId175" Type="http://schemas.openxmlformats.org/officeDocument/2006/relationships/hyperlink" Target="https://podminky.urs.cz/item/CS_URS_2024_02/767995117" TargetMode="External" /><Relationship Id="rId176" Type="http://schemas.openxmlformats.org/officeDocument/2006/relationships/hyperlink" Target="https://podminky.urs.cz/item/CS_URS_2024_02/998767202" TargetMode="External" /><Relationship Id="rId177" Type="http://schemas.openxmlformats.org/officeDocument/2006/relationships/hyperlink" Target="https://podminky.urs.cz/item/CS_URS_2024_02/771111011" TargetMode="External" /><Relationship Id="rId178" Type="http://schemas.openxmlformats.org/officeDocument/2006/relationships/hyperlink" Target="https://podminky.urs.cz/item/CS_URS_2024_02/771121011" TargetMode="External" /><Relationship Id="rId179" Type="http://schemas.openxmlformats.org/officeDocument/2006/relationships/hyperlink" Target="https://podminky.urs.cz/item/CS_URS_2024_02/771274123" TargetMode="External" /><Relationship Id="rId180" Type="http://schemas.openxmlformats.org/officeDocument/2006/relationships/hyperlink" Target="https://podminky.urs.cz/item/CS_URS_2024_02/771274232" TargetMode="External" /><Relationship Id="rId181" Type="http://schemas.openxmlformats.org/officeDocument/2006/relationships/hyperlink" Target="https://podminky.urs.cz/item/CS_URS_2024_02/771474112" TargetMode="External" /><Relationship Id="rId182" Type="http://schemas.openxmlformats.org/officeDocument/2006/relationships/hyperlink" Target="https://podminky.urs.cz/item/CS_URS_2024_02/771474132" TargetMode="External" /><Relationship Id="rId183" Type="http://schemas.openxmlformats.org/officeDocument/2006/relationships/hyperlink" Target="https://podminky.urs.cz/item/CS_URS_2024_02/771574414" TargetMode="External" /><Relationship Id="rId184" Type="http://schemas.openxmlformats.org/officeDocument/2006/relationships/hyperlink" Target="https://podminky.urs.cz/item/CS_URS_2024_02/771591112" TargetMode="External" /><Relationship Id="rId185" Type="http://schemas.openxmlformats.org/officeDocument/2006/relationships/hyperlink" Target="https://podminky.urs.cz/item/CS_URS_2024_02/771591115" TargetMode="External" /><Relationship Id="rId186" Type="http://schemas.openxmlformats.org/officeDocument/2006/relationships/hyperlink" Target="https://podminky.urs.cz/item/CS_URS_2024_02/998771202" TargetMode="External" /><Relationship Id="rId187" Type="http://schemas.openxmlformats.org/officeDocument/2006/relationships/hyperlink" Target="https://podminky.urs.cz/item/CS_URS_2024_02/776111112" TargetMode="External" /><Relationship Id="rId188" Type="http://schemas.openxmlformats.org/officeDocument/2006/relationships/hyperlink" Target="https://podminky.urs.cz/item/CS_URS_2024_02/776111311" TargetMode="External" /><Relationship Id="rId189" Type="http://schemas.openxmlformats.org/officeDocument/2006/relationships/hyperlink" Target="https://podminky.urs.cz/item/CS_URS_2024_02/776121112" TargetMode="External" /><Relationship Id="rId190" Type="http://schemas.openxmlformats.org/officeDocument/2006/relationships/hyperlink" Target="https://podminky.urs.cz/item/CS_URS_2024_02/776141112" TargetMode="External" /><Relationship Id="rId191" Type="http://schemas.openxmlformats.org/officeDocument/2006/relationships/hyperlink" Target="https://podminky.urs.cz/item/CS_URS_2024_02/776251111" TargetMode="External" /><Relationship Id="rId192" Type="http://schemas.openxmlformats.org/officeDocument/2006/relationships/hyperlink" Target="https://podminky.urs.cz/item/CS_URS_2024_02/776411221" TargetMode="External" /><Relationship Id="rId193" Type="http://schemas.openxmlformats.org/officeDocument/2006/relationships/hyperlink" Target="https://podminky.urs.cz/item/CS_URS_2024_02/998776202" TargetMode="External" /><Relationship Id="rId194" Type="http://schemas.openxmlformats.org/officeDocument/2006/relationships/hyperlink" Target="https://podminky.urs.cz/item/CS_URS_2024_02/781111011" TargetMode="External" /><Relationship Id="rId195" Type="http://schemas.openxmlformats.org/officeDocument/2006/relationships/hyperlink" Target="https://podminky.urs.cz/item/CS_URS_2024_02/781121011" TargetMode="External" /><Relationship Id="rId196" Type="http://schemas.openxmlformats.org/officeDocument/2006/relationships/hyperlink" Target="https://podminky.urs.cz/item/CS_URS_2024_02/781131112" TargetMode="External" /><Relationship Id="rId197" Type="http://schemas.openxmlformats.org/officeDocument/2006/relationships/hyperlink" Target="https://podminky.urs.cz/item/CS_URS_2024_02/781131237" TargetMode="External" /><Relationship Id="rId198" Type="http://schemas.openxmlformats.org/officeDocument/2006/relationships/hyperlink" Target="https://podminky.urs.cz/item/CS_URS_2024_02/781131247" TargetMode="External" /><Relationship Id="rId199" Type="http://schemas.openxmlformats.org/officeDocument/2006/relationships/hyperlink" Target="https://podminky.urs.cz/item/CS_URS_2025_02/781472214" TargetMode="External" /><Relationship Id="rId200" Type="http://schemas.openxmlformats.org/officeDocument/2006/relationships/hyperlink" Target="https://podminky.urs.cz/item/CS_URS_2024_02/781491022" TargetMode="External" /><Relationship Id="rId201" Type="http://schemas.openxmlformats.org/officeDocument/2006/relationships/hyperlink" Target="https://podminky.urs.cz/item/CS_URS_2024_02/781495115" TargetMode="External" /><Relationship Id="rId202" Type="http://schemas.openxmlformats.org/officeDocument/2006/relationships/hyperlink" Target="https://podminky.urs.cz/item/CS_URS_2024_02/781495141" TargetMode="External" /><Relationship Id="rId203" Type="http://schemas.openxmlformats.org/officeDocument/2006/relationships/hyperlink" Target="https://podminky.urs.cz/item/CS_URS_2024_02/781495142" TargetMode="External" /><Relationship Id="rId204" Type="http://schemas.openxmlformats.org/officeDocument/2006/relationships/hyperlink" Target="https://podminky.urs.cz/item/CS_URS_2024_02/781495211" TargetMode="External" /><Relationship Id="rId205" Type="http://schemas.openxmlformats.org/officeDocument/2006/relationships/hyperlink" Target="https://podminky.urs.cz/item/CS_URS_2024_02/998781202" TargetMode="External" /><Relationship Id="rId206" Type="http://schemas.openxmlformats.org/officeDocument/2006/relationships/hyperlink" Target="https://podminky.urs.cz/item/CS_URS_2024_02/782141110" TargetMode="External" /><Relationship Id="rId207" Type="http://schemas.openxmlformats.org/officeDocument/2006/relationships/hyperlink" Target="https://podminky.urs.cz/item/CS_URS_2024_02/998782202" TargetMode="External" /><Relationship Id="rId208" Type="http://schemas.openxmlformats.org/officeDocument/2006/relationships/hyperlink" Target="https://podminky.urs.cz/item/CS_URS_2024_02/783000103" TargetMode="External" /><Relationship Id="rId209" Type="http://schemas.openxmlformats.org/officeDocument/2006/relationships/hyperlink" Target="https://podminky.urs.cz/item/CS_URS_2024_02/783301313" TargetMode="External" /><Relationship Id="rId210" Type="http://schemas.openxmlformats.org/officeDocument/2006/relationships/hyperlink" Target="https://podminky.urs.cz/item/CS_URS_2024_02/783301401" TargetMode="External" /><Relationship Id="rId211" Type="http://schemas.openxmlformats.org/officeDocument/2006/relationships/hyperlink" Target="https://podminky.urs.cz/item/CS_URS_2024_02/783324101" TargetMode="External" /><Relationship Id="rId212" Type="http://schemas.openxmlformats.org/officeDocument/2006/relationships/hyperlink" Target="https://podminky.urs.cz/item/CS_URS_2024_02/783327101" TargetMode="External" /><Relationship Id="rId213" Type="http://schemas.openxmlformats.org/officeDocument/2006/relationships/hyperlink" Target="https://podminky.urs.cz/item/CS_URS_2024_02/784111001" TargetMode="External" /><Relationship Id="rId214" Type="http://schemas.openxmlformats.org/officeDocument/2006/relationships/hyperlink" Target="https://podminky.urs.cz/item/CS_URS_2024_02/784111003" TargetMode="External" /><Relationship Id="rId215" Type="http://schemas.openxmlformats.org/officeDocument/2006/relationships/hyperlink" Target="https://podminky.urs.cz/item/CS_URS_2024_02/784111007" TargetMode="External" /><Relationship Id="rId216" Type="http://schemas.openxmlformats.org/officeDocument/2006/relationships/hyperlink" Target="https://podminky.urs.cz/item/CS_URS_2024_02/784171101" TargetMode="External" /><Relationship Id="rId217" Type="http://schemas.openxmlformats.org/officeDocument/2006/relationships/hyperlink" Target="https://podminky.urs.cz/item/CS_URS_2024_02/784181101" TargetMode="External" /><Relationship Id="rId218" Type="http://schemas.openxmlformats.org/officeDocument/2006/relationships/hyperlink" Target="https://podminky.urs.cz/item/CS_URS_2024_02/784191001" TargetMode="External" /><Relationship Id="rId219" Type="http://schemas.openxmlformats.org/officeDocument/2006/relationships/hyperlink" Target="https://podminky.urs.cz/item/CS_URS_2024_02/784191005" TargetMode="External" /><Relationship Id="rId220" Type="http://schemas.openxmlformats.org/officeDocument/2006/relationships/hyperlink" Target="https://podminky.urs.cz/item/CS_URS_2024_02/784191007" TargetMode="External" /><Relationship Id="rId221" Type="http://schemas.openxmlformats.org/officeDocument/2006/relationships/hyperlink" Target="https://podminky.urs.cz/item/CS_URS_2024_02/784211101" TargetMode="External" /><Relationship Id="rId222" Type="http://schemas.openxmlformats.org/officeDocument/2006/relationships/hyperlink" Target="https://podminky.urs.cz/item/CS_URS_2025_02/786623011" TargetMode="External" /><Relationship Id="rId223" Type="http://schemas.openxmlformats.org/officeDocument/2006/relationships/hyperlink" Target="https://podminky.urs.cz/item/CS_URS_2025_02/786623013" TargetMode="External" /><Relationship Id="rId224" Type="http://schemas.openxmlformats.org/officeDocument/2006/relationships/hyperlink" Target="https://podminky.urs.cz/item/CS_URS_2025_02/786623041" TargetMode="External" /><Relationship Id="rId225" Type="http://schemas.openxmlformats.org/officeDocument/2006/relationships/hyperlink" Target="https://podminky.urs.cz/item/CS_URS_2025_02/786623043" TargetMode="External" /><Relationship Id="rId226" Type="http://schemas.openxmlformats.org/officeDocument/2006/relationships/hyperlink" Target="https://podminky.urs.cz/item/CS_URS_2024_02/998786202" TargetMode="External" /><Relationship Id="rId22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1104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67151101" TargetMode="External" /><Relationship Id="rId5" Type="http://schemas.openxmlformats.org/officeDocument/2006/relationships/hyperlink" Target="https://podminky.urs.cz/item/CS_URS_2024_02/171201221" TargetMode="External" /><Relationship Id="rId6" Type="http://schemas.openxmlformats.org/officeDocument/2006/relationships/hyperlink" Target="https://podminky.urs.cz/item/CS_URS_2024_02/171251201" TargetMode="External" /><Relationship Id="rId7" Type="http://schemas.openxmlformats.org/officeDocument/2006/relationships/hyperlink" Target="https://podminky.urs.cz/item/CS_URS_2024_02/174101101" TargetMode="External" /><Relationship Id="rId8" Type="http://schemas.openxmlformats.org/officeDocument/2006/relationships/hyperlink" Target="https://podminky.urs.cz/item/CS_URS_2024_02/175151101" TargetMode="External" /><Relationship Id="rId9" Type="http://schemas.openxmlformats.org/officeDocument/2006/relationships/hyperlink" Target="https://podminky.urs.cz/item/CS_URS_2024_02/451572111" TargetMode="External" /><Relationship Id="rId10" Type="http://schemas.openxmlformats.org/officeDocument/2006/relationships/hyperlink" Target="https://podminky.urs.cz/item/CS_URS_2024_02/998011001" TargetMode="External" /><Relationship Id="rId11" Type="http://schemas.openxmlformats.org/officeDocument/2006/relationships/hyperlink" Target="https://podminky.urs.cz/item/CS_URS_2024_02/713463211" TargetMode="External" /><Relationship Id="rId12" Type="http://schemas.openxmlformats.org/officeDocument/2006/relationships/hyperlink" Target="https://podminky.urs.cz/item/CS_URS_2024_02/713463411" TargetMode="External" /><Relationship Id="rId13" Type="http://schemas.openxmlformats.org/officeDocument/2006/relationships/hyperlink" Target="https://podminky.urs.cz/item/CS_URS_2024_02/998713202" TargetMode="External" /><Relationship Id="rId14" Type="http://schemas.openxmlformats.org/officeDocument/2006/relationships/hyperlink" Target="https://podminky.urs.cz/item/CS_URS_2024_02/721173401" TargetMode="External" /><Relationship Id="rId15" Type="http://schemas.openxmlformats.org/officeDocument/2006/relationships/hyperlink" Target="https://podminky.urs.cz/item/CS_URS_2024_02/721173402" TargetMode="External" /><Relationship Id="rId16" Type="http://schemas.openxmlformats.org/officeDocument/2006/relationships/hyperlink" Target="https://podminky.urs.cz/item/CS_URS_2024_02/721173403" TargetMode="External" /><Relationship Id="rId17" Type="http://schemas.openxmlformats.org/officeDocument/2006/relationships/hyperlink" Target="https://podminky.urs.cz/item/CS_URS_2024_02/721173404" TargetMode="External" /><Relationship Id="rId18" Type="http://schemas.openxmlformats.org/officeDocument/2006/relationships/hyperlink" Target="https://podminky.urs.cz/item/CS_URS_2024_02/721174024" TargetMode="External" /><Relationship Id="rId19" Type="http://schemas.openxmlformats.org/officeDocument/2006/relationships/hyperlink" Target="https://podminky.urs.cz/item/CS_URS_2024_02/721174025" TargetMode="External" /><Relationship Id="rId20" Type="http://schemas.openxmlformats.org/officeDocument/2006/relationships/hyperlink" Target="https://podminky.urs.cz/item/CS_URS_2024_02/721174041" TargetMode="External" /><Relationship Id="rId21" Type="http://schemas.openxmlformats.org/officeDocument/2006/relationships/hyperlink" Target="https://podminky.urs.cz/item/CS_URS_2024_02/721174043" TargetMode="External" /><Relationship Id="rId22" Type="http://schemas.openxmlformats.org/officeDocument/2006/relationships/hyperlink" Target="https://podminky.urs.cz/item/CS_URS_2024_02/721174044" TargetMode="External" /><Relationship Id="rId23" Type="http://schemas.openxmlformats.org/officeDocument/2006/relationships/hyperlink" Target="https://podminky.urs.cz/item/CS_URS_2024_02/721174045" TargetMode="External" /><Relationship Id="rId24" Type="http://schemas.openxmlformats.org/officeDocument/2006/relationships/hyperlink" Target="https://podminky.urs.cz/item/CS_URS_2024_02/721174056" TargetMode="External" /><Relationship Id="rId25" Type="http://schemas.openxmlformats.org/officeDocument/2006/relationships/hyperlink" Target="https://podminky.urs.cz/item/CS_URS_2024_02/721194105" TargetMode="External" /><Relationship Id="rId26" Type="http://schemas.openxmlformats.org/officeDocument/2006/relationships/hyperlink" Target="https://podminky.urs.cz/item/CS_URS_2024_02/721194109" TargetMode="External" /><Relationship Id="rId27" Type="http://schemas.openxmlformats.org/officeDocument/2006/relationships/hyperlink" Target="https://podminky.urs.cz/item/CS_URS_2024_02/721226512" TargetMode="External" /><Relationship Id="rId28" Type="http://schemas.openxmlformats.org/officeDocument/2006/relationships/hyperlink" Target="https://podminky.urs.cz/item/CS_URS_2024_02/721233112" TargetMode="External" /><Relationship Id="rId29" Type="http://schemas.openxmlformats.org/officeDocument/2006/relationships/hyperlink" Target="https://podminky.urs.cz/item/CS_URS_2024_02/721273153" TargetMode="External" /><Relationship Id="rId30" Type="http://schemas.openxmlformats.org/officeDocument/2006/relationships/hyperlink" Target="https://podminky.urs.cz/item/CS_URS_2024_02/721290111" TargetMode="External" /><Relationship Id="rId31" Type="http://schemas.openxmlformats.org/officeDocument/2006/relationships/hyperlink" Target="https://podminky.urs.cz/item/CS_URS_2024_02/721290112" TargetMode="External" /><Relationship Id="rId32" Type="http://schemas.openxmlformats.org/officeDocument/2006/relationships/hyperlink" Target="https://podminky.urs.cz/item/CS_URS_2024_02/998721202" TargetMode="External" /><Relationship Id="rId33" Type="http://schemas.openxmlformats.org/officeDocument/2006/relationships/hyperlink" Target="https://podminky.urs.cz/item/CS_URS_2024_02/722130234" TargetMode="External" /><Relationship Id="rId34" Type="http://schemas.openxmlformats.org/officeDocument/2006/relationships/hyperlink" Target="https://podminky.urs.cz/item/CS_URS_2024_02/722175002" TargetMode="External" /><Relationship Id="rId35" Type="http://schemas.openxmlformats.org/officeDocument/2006/relationships/hyperlink" Target="https://podminky.urs.cz/item/CS_URS_2024_02/722175003" TargetMode="External" /><Relationship Id="rId36" Type="http://schemas.openxmlformats.org/officeDocument/2006/relationships/hyperlink" Target="https://podminky.urs.cz/item/CS_URS_2024_02/722175004" TargetMode="External" /><Relationship Id="rId37" Type="http://schemas.openxmlformats.org/officeDocument/2006/relationships/hyperlink" Target="https://podminky.urs.cz/item/CS_URS_2024_02/722175005" TargetMode="External" /><Relationship Id="rId38" Type="http://schemas.openxmlformats.org/officeDocument/2006/relationships/hyperlink" Target="https://podminky.urs.cz/item/CS_URS_2024_02/722175006" TargetMode="External" /><Relationship Id="rId39" Type="http://schemas.openxmlformats.org/officeDocument/2006/relationships/hyperlink" Target="https://podminky.urs.cz/item/CS_URS_2024_02/722175007" TargetMode="External" /><Relationship Id="rId40" Type="http://schemas.openxmlformats.org/officeDocument/2006/relationships/hyperlink" Target="https://podminky.urs.cz/item/CS_URS_2024_02/722181221" TargetMode="External" /><Relationship Id="rId41" Type="http://schemas.openxmlformats.org/officeDocument/2006/relationships/hyperlink" Target="https://podminky.urs.cz/item/CS_URS_2024_02/722181222" TargetMode="External" /><Relationship Id="rId42" Type="http://schemas.openxmlformats.org/officeDocument/2006/relationships/hyperlink" Target="https://podminky.urs.cz/item/CS_URS_2024_02/722181231" TargetMode="External" /><Relationship Id="rId43" Type="http://schemas.openxmlformats.org/officeDocument/2006/relationships/hyperlink" Target="https://podminky.urs.cz/item/CS_URS_2024_02/722181232" TargetMode="External" /><Relationship Id="rId44" Type="http://schemas.openxmlformats.org/officeDocument/2006/relationships/hyperlink" Target="https://podminky.urs.cz/item/CS_URS_2024_02/722181233" TargetMode="External" /><Relationship Id="rId45" Type="http://schemas.openxmlformats.org/officeDocument/2006/relationships/hyperlink" Target="https://podminky.urs.cz/item/CS_URS_2024_02/722182011" TargetMode="External" /><Relationship Id="rId46" Type="http://schemas.openxmlformats.org/officeDocument/2006/relationships/hyperlink" Target="https://podminky.urs.cz/item/CS_URS_2024_02/722182012" TargetMode="External" /><Relationship Id="rId47" Type="http://schemas.openxmlformats.org/officeDocument/2006/relationships/hyperlink" Target="https://podminky.urs.cz/item/CS_URS_2024_02/722182013" TargetMode="External" /><Relationship Id="rId48" Type="http://schemas.openxmlformats.org/officeDocument/2006/relationships/hyperlink" Target="https://podminky.urs.cz/item/CS_URS_2024_02/722182014" TargetMode="External" /><Relationship Id="rId49" Type="http://schemas.openxmlformats.org/officeDocument/2006/relationships/hyperlink" Target="https://podminky.urs.cz/item/CS_URS_2024_02/722182015" TargetMode="External" /><Relationship Id="rId50" Type="http://schemas.openxmlformats.org/officeDocument/2006/relationships/hyperlink" Target="https://podminky.urs.cz/item/CS_URS_2024_02/722182016" TargetMode="External" /><Relationship Id="rId51" Type="http://schemas.openxmlformats.org/officeDocument/2006/relationships/hyperlink" Target="https://podminky.urs.cz/item/CS_URS_2024_02/722190401" TargetMode="External" /><Relationship Id="rId52" Type="http://schemas.openxmlformats.org/officeDocument/2006/relationships/hyperlink" Target="https://podminky.urs.cz/item/CS_URS_2024_02/722220111" TargetMode="External" /><Relationship Id="rId53" Type="http://schemas.openxmlformats.org/officeDocument/2006/relationships/hyperlink" Target="https://podminky.urs.cz/item/CS_URS_2024_02/722220231" TargetMode="External" /><Relationship Id="rId54" Type="http://schemas.openxmlformats.org/officeDocument/2006/relationships/hyperlink" Target="https://podminky.urs.cz/item/CS_URS_2024_02/722220232" TargetMode="External" /><Relationship Id="rId55" Type="http://schemas.openxmlformats.org/officeDocument/2006/relationships/hyperlink" Target="https://podminky.urs.cz/item/CS_URS_2024_02/722220233" TargetMode="External" /><Relationship Id="rId56" Type="http://schemas.openxmlformats.org/officeDocument/2006/relationships/hyperlink" Target="https://podminky.urs.cz/item/CS_URS_2024_02/722220234" TargetMode="External" /><Relationship Id="rId57" Type="http://schemas.openxmlformats.org/officeDocument/2006/relationships/hyperlink" Target="https://podminky.urs.cz/item/CS_URS_2024_02/722220235" TargetMode="External" /><Relationship Id="rId58" Type="http://schemas.openxmlformats.org/officeDocument/2006/relationships/hyperlink" Target="https://podminky.urs.cz/item/CS_URS_2024_02/722220236" TargetMode="External" /><Relationship Id="rId59" Type="http://schemas.openxmlformats.org/officeDocument/2006/relationships/hyperlink" Target="https://podminky.urs.cz/item/CS_URS_2024_02/722224115" TargetMode="External" /><Relationship Id="rId60" Type="http://schemas.openxmlformats.org/officeDocument/2006/relationships/hyperlink" Target="https://podminky.urs.cz/item/CS_URS_2024_02/722230101" TargetMode="External" /><Relationship Id="rId61" Type="http://schemas.openxmlformats.org/officeDocument/2006/relationships/hyperlink" Target="https://podminky.urs.cz/item/CS_URS_2024_02/722230102" TargetMode="External" /><Relationship Id="rId62" Type="http://schemas.openxmlformats.org/officeDocument/2006/relationships/hyperlink" Target="https://podminky.urs.cz/item/CS_URS_2024_02/722230103" TargetMode="External" /><Relationship Id="rId63" Type="http://schemas.openxmlformats.org/officeDocument/2006/relationships/hyperlink" Target="https://podminky.urs.cz/item/CS_URS_2024_02/722230104" TargetMode="External" /><Relationship Id="rId64" Type="http://schemas.openxmlformats.org/officeDocument/2006/relationships/hyperlink" Target="https://podminky.urs.cz/item/CS_URS_2024_02/722230105" TargetMode="External" /><Relationship Id="rId65" Type="http://schemas.openxmlformats.org/officeDocument/2006/relationships/hyperlink" Target="https://podminky.urs.cz/item/CS_URS_2024_02/722230106" TargetMode="External" /><Relationship Id="rId66" Type="http://schemas.openxmlformats.org/officeDocument/2006/relationships/hyperlink" Target="https://podminky.urs.cz/item/CS_URS_2024_02/722231073" TargetMode="External" /><Relationship Id="rId67" Type="http://schemas.openxmlformats.org/officeDocument/2006/relationships/hyperlink" Target="https://podminky.urs.cz/item/CS_URS_2024_02/722231074" TargetMode="External" /><Relationship Id="rId68" Type="http://schemas.openxmlformats.org/officeDocument/2006/relationships/hyperlink" Target="https://podminky.urs.cz/item/CS_URS_2024_02/722231077" TargetMode="External" /><Relationship Id="rId69" Type="http://schemas.openxmlformats.org/officeDocument/2006/relationships/hyperlink" Target="https://podminky.urs.cz/item/CS_URS_2024_02/722231142" TargetMode="External" /><Relationship Id="rId70" Type="http://schemas.openxmlformats.org/officeDocument/2006/relationships/hyperlink" Target="https://podminky.urs.cz/item/CS_URS_2024_02/722231206" TargetMode="External" /><Relationship Id="rId71" Type="http://schemas.openxmlformats.org/officeDocument/2006/relationships/hyperlink" Target="https://podminky.urs.cz/item/CS_URS_2024_02/722232504" TargetMode="External" /><Relationship Id="rId72" Type="http://schemas.openxmlformats.org/officeDocument/2006/relationships/hyperlink" Target="https://podminky.urs.cz/item/CS_URS_2024_02/722234264" TargetMode="External" /><Relationship Id="rId73" Type="http://schemas.openxmlformats.org/officeDocument/2006/relationships/hyperlink" Target="https://podminky.urs.cz/item/CS_URS_2024_02/722234267" TargetMode="External" /><Relationship Id="rId74" Type="http://schemas.openxmlformats.org/officeDocument/2006/relationships/hyperlink" Target="https://podminky.urs.cz/item/CS_URS_2024_02/722234268" TargetMode="External" /><Relationship Id="rId75" Type="http://schemas.openxmlformats.org/officeDocument/2006/relationships/hyperlink" Target="https://podminky.urs.cz/item/CS_URS_2024_02/722250133" TargetMode="External" /><Relationship Id="rId76" Type="http://schemas.openxmlformats.org/officeDocument/2006/relationships/hyperlink" Target="https://podminky.urs.cz/item/CS_URS_2024_02/722290226" TargetMode="External" /><Relationship Id="rId77" Type="http://schemas.openxmlformats.org/officeDocument/2006/relationships/hyperlink" Target="https://podminky.urs.cz/item/CS_URS_2024_02/722290234" TargetMode="External" /><Relationship Id="rId78" Type="http://schemas.openxmlformats.org/officeDocument/2006/relationships/hyperlink" Target="https://podminky.urs.cz/item/CS_URS_2024_02/998722202" TargetMode="External" /><Relationship Id="rId79" Type="http://schemas.openxmlformats.org/officeDocument/2006/relationships/hyperlink" Target="https://podminky.urs.cz/item/CS_URS_2024_02/724239116" TargetMode="External" /><Relationship Id="rId80" Type="http://schemas.openxmlformats.org/officeDocument/2006/relationships/hyperlink" Target="https://podminky.urs.cz/item/CS_URS_2024_02/998724201" TargetMode="External" /><Relationship Id="rId81" Type="http://schemas.openxmlformats.org/officeDocument/2006/relationships/hyperlink" Target="https://podminky.urs.cz/item/CS_URS_2024_02/725111132" TargetMode="External" /><Relationship Id="rId82" Type="http://schemas.openxmlformats.org/officeDocument/2006/relationships/hyperlink" Target="https://podminky.urs.cz/item/CS_URS_2024_02/725112022" TargetMode="External" /><Relationship Id="rId83" Type="http://schemas.openxmlformats.org/officeDocument/2006/relationships/hyperlink" Target="https://podminky.urs.cz/item/CS_URS_2024_02/725121527" TargetMode="External" /><Relationship Id="rId84" Type="http://schemas.openxmlformats.org/officeDocument/2006/relationships/hyperlink" Target="https://podminky.urs.cz/item/CS_URS_2024_02/725211603" TargetMode="External" /><Relationship Id="rId85" Type="http://schemas.openxmlformats.org/officeDocument/2006/relationships/hyperlink" Target="https://podminky.urs.cz/item/CS_URS_2024_02/725211647" TargetMode="External" /><Relationship Id="rId86" Type="http://schemas.openxmlformats.org/officeDocument/2006/relationships/hyperlink" Target="https://podminky.urs.cz/item/CS_URS_2024_02/725211701" TargetMode="External" /><Relationship Id="rId87" Type="http://schemas.openxmlformats.org/officeDocument/2006/relationships/hyperlink" Target="https://podminky.urs.cz/item/CS_URS_2024_02/725241218" TargetMode="External" /><Relationship Id="rId88" Type="http://schemas.openxmlformats.org/officeDocument/2006/relationships/hyperlink" Target="https://podminky.urs.cz/item/CS_URS_2024_02/725244123" TargetMode="External" /><Relationship Id="rId89" Type="http://schemas.openxmlformats.org/officeDocument/2006/relationships/hyperlink" Target="https://podminky.urs.cz/item/CS_URS_2024_02/725244313" TargetMode="External" /><Relationship Id="rId90" Type="http://schemas.openxmlformats.org/officeDocument/2006/relationships/hyperlink" Target="https://podminky.urs.cz/item/CS_URS_2024_02/725319111" TargetMode="External" /><Relationship Id="rId91" Type="http://schemas.openxmlformats.org/officeDocument/2006/relationships/hyperlink" Target="https://podminky.urs.cz/item/CS_URS_2024_02/725331111" TargetMode="External" /><Relationship Id="rId92" Type="http://schemas.openxmlformats.org/officeDocument/2006/relationships/hyperlink" Target="https://podminky.urs.cz/item/CS_URS_2024_02/725813111" TargetMode="External" /><Relationship Id="rId93" Type="http://schemas.openxmlformats.org/officeDocument/2006/relationships/hyperlink" Target="https://podminky.urs.cz/item/CS_URS_2024_02/725813112" TargetMode="External" /><Relationship Id="rId94" Type="http://schemas.openxmlformats.org/officeDocument/2006/relationships/hyperlink" Target="https://podminky.urs.cz/item/CS_URS_2024_02/725821316" TargetMode="External" /><Relationship Id="rId95" Type="http://schemas.openxmlformats.org/officeDocument/2006/relationships/hyperlink" Target="https://podminky.urs.cz/item/CS_URS_2024_02/725821325" TargetMode="External" /><Relationship Id="rId96" Type="http://schemas.openxmlformats.org/officeDocument/2006/relationships/hyperlink" Target="https://podminky.urs.cz/item/CS_URS_2024_02/725822613" TargetMode="External" /><Relationship Id="rId97" Type="http://schemas.openxmlformats.org/officeDocument/2006/relationships/hyperlink" Target="https://podminky.urs.cz/item/CS_URS_2024_02/725841312" TargetMode="External" /><Relationship Id="rId98" Type="http://schemas.openxmlformats.org/officeDocument/2006/relationships/hyperlink" Target="https://podminky.urs.cz/item/CS_URS_2024_02/725851315" TargetMode="External" /><Relationship Id="rId99" Type="http://schemas.openxmlformats.org/officeDocument/2006/relationships/hyperlink" Target="https://podminky.urs.cz/item/CS_URS_2024_02/725851317" TargetMode="External" /><Relationship Id="rId100" Type="http://schemas.openxmlformats.org/officeDocument/2006/relationships/hyperlink" Target="https://podminky.urs.cz/item/CS_URS_2024_02/725861102" TargetMode="External" /><Relationship Id="rId101" Type="http://schemas.openxmlformats.org/officeDocument/2006/relationships/hyperlink" Target="https://podminky.urs.cz/item/CS_URS_2024_02/725862103" TargetMode="External" /><Relationship Id="rId102" Type="http://schemas.openxmlformats.org/officeDocument/2006/relationships/hyperlink" Target="https://podminky.urs.cz/item/CS_URS_2024_02/725862123" TargetMode="External" /><Relationship Id="rId103" Type="http://schemas.openxmlformats.org/officeDocument/2006/relationships/hyperlink" Target="https://podminky.urs.cz/item/CS_URS_2024_02/725865312" TargetMode="External" /><Relationship Id="rId104" Type="http://schemas.openxmlformats.org/officeDocument/2006/relationships/hyperlink" Target="https://podminky.urs.cz/item/CS_URS_2024_02/725869101" TargetMode="External" /><Relationship Id="rId105" Type="http://schemas.openxmlformats.org/officeDocument/2006/relationships/hyperlink" Target="https://podminky.urs.cz/item/CS_URS_2024_02/725980122" TargetMode="External" /><Relationship Id="rId106" Type="http://schemas.openxmlformats.org/officeDocument/2006/relationships/hyperlink" Target="https://podminky.urs.cz/item/CS_URS_2024_02/998725202" TargetMode="External" /><Relationship Id="rId107" Type="http://schemas.openxmlformats.org/officeDocument/2006/relationships/hyperlink" Target="https://podminky.urs.cz/item/CS_URS_2024_02/726111031" TargetMode="External" /><Relationship Id="rId108" Type="http://schemas.openxmlformats.org/officeDocument/2006/relationships/hyperlink" Target="https://podminky.urs.cz/item/CS_URS_2024_02/998726212" TargetMode="External" /><Relationship Id="rId109" Type="http://schemas.openxmlformats.org/officeDocument/2006/relationships/hyperlink" Target="https://podminky.urs.cz/item/CS_URS_2024_02/727111002" TargetMode="External" /><Relationship Id="rId110" Type="http://schemas.openxmlformats.org/officeDocument/2006/relationships/hyperlink" Target="https://podminky.urs.cz/item/CS_URS_2024_02/727111042" TargetMode="External" /><Relationship Id="rId111" Type="http://schemas.openxmlformats.org/officeDocument/2006/relationships/hyperlink" Target="https://podminky.urs.cz/item/CS_URS_2024_02/727222001" TargetMode="External" /><Relationship Id="rId112" Type="http://schemas.openxmlformats.org/officeDocument/2006/relationships/hyperlink" Target="https://podminky.urs.cz/item/CS_URS_2024_02/727222002" TargetMode="External" /><Relationship Id="rId113" Type="http://schemas.openxmlformats.org/officeDocument/2006/relationships/hyperlink" Target="https://podminky.urs.cz/item/CS_URS_2024_02/727222003" TargetMode="External" /><Relationship Id="rId114" Type="http://schemas.openxmlformats.org/officeDocument/2006/relationships/hyperlink" Target="https://podminky.urs.cz/item/CS_URS_2024_02/727222004" TargetMode="External" /><Relationship Id="rId115" Type="http://schemas.openxmlformats.org/officeDocument/2006/relationships/hyperlink" Target="https://podminky.urs.cz/item/CS_URS_2024_02/727222005" TargetMode="External" /><Relationship Id="rId116" Type="http://schemas.openxmlformats.org/officeDocument/2006/relationships/hyperlink" Target="https://podminky.urs.cz/item/CS_URS_2024_02/727222007" TargetMode="External" /><Relationship Id="rId117" Type="http://schemas.openxmlformats.org/officeDocument/2006/relationships/hyperlink" Target="https://podminky.urs.cz/item/CS_URS_2024_02/727222008" TargetMode="External" /><Relationship Id="rId118" Type="http://schemas.openxmlformats.org/officeDocument/2006/relationships/hyperlink" Target="https://podminky.urs.cz/item/CS_URS_2024_02/727223101" TargetMode="External" /><Relationship Id="rId119" Type="http://schemas.openxmlformats.org/officeDocument/2006/relationships/hyperlink" Target="https://podminky.urs.cz/item/CS_URS_2024_02/727223103" TargetMode="External" /><Relationship Id="rId120" Type="http://schemas.openxmlformats.org/officeDocument/2006/relationships/hyperlink" Target="https://podminky.urs.cz/item/CS_URS_2024_02/727223105" TargetMode="External" /><Relationship Id="rId121" Type="http://schemas.openxmlformats.org/officeDocument/2006/relationships/hyperlink" Target="https://podminky.urs.cz/item/CS_URS_2024_02/998727202" TargetMode="External" /><Relationship Id="rId122" Type="http://schemas.openxmlformats.org/officeDocument/2006/relationships/hyperlink" Target="https://podminky.urs.cz/item/CS_URS_2024_02/732429212" TargetMode="External" /><Relationship Id="rId123" Type="http://schemas.openxmlformats.org/officeDocument/2006/relationships/hyperlink" Target="https://podminky.urs.cz/item/CS_URS_2024_02/998732201" TargetMode="External" /><Relationship Id="rId12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23" TargetMode="External" /><Relationship Id="rId2" Type="http://schemas.openxmlformats.org/officeDocument/2006/relationships/hyperlink" Target="https://podminky.urs.cz/item/CS_URS_2024_02/113107330" TargetMode="External" /><Relationship Id="rId3" Type="http://schemas.openxmlformats.org/officeDocument/2006/relationships/hyperlink" Target="https://podminky.urs.cz/item/CS_URS_2024_02/113107122" TargetMode="External" /><Relationship Id="rId4" Type="http://schemas.openxmlformats.org/officeDocument/2006/relationships/hyperlink" Target="https://podminky.urs.cz/item/CS_URS_2024_02/113107143" TargetMode="External" /><Relationship Id="rId5" Type="http://schemas.openxmlformats.org/officeDocument/2006/relationships/hyperlink" Target="https://podminky.urs.cz/item/CS_URS_2024_02/121151103" TargetMode="External" /><Relationship Id="rId6" Type="http://schemas.openxmlformats.org/officeDocument/2006/relationships/hyperlink" Target="https://podminky.urs.cz/item/CS_URS_2024_02/122151101" TargetMode="External" /><Relationship Id="rId7" Type="http://schemas.openxmlformats.org/officeDocument/2006/relationships/hyperlink" Target="https://podminky.urs.cz/item/CS_URS_2024_02/132151101" TargetMode="External" /><Relationship Id="rId8" Type="http://schemas.openxmlformats.org/officeDocument/2006/relationships/hyperlink" Target="https://podminky.urs.cz/item/CS_URS_2024_02/162251102" TargetMode="External" /><Relationship Id="rId9" Type="http://schemas.openxmlformats.org/officeDocument/2006/relationships/hyperlink" Target="https://podminky.urs.cz/item/CS_URS_2024_02/162751114" TargetMode="External" /><Relationship Id="rId10" Type="http://schemas.openxmlformats.org/officeDocument/2006/relationships/hyperlink" Target="https://podminky.urs.cz/item/CS_URS_2024_02/171201221.R" TargetMode="External" /><Relationship Id="rId11" Type="http://schemas.openxmlformats.org/officeDocument/2006/relationships/hyperlink" Target="https://podminky.urs.cz/item/CS_URS_2024_02/183111114" TargetMode="External" /><Relationship Id="rId12" Type="http://schemas.openxmlformats.org/officeDocument/2006/relationships/hyperlink" Target="https://podminky.urs.cz/item/CS_URS_2024_02/184102111" TargetMode="External" /><Relationship Id="rId13" Type="http://schemas.openxmlformats.org/officeDocument/2006/relationships/hyperlink" Target="https://podminky.urs.cz/item/CS_URS_2024_02/275311511" TargetMode="External" /><Relationship Id="rId14" Type="http://schemas.openxmlformats.org/officeDocument/2006/relationships/hyperlink" Target="https://podminky.urs.cz/item/CS_URS_2024_02/564801012" TargetMode="External" /><Relationship Id="rId15" Type="http://schemas.openxmlformats.org/officeDocument/2006/relationships/hyperlink" Target="https://podminky.urs.cz/item/CS_URS_2024_02/564851011" TargetMode="External" /><Relationship Id="rId16" Type="http://schemas.openxmlformats.org/officeDocument/2006/relationships/hyperlink" Target="https://podminky.urs.cz/item/CS_URS_2024_02/564861011" TargetMode="External" /><Relationship Id="rId17" Type="http://schemas.openxmlformats.org/officeDocument/2006/relationships/hyperlink" Target="https://podminky.urs.cz/item/CS_URS_2024_02/564952111" TargetMode="External" /><Relationship Id="rId18" Type="http://schemas.openxmlformats.org/officeDocument/2006/relationships/hyperlink" Target="https://podminky.urs.cz/item/CS_URS_2024_02/565165111" TargetMode="External" /><Relationship Id="rId19" Type="http://schemas.openxmlformats.org/officeDocument/2006/relationships/hyperlink" Target="https://podminky.urs.cz/item/CS_URS_2024_02/573191111" TargetMode="External" /><Relationship Id="rId20" Type="http://schemas.openxmlformats.org/officeDocument/2006/relationships/hyperlink" Target="https://podminky.urs.cz/item/CS_URS_2024_02/573211108" TargetMode="External" /><Relationship Id="rId21" Type="http://schemas.openxmlformats.org/officeDocument/2006/relationships/hyperlink" Target="https://podminky.urs.cz/item/CS_URS_2024_02/577134111" TargetMode="External" /><Relationship Id="rId22" Type="http://schemas.openxmlformats.org/officeDocument/2006/relationships/hyperlink" Target="https://podminky.urs.cz/item/CS_URS_2024_02/596211110" TargetMode="External" /><Relationship Id="rId23" Type="http://schemas.openxmlformats.org/officeDocument/2006/relationships/hyperlink" Target="https://podminky.urs.cz/item/CS_URS_2024_02/914111111" TargetMode="External" /><Relationship Id="rId24" Type="http://schemas.openxmlformats.org/officeDocument/2006/relationships/hyperlink" Target="https://podminky.urs.cz/item/CS_URS_2024_02/915131111" TargetMode="External" /><Relationship Id="rId25" Type="http://schemas.openxmlformats.org/officeDocument/2006/relationships/hyperlink" Target="https://podminky.urs.cz/item/CS_URS_2024_02/916131112" TargetMode="External" /><Relationship Id="rId26" Type="http://schemas.openxmlformats.org/officeDocument/2006/relationships/hyperlink" Target="https://podminky.urs.cz/item/CS_URS_2024_02/936174311" TargetMode="External" /><Relationship Id="rId27" Type="http://schemas.openxmlformats.org/officeDocument/2006/relationships/hyperlink" Target="https://podminky.urs.cz/item/CS_URS_2024_02/966006131" TargetMode="External" /><Relationship Id="rId28" Type="http://schemas.openxmlformats.org/officeDocument/2006/relationships/hyperlink" Target="https://podminky.urs.cz/item/CS_URS_2024_02/997013501" TargetMode="External" /><Relationship Id="rId29" Type="http://schemas.openxmlformats.org/officeDocument/2006/relationships/hyperlink" Target="https://podminky.urs.cz/item/CS_URS_2024_02/997013509" TargetMode="External" /><Relationship Id="rId30" Type="http://schemas.openxmlformats.org/officeDocument/2006/relationships/hyperlink" Target="https://podminky.urs.cz/item/CS_URS_2024_02/997013645" TargetMode="External" /><Relationship Id="rId31" Type="http://schemas.openxmlformats.org/officeDocument/2006/relationships/hyperlink" Target="https://podminky.urs.cz/item/CS_URS_2024_02/998223011" TargetMode="External" /><Relationship Id="rId32" Type="http://schemas.openxmlformats.org/officeDocument/2006/relationships/hyperlink" Target="https://podminky.urs.cz/item/CS_URS_2024_02/998225111" TargetMode="External" /><Relationship Id="rId33" Type="http://schemas.openxmlformats.org/officeDocument/2006/relationships/hyperlink" Target="https://podminky.urs.cz/item/CS_URS_2024_02/742320051" TargetMode="External" /><Relationship Id="rId34" Type="http://schemas.openxmlformats.org/officeDocument/2006/relationships/hyperlink" Target="https://podminky.urs.cz/item/CS_URS_2024_02/998742101" TargetMode="External" /><Relationship Id="rId35" Type="http://schemas.openxmlformats.org/officeDocument/2006/relationships/hyperlink" Target="https://podminky.urs.cz/item/CS_URS_2024_02/767391112" TargetMode="External" /><Relationship Id="rId36" Type="http://schemas.openxmlformats.org/officeDocument/2006/relationships/hyperlink" Target="https://podminky.urs.cz/item/CS_URS_2024_02/767995117" TargetMode="External" /><Relationship Id="rId37" Type="http://schemas.openxmlformats.org/officeDocument/2006/relationships/hyperlink" Target="https://podminky.urs.cz/item/CS_URS_2024_02/998767201" TargetMode="External" /><Relationship Id="rId38" Type="http://schemas.openxmlformats.org/officeDocument/2006/relationships/hyperlink" Target="https://podminky.urs.cz/item/CS_URS_2024_02/783301311" TargetMode="External" /><Relationship Id="rId39" Type="http://schemas.openxmlformats.org/officeDocument/2006/relationships/hyperlink" Target="https://podminky.urs.cz/item/CS_URS_2024_02/783301401" TargetMode="External" /><Relationship Id="rId40" Type="http://schemas.openxmlformats.org/officeDocument/2006/relationships/hyperlink" Target="https://podminky.urs.cz/item/CS_URS_2024_02/783314101" TargetMode="External" /><Relationship Id="rId41" Type="http://schemas.openxmlformats.org/officeDocument/2006/relationships/hyperlink" Target="https://podminky.urs.cz/item/CS_URS_2024_02/783317107" TargetMode="External" /><Relationship Id="rId42" Type="http://schemas.openxmlformats.org/officeDocument/2006/relationships/hyperlink" Target="https://podminky.urs.cz/item/CS_URS_2024_02/783334101" TargetMode="External" /><Relationship Id="rId43" Type="http://schemas.openxmlformats.org/officeDocument/2006/relationships/hyperlink" Target="https://podminky.urs.cz/item/CS_URS_2024_02/783343101" TargetMode="External" /><Relationship Id="rId44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871211141" TargetMode="External" /><Relationship Id="rId2" Type="http://schemas.openxmlformats.org/officeDocument/2006/relationships/hyperlink" Target="https://podminky.urs.cz/item/CS_URS_2024_02/891219111" TargetMode="External" /><Relationship Id="rId3" Type="http://schemas.openxmlformats.org/officeDocument/2006/relationships/hyperlink" Target="https://podminky.urs.cz/item/CS_URS_2024_02/998276101" TargetMode="External" /><Relationship Id="rId4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071" TargetMode="External" /><Relationship Id="rId2" Type="http://schemas.openxmlformats.org/officeDocument/2006/relationships/hyperlink" Target="https://podminky.urs.cz/item/CS_URS_2024_02/115101201" TargetMode="External" /><Relationship Id="rId3" Type="http://schemas.openxmlformats.org/officeDocument/2006/relationships/hyperlink" Target="https://podminky.urs.cz/item/CS_URS_2024_02/121151103" TargetMode="External" /><Relationship Id="rId4" Type="http://schemas.openxmlformats.org/officeDocument/2006/relationships/hyperlink" Target="https://podminky.urs.cz/item/CS_URS_2024_02/131251203" TargetMode="External" /><Relationship Id="rId5" Type="http://schemas.openxmlformats.org/officeDocument/2006/relationships/hyperlink" Target="https://podminky.urs.cz/item/CS_URS_2024_02/151101102" TargetMode="External" /><Relationship Id="rId6" Type="http://schemas.openxmlformats.org/officeDocument/2006/relationships/hyperlink" Target="https://podminky.urs.cz/item/CS_URS_2024_02/151101112" TargetMode="External" /><Relationship Id="rId7" Type="http://schemas.openxmlformats.org/officeDocument/2006/relationships/hyperlink" Target="https://podminky.urs.cz/item/CS_URS_2024_02/162251102" TargetMode="External" /><Relationship Id="rId8" Type="http://schemas.openxmlformats.org/officeDocument/2006/relationships/hyperlink" Target="https://podminky.urs.cz/item/CS_URS_2024_02/162751117" TargetMode="External" /><Relationship Id="rId9" Type="http://schemas.openxmlformats.org/officeDocument/2006/relationships/hyperlink" Target="https://podminky.urs.cz/item/CS_URS_2024_02/167151101" TargetMode="External" /><Relationship Id="rId10" Type="http://schemas.openxmlformats.org/officeDocument/2006/relationships/hyperlink" Target="https://podminky.urs.cz/item/CS_URS_2024_02/171201221" TargetMode="External" /><Relationship Id="rId11" Type="http://schemas.openxmlformats.org/officeDocument/2006/relationships/hyperlink" Target="https://podminky.urs.cz/item/CS_URS_2024_02/174151101" TargetMode="External" /><Relationship Id="rId12" Type="http://schemas.openxmlformats.org/officeDocument/2006/relationships/hyperlink" Target="https://podminky.urs.cz/item/CS_URS_2024_02/175151101" TargetMode="External" /><Relationship Id="rId13" Type="http://schemas.openxmlformats.org/officeDocument/2006/relationships/hyperlink" Target="https://podminky.urs.cz/item/CS_URS_2024_02/181411121" TargetMode="External" /><Relationship Id="rId14" Type="http://schemas.openxmlformats.org/officeDocument/2006/relationships/hyperlink" Target="https://podminky.urs.cz/item/CS_URS_2024_02/359901111" TargetMode="External" /><Relationship Id="rId15" Type="http://schemas.openxmlformats.org/officeDocument/2006/relationships/hyperlink" Target="https://podminky.urs.cz/item/CS_URS_2024_02/359901211" TargetMode="External" /><Relationship Id="rId16" Type="http://schemas.openxmlformats.org/officeDocument/2006/relationships/hyperlink" Target="https://podminky.urs.cz/item/CS_URS_2024_02/451573111" TargetMode="External" /><Relationship Id="rId17" Type="http://schemas.openxmlformats.org/officeDocument/2006/relationships/hyperlink" Target="https://podminky.urs.cz/item/CS_URS_2024_02/591211111" TargetMode="External" /><Relationship Id="rId18" Type="http://schemas.openxmlformats.org/officeDocument/2006/relationships/hyperlink" Target="https://podminky.urs.cz/item/CS_URS_2024_02/871313121" TargetMode="External" /><Relationship Id="rId19" Type="http://schemas.openxmlformats.org/officeDocument/2006/relationships/hyperlink" Target="https://podminky.urs.cz/item/CS_URS_2024_02/871353121" TargetMode="External" /><Relationship Id="rId20" Type="http://schemas.openxmlformats.org/officeDocument/2006/relationships/hyperlink" Target="https://podminky.urs.cz/item/CS_URS_2024_02/871363121" TargetMode="External" /><Relationship Id="rId21" Type="http://schemas.openxmlformats.org/officeDocument/2006/relationships/hyperlink" Target="https://podminky.urs.cz/item/CS_URS_2024_02/871440430" TargetMode="External" /><Relationship Id="rId22" Type="http://schemas.openxmlformats.org/officeDocument/2006/relationships/hyperlink" Target="https://podminky.urs.cz/item/CS_URS_2024_02/892312121" TargetMode="External" /><Relationship Id="rId23" Type="http://schemas.openxmlformats.org/officeDocument/2006/relationships/hyperlink" Target="https://podminky.urs.cz/item/CS_URS_2024_02/892352121" TargetMode="External" /><Relationship Id="rId24" Type="http://schemas.openxmlformats.org/officeDocument/2006/relationships/hyperlink" Target="https://podminky.urs.cz/item/CS_URS_2024_02/899722112" TargetMode="External" /><Relationship Id="rId25" Type="http://schemas.openxmlformats.org/officeDocument/2006/relationships/hyperlink" Target="https://podminky.urs.cz/item/CS_URS_2024_02/997013501" TargetMode="External" /><Relationship Id="rId26" Type="http://schemas.openxmlformats.org/officeDocument/2006/relationships/hyperlink" Target="https://podminky.urs.cz/item/CS_URS_2024_02/997013509" TargetMode="External" /><Relationship Id="rId27" Type="http://schemas.openxmlformats.org/officeDocument/2006/relationships/hyperlink" Target="https://podminky.urs.cz/item/CS_URS_2024_02/997013601" TargetMode="External" /><Relationship Id="rId28" Type="http://schemas.openxmlformats.org/officeDocument/2006/relationships/hyperlink" Target="https://podminky.urs.cz/item/CS_URS_2024_02/998276101" TargetMode="External" /><Relationship Id="rId29" Type="http://schemas.openxmlformats.org/officeDocument/2006/relationships/hyperlink" Target="https://podminky.urs.cz/item/CS_URS_2024_02/998276128" TargetMode="External" /><Relationship Id="rId30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460021111" TargetMode="External" /><Relationship Id="rId2" Type="http://schemas.openxmlformats.org/officeDocument/2006/relationships/hyperlink" Target="https://podminky.urs.cz/item/CS_URS_2024_02/113106023" TargetMode="External" /><Relationship Id="rId3" Type="http://schemas.openxmlformats.org/officeDocument/2006/relationships/hyperlink" Target="https://podminky.urs.cz/item/CS_URS_2024_02/460871155" TargetMode="External" /><Relationship Id="rId4" Type="http://schemas.openxmlformats.org/officeDocument/2006/relationships/hyperlink" Target="https://podminky.urs.cz/item/CS_URS_2024_02/460881612" TargetMode="External" /><Relationship Id="rId5" Type="http://schemas.openxmlformats.org/officeDocument/2006/relationships/hyperlink" Target="https://podminky.urs.cz/item/CS_URS_2024_02/460091111" TargetMode="External" /><Relationship Id="rId6" Type="http://schemas.openxmlformats.org/officeDocument/2006/relationships/hyperlink" Target="https://podminky.urs.cz/item/CS_URS_2024_02/460661112" TargetMode="External" /><Relationship Id="rId7" Type="http://schemas.openxmlformats.org/officeDocument/2006/relationships/hyperlink" Target="https://podminky.urs.cz/item/CS_URS_2024_02/997221571" TargetMode="External" /><Relationship Id="rId8" Type="http://schemas.openxmlformats.org/officeDocument/2006/relationships/hyperlink" Target="https://podminky.urs.cz/item/CS_URS_2024_02/997221579" TargetMode="External" /><Relationship Id="rId9" Type="http://schemas.openxmlformats.org/officeDocument/2006/relationships/hyperlink" Target="https://podminky.urs.cz/item/CS_URS_2024_02/997221615" TargetMode="External" /><Relationship Id="rId10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071" TargetMode="External" /><Relationship Id="rId2" Type="http://schemas.openxmlformats.org/officeDocument/2006/relationships/hyperlink" Target="https://podminky.urs.cz/item/CS_URS_2024_02/115101201" TargetMode="External" /><Relationship Id="rId3" Type="http://schemas.openxmlformats.org/officeDocument/2006/relationships/hyperlink" Target="https://podminky.urs.cz/item/CS_URS_2024_02/121151103" TargetMode="External" /><Relationship Id="rId4" Type="http://schemas.openxmlformats.org/officeDocument/2006/relationships/hyperlink" Target="https://podminky.urs.cz/item/CS_URS_2024_02/131251203" TargetMode="External" /><Relationship Id="rId5" Type="http://schemas.openxmlformats.org/officeDocument/2006/relationships/hyperlink" Target="https://podminky.urs.cz/item/CS_URS_2024_02/151101102" TargetMode="External" /><Relationship Id="rId6" Type="http://schemas.openxmlformats.org/officeDocument/2006/relationships/hyperlink" Target="https://podminky.urs.cz/item/CS_URS_2024_02/151101112" TargetMode="External" /><Relationship Id="rId7" Type="http://schemas.openxmlformats.org/officeDocument/2006/relationships/hyperlink" Target="https://podminky.urs.cz/item/CS_URS_2024_02/162251102" TargetMode="External" /><Relationship Id="rId8" Type="http://schemas.openxmlformats.org/officeDocument/2006/relationships/hyperlink" Target="https://podminky.urs.cz/item/CS_URS_2024_02/162751117" TargetMode="External" /><Relationship Id="rId9" Type="http://schemas.openxmlformats.org/officeDocument/2006/relationships/hyperlink" Target="https://podminky.urs.cz/item/CS_URS_2024_02/167151101" TargetMode="External" /><Relationship Id="rId10" Type="http://schemas.openxmlformats.org/officeDocument/2006/relationships/hyperlink" Target="https://podminky.urs.cz/item/CS_URS_2024_02/171201221" TargetMode="External" /><Relationship Id="rId11" Type="http://schemas.openxmlformats.org/officeDocument/2006/relationships/hyperlink" Target="https://podminky.urs.cz/item/CS_URS_2024_02/174151101" TargetMode="External" /><Relationship Id="rId12" Type="http://schemas.openxmlformats.org/officeDocument/2006/relationships/hyperlink" Target="https://podminky.urs.cz/item/CS_URS_2024_02/175151101" TargetMode="External" /><Relationship Id="rId13" Type="http://schemas.openxmlformats.org/officeDocument/2006/relationships/hyperlink" Target="https://podminky.urs.cz/item/CS_URS_2024_02/181411121" TargetMode="External" /><Relationship Id="rId14" Type="http://schemas.openxmlformats.org/officeDocument/2006/relationships/hyperlink" Target="https://podminky.urs.cz/item/CS_URS_2024_02/359901111" TargetMode="External" /><Relationship Id="rId15" Type="http://schemas.openxmlformats.org/officeDocument/2006/relationships/hyperlink" Target="https://podminky.urs.cz/item/CS_URS_2024_02/359901211" TargetMode="External" /><Relationship Id="rId16" Type="http://schemas.openxmlformats.org/officeDocument/2006/relationships/hyperlink" Target="https://podminky.urs.cz/item/CS_URS_2024_02/451573111" TargetMode="External" /><Relationship Id="rId17" Type="http://schemas.openxmlformats.org/officeDocument/2006/relationships/hyperlink" Target="https://podminky.urs.cz/item/CS_URS_2024_02/591211111" TargetMode="External" /><Relationship Id="rId18" Type="http://schemas.openxmlformats.org/officeDocument/2006/relationships/hyperlink" Target="https://podminky.urs.cz/item/CS_URS_2024_02/871353121" TargetMode="External" /><Relationship Id="rId19" Type="http://schemas.openxmlformats.org/officeDocument/2006/relationships/hyperlink" Target="https://podminky.urs.cz/item/CS_URS_2024_02/871363121" TargetMode="External" /><Relationship Id="rId20" Type="http://schemas.openxmlformats.org/officeDocument/2006/relationships/hyperlink" Target="https://podminky.urs.cz/item/CS_URS_2024_02/871440430" TargetMode="External" /><Relationship Id="rId21" Type="http://schemas.openxmlformats.org/officeDocument/2006/relationships/hyperlink" Target="https://podminky.urs.cz/item/CS_URS_2024_02/892352121" TargetMode="External" /><Relationship Id="rId22" Type="http://schemas.openxmlformats.org/officeDocument/2006/relationships/hyperlink" Target="https://podminky.urs.cz/item/CS_URS_2024_02/899722112" TargetMode="External" /><Relationship Id="rId23" Type="http://schemas.openxmlformats.org/officeDocument/2006/relationships/hyperlink" Target="https://podminky.urs.cz/item/CS_URS_2024_02/997221571" TargetMode="External" /><Relationship Id="rId24" Type="http://schemas.openxmlformats.org/officeDocument/2006/relationships/hyperlink" Target="https://podminky.urs.cz/item/CS_URS_2024_02/997221579" TargetMode="External" /><Relationship Id="rId25" Type="http://schemas.openxmlformats.org/officeDocument/2006/relationships/hyperlink" Target="https://podminky.urs.cz/item/CS_URS_2024_02/997221615" TargetMode="External" /><Relationship Id="rId26" Type="http://schemas.openxmlformats.org/officeDocument/2006/relationships/hyperlink" Target="https://podminky.urs.cz/item/CS_URS_2024_02/998276101" TargetMode="External" /><Relationship Id="rId27" Type="http://schemas.openxmlformats.org/officeDocument/2006/relationships/hyperlink" Target="https://podminky.urs.cz/item/CS_URS_2024_02/998276128" TargetMode="External" /><Relationship Id="rId28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0001000" TargetMode="External" /><Relationship Id="rId2" Type="http://schemas.openxmlformats.org/officeDocument/2006/relationships/hyperlink" Target="https://podminky.urs.cz/item/CS_URS_2025_02/013294000" TargetMode="External" /><Relationship Id="rId3" Type="http://schemas.openxmlformats.org/officeDocument/2006/relationships/hyperlink" Target="https://podminky.urs.cz/item/CS_URS_2024_02/020001000" TargetMode="External" /><Relationship Id="rId4" Type="http://schemas.openxmlformats.org/officeDocument/2006/relationships/hyperlink" Target="https://podminky.urs.cz/item/CS_URS_2024_02/030001000" TargetMode="External" /><Relationship Id="rId5" Type="http://schemas.openxmlformats.org/officeDocument/2006/relationships/hyperlink" Target="https://podminky.urs.cz/item/CS_URS_2024_02/032002000" TargetMode="External" /><Relationship Id="rId6" Type="http://schemas.openxmlformats.org/officeDocument/2006/relationships/hyperlink" Target="https://podminky.urs.cz/item/CS_URS_2024_02/033002000" TargetMode="External" /><Relationship Id="rId7" Type="http://schemas.openxmlformats.org/officeDocument/2006/relationships/hyperlink" Target="https://podminky.urs.cz/item/CS_URS_2024_02/034103000" TargetMode="External" /><Relationship Id="rId8" Type="http://schemas.openxmlformats.org/officeDocument/2006/relationships/hyperlink" Target="https://podminky.urs.cz/item/CS_URS_2024_02/040001000" TargetMode="External" /><Relationship Id="rId9" Type="http://schemas.openxmlformats.org/officeDocument/2006/relationships/hyperlink" Target="https://podminky.urs.cz/item/CS_URS_2024_02/045203000" TargetMode="External" /><Relationship Id="rId10" Type="http://schemas.openxmlformats.org/officeDocument/2006/relationships/hyperlink" Target="https://podminky.urs.cz/item/CS_URS_2024_02/070001000" TargetMode="External" /><Relationship Id="rId11" Type="http://schemas.openxmlformats.org/officeDocument/2006/relationships/hyperlink" Target="https://podminky.urs.cz/item/CS_URS_2024_02/092203000" TargetMode="External" /><Relationship Id="rId12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32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34</v>
      </c>
      <c r="AO17" s="25"/>
      <c r="AP17" s="25"/>
      <c r="AQ17" s="25"/>
      <c r="AR17" s="23"/>
      <c r="BE17" s="34"/>
      <c r="BS17" s="20" t="s">
        <v>35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39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41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42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43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44</v>
      </c>
      <c r="E29" s="50"/>
      <c r="F29" s="35" t="s">
        <v>45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46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47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48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49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51</v>
      </c>
      <c r="U35" s="57"/>
      <c r="V35" s="57"/>
      <c r="W35" s="57"/>
      <c r="X35" s="59" t="s">
        <v>52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53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04/2024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ZZS - Náchod - aktual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Náchod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29. 7. 2024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Královéhradecký kraj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CE-ING s.r.o.</v>
      </c>
      <c r="AN49" s="67"/>
      <c r="AO49" s="67"/>
      <c r="AP49" s="67"/>
      <c r="AQ49" s="43"/>
      <c r="AR49" s="47"/>
      <c r="AS49" s="77" t="s">
        <v>54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36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55</v>
      </c>
      <c r="D52" s="90"/>
      <c r="E52" s="90"/>
      <c r="F52" s="90"/>
      <c r="G52" s="90"/>
      <c r="H52" s="91"/>
      <c r="I52" s="92" t="s">
        <v>56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57</v>
      </c>
      <c r="AH52" s="90"/>
      <c r="AI52" s="90"/>
      <c r="AJ52" s="90"/>
      <c r="AK52" s="90"/>
      <c r="AL52" s="90"/>
      <c r="AM52" s="90"/>
      <c r="AN52" s="92" t="s">
        <v>58</v>
      </c>
      <c r="AO52" s="90"/>
      <c r="AP52" s="90"/>
      <c r="AQ52" s="94" t="s">
        <v>59</v>
      </c>
      <c r="AR52" s="47"/>
      <c r="AS52" s="95" t="s">
        <v>60</v>
      </c>
      <c r="AT52" s="96" t="s">
        <v>61</v>
      </c>
      <c r="AU52" s="96" t="s">
        <v>62</v>
      </c>
      <c r="AV52" s="96" t="s">
        <v>63</v>
      </c>
      <c r="AW52" s="96" t="s">
        <v>64</v>
      </c>
      <c r="AX52" s="96" t="s">
        <v>65</v>
      </c>
      <c r="AY52" s="96" t="s">
        <v>66</v>
      </c>
      <c r="AZ52" s="96" t="s">
        <v>67</v>
      </c>
      <c r="BA52" s="96" t="s">
        <v>68</v>
      </c>
      <c r="BB52" s="96" t="s">
        <v>69</v>
      </c>
      <c r="BC52" s="96" t="s">
        <v>70</v>
      </c>
      <c r="BD52" s="97" t="s">
        <v>71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72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ROUND(AG55+SUM(AG68:AG76),2)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ROUND(AS55+SUM(AS68:AS76),2)</f>
        <v>0</v>
      </c>
      <c r="AT54" s="109">
        <f>ROUND(SUM(AV54:AW54),2)</f>
        <v>0</v>
      </c>
      <c r="AU54" s="110">
        <f>ROUND(AU55+SUM(AU68:AU76),5)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ROUND(AZ55+SUM(AZ68:AZ76),2)</f>
        <v>0</v>
      </c>
      <c r="BA54" s="109">
        <f>ROUND(BA55+SUM(BA68:BA76),2)</f>
        <v>0</v>
      </c>
      <c r="BB54" s="109">
        <f>ROUND(BB55+SUM(BB68:BB76),2)</f>
        <v>0</v>
      </c>
      <c r="BC54" s="109">
        <f>ROUND(BC55+SUM(BC68:BC76),2)</f>
        <v>0</v>
      </c>
      <c r="BD54" s="111">
        <f>ROUND(BD55+SUM(BD68:BD76),2)</f>
        <v>0</v>
      </c>
      <c r="BE54" s="6"/>
      <c r="BS54" s="112" t="s">
        <v>73</v>
      </c>
      <c r="BT54" s="112" t="s">
        <v>74</v>
      </c>
      <c r="BU54" s="113" t="s">
        <v>75</v>
      </c>
      <c r="BV54" s="112" t="s">
        <v>76</v>
      </c>
      <c r="BW54" s="112" t="s">
        <v>5</v>
      </c>
      <c r="BX54" s="112" t="s">
        <v>77</v>
      </c>
      <c r="CL54" s="112" t="s">
        <v>19</v>
      </c>
    </row>
    <row r="55" s="7" customFormat="1" ht="16.5" customHeight="1">
      <c r="A55" s="7"/>
      <c r="B55" s="114"/>
      <c r="C55" s="115"/>
      <c r="D55" s="116" t="s">
        <v>78</v>
      </c>
      <c r="E55" s="116"/>
      <c r="F55" s="116"/>
      <c r="G55" s="116"/>
      <c r="H55" s="116"/>
      <c r="I55" s="117"/>
      <c r="J55" s="116" t="s">
        <v>79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ROUND(AG56+AG57,2)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80</v>
      </c>
      <c r="AR55" s="121"/>
      <c r="AS55" s="122">
        <f>ROUND(AS56+AS57,2)</f>
        <v>0</v>
      </c>
      <c r="AT55" s="123">
        <f>ROUND(SUM(AV55:AW55),2)</f>
        <v>0</v>
      </c>
      <c r="AU55" s="124">
        <f>ROUND(AU56+AU57,5)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ROUND(AZ56+AZ57,2)</f>
        <v>0</v>
      </c>
      <c r="BA55" s="123">
        <f>ROUND(BA56+BA57,2)</f>
        <v>0</v>
      </c>
      <c r="BB55" s="123">
        <f>ROUND(BB56+BB57,2)</f>
        <v>0</v>
      </c>
      <c r="BC55" s="123">
        <f>ROUND(BC56+BC57,2)</f>
        <v>0</v>
      </c>
      <c r="BD55" s="125">
        <f>ROUND(BD56+BD57,2)</f>
        <v>0</v>
      </c>
      <c r="BE55" s="7"/>
      <c r="BS55" s="126" t="s">
        <v>73</v>
      </c>
      <c r="BT55" s="126" t="s">
        <v>81</v>
      </c>
      <c r="BU55" s="126" t="s">
        <v>75</v>
      </c>
      <c r="BV55" s="126" t="s">
        <v>76</v>
      </c>
      <c r="BW55" s="126" t="s">
        <v>82</v>
      </c>
      <c r="BX55" s="126" t="s">
        <v>5</v>
      </c>
      <c r="CL55" s="126" t="s">
        <v>19</v>
      </c>
      <c r="CM55" s="126" t="s">
        <v>83</v>
      </c>
    </row>
    <row r="56" s="4" customFormat="1" ht="16.5" customHeight="1">
      <c r="A56" s="127" t="s">
        <v>84</v>
      </c>
      <c r="B56" s="66"/>
      <c r="C56" s="128"/>
      <c r="D56" s="128"/>
      <c r="E56" s="129" t="s">
        <v>85</v>
      </c>
      <c r="F56" s="129"/>
      <c r="G56" s="129"/>
      <c r="H56" s="129"/>
      <c r="I56" s="129"/>
      <c r="J56" s="128"/>
      <c r="K56" s="129" t="s">
        <v>86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'D.1.1 - Architektonicko s...'!J32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87</v>
      </c>
      <c r="AR56" s="68"/>
      <c r="AS56" s="132">
        <v>0</v>
      </c>
      <c r="AT56" s="133">
        <f>ROUND(SUM(AV56:AW56),2)</f>
        <v>0</v>
      </c>
      <c r="AU56" s="134">
        <f>'D.1.1 - Architektonicko s...'!P112</f>
        <v>0</v>
      </c>
      <c r="AV56" s="133">
        <f>'D.1.1 - Architektonicko s...'!J35</f>
        <v>0</v>
      </c>
      <c r="AW56" s="133">
        <f>'D.1.1 - Architektonicko s...'!J36</f>
        <v>0</v>
      </c>
      <c r="AX56" s="133">
        <f>'D.1.1 - Architektonicko s...'!J37</f>
        <v>0</v>
      </c>
      <c r="AY56" s="133">
        <f>'D.1.1 - Architektonicko s...'!J38</f>
        <v>0</v>
      </c>
      <c r="AZ56" s="133">
        <f>'D.1.1 - Architektonicko s...'!F35</f>
        <v>0</v>
      </c>
      <c r="BA56" s="133">
        <f>'D.1.1 - Architektonicko s...'!F36</f>
        <v>0</v>
      </c>
      <c r="BB56" s="133">
        <f>'D.1.1 - Architektonicko s...'!F37</f>
        <v>0</v>
      </c>
      <c r="BC56" s="133">
        <f>'D.1.1 - Architektonicko s...'!F38</f>
        <v>0</v>
      </c>
      <c r="BD56" s="135">
        <f>'D.1.1 - Architektonicko s...'!F39</f>
        <v>0</v>
      </c>
      <c r="BE56" s="4"/>
      <c r="BT56" s="136" t="s">
        <v>83</v>
      </c>
      <c r="BV56" s="136" t="s">
        <v>76</v>
      </c>
      <c r="BW56" s="136" t="s">
        <v>88</v>
      </c>
      <c r="BX56" s="136" t="s">
        <v>82</v>
      </c>
      <c r="CL56" s="136" t="s">
        <v>19</v>
      </c>
    </row>
    <row r="57" s="4" customFormat="1" ht="16.5" customHeight="1">
      <c r="A57" s="4"/>
      <c r="B57" s="66"/>
      <c r="C57" s="128"/>
      <c r="D57" s="128"/>
      <c r="E57" s="129" t="s">
        <v>89</v>
      </c>
      <c r="F57" s="129"/>
      <c r="G57" s="129"/>
      <c r="H57" s="129"/>
      <c r="I57" s="129"/>
      <c r="J57" s="128"/>
      <c r="K57" s="129" t="s">
        <v>90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7">
        <f>ROUND(AG58+SUM(AG59:AG62),2)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87</v>
      </c>
      <c r="AR57" s="68"/>
      <c r="AS57" s="132">
        <f>ROUND(AS58+SUM(AS59:AS62),2)</f>
        <v>0</v>
      </c>
      <c r="AT57" s="133">
        <f>ROUND(SUM(AV57:AW57),2)</f>
        <v>0</v>
      </c>
      <c r="AU57" s="134">
        <f>ROUND(AU58+SUM(AU59:AU62),5)</f>
        <v>0</v>
      </c>
      <c r="AV57" s="133">
        <f>ROUND(AZ57*L29,2)</f>
        <v>0</v>
      </c>
      <c r="AW57" s="133">
        <f>ROUND(BA57*L30,2)</f>
        <v>0</v>
      </c>
      <c r="AX57" s="133">
        <f>ROUND(BB57*L29,2)</f>
        <v>0</v>
      </c>
      <c r="AY57" s="133">
        <f>ROUND(BC57*L30,2)</f>
        <v>0</v>
      </c>
      <c r="AZ57" s="133">
        <f>ROUND(AZ58+SUM(AZ59:AZ62),2)</f>
        <v>0</v>
      </c>
      <c r="BA57" s="133">
        <f>ROUND(BA58+SUM(BA59:BA62),2)</f>
        <v>0</v>
      </c>
      <c r="BB57" s="133">
        <f>ROUND(BB58+SUM(BB59:BB62),2)</f>
        <v>0</v>
      </c>
      <c r="BC57" s="133">
        <f>ROUND(BC58+SUM(BC59:BC62),2)</f>
        <v>0</v>
      </c>
      <c r="BD57" s="135">
        <f>ROUND(BD58+SUM(BD59:BD62),2)</f>
        <v>0</v>
      </c>
      <c r="BE57" s="4"/>
      <c r="BS57" s="136" t="s">
        <v>73</v>
      </c>
      <c r="BT57" s="136" t="s">
        <v>83</v>
      </c>
      <c r="BU57" s="136" t="s">
        <v>75</v>
      </c>
      <c r="BV57" s="136" t="s">
        <v>76</v>
      </c>
      <c r="BW57" s="136" t="s">
        <v>91</v>
      </c>
      <c r="BX57" s="136" t="s">
        <v>82</v>
      </c>
      <c r="CL57" s="136" t="s">
        <v>19</v>
      </c>
    </row>
    <row r="58" s="4" customFormat="1" ht="16.5" customHeight="1">
      <c r="A58" s="127" t="s">
        <v>84</v>
      </c>
      <c r="B58" s="66"/>
      <c r="C58" s="128"/>
      <c r="D58" s="128"/>
      <c r="E58" s="128"/>
      <c r="F58" s="129" t="s">
        <v>92</v>
      </c>
      <c r="G58" s="129"/>
      <c r="H58" s="129"/>
      <c r="I58" s="129"/>
      <c r="J58" s="129"/>
      <c r="K58" s="128"/>
      <c r="L58" s="129" t="s">
        <v>93</v>
      </c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'D.1.4.1 - Zdravotechnika'!J34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87</v>
      </c>
      <c r="AR58" s="68"/>
      <c r="AS58" s="132">
        <v>0</v>
      </c>
      <c r="AT58" s="133">
        <f>ROUND(SUM(AV58:AW58),2)</f>
        <v>0</v>
      </c>
      <c r="AU58" s="134">
        <f>'D.1.4.1 - Zdravotechnika'!P104</f>
        <v>0</v>
      </c>
      <c r="AV58" s="133">
        <f>'D.1.4.1 - Zdravotechnika'!J37</f>
        <v>0</v>
      </c>
      <c r="AW58" s="133">
        <f>'D.1.4.1 - Zdravotechnika'!J38</f>
        <v>0</v>
      </c>
      <c r="AX58" s="133">
        <f>'D.1.4.1 - Zdravotechnika'!J39</f>
        <v>0</v>
      </c>
      <c r="AY58" s="133">
        <f>'D.1.4.1 - Zdravotechnika'!J40</f>
        <v>0</v>
      </c>
      <c r="AZ58" s="133">
        <f>'D.1.4.1 - Zdravotechnika'!F37</f>
        <v>0</v>
      </c>
      <c r="BA58" s="133">
        <f>'D.1.4.1 - Zdravotechnika'!F38</f>
        <v>0</v>
      </c>
      <c r="BB58" s="133">
        <f>'D.1.4.1 - Zdravotechnika'!F39</f>
        <v>0</v>
      </c>
      <c r="BC58" s="133">
        <f>'D.1.4.1 - Zdravotechnika'!F40</f>
        <v>0</v>
      </c>
      <c r="BD58" s="135">
        <f>'D.1.4.1 - Zdravotechnika'!F41</f>
        <v>0</v>
      </c>
      <c r="BE58" s="4"/>
      <c r="BT58" s="136" t="s">
        <v>94</v>
      </c>
      <c r="BV58" s="136" t="s">
        <v>76</v>
      </c>
      <c r="BW58" s="136" t="s">
        <v>95</v>
      </c>
      <c r="BX58" s="136" t="s">
        <v>91</v>
      </c>
      <c r="CL58" s="136" t="s">
        <v>19</v>
      </c>
    </row>
    <row r="59" s="4" customFormat="1" ht="16.5" customHeight="1">
      <c r="A59" s="127" t="s">
        <v>84</v>
      </c>
      <c r="B59" s="66"/>
      <c r="C59" s="128"/>
      <c r="D59" s="128"/>
      <c r="E59" s="128"/>
      <c r="F59" s="129" t="s">
        <v>96</v>
      </c>
      <c r="G59" s="129"/>
      <c r="H59" s="129"/>
      <c r="I59" s="129"/>
      <c r="J59" s="129"/>
      <c r="K59" s="128"/>
      <c r="L59" s="129" t="s">
        <v>97</v>
      </c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'D.1.4.2 - Vzduchotechnika'!J34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87</v>
      </c>
      <c r="AR59" s="68"/>
      <c r="AS59" s="132">
        <v>0</v>
      </c>
      <c r="AT59" s="133">
        <f>ROUND(SUM(AV59:AW59),2)</f>
        <v>0</v>
      </c>
      <c r="AU59" s="134">
        <f>'D.1.4.2 - Vzduchotechnika'!P92</f>
        <v>0</v>
      </c>
      <c r="AV59" s="133">
        <f>'D.1.4.2 - Vzduchotechnika'!J37</f>
        <v>0</v>
      </c>
      <c r="AW59" s="133">
        <f>'D.1.4.2 - Vzduchotechnika'!J38</f>
        <v>0</v>
      </c>
      <c r="AX59" s="133">
        <f>'D.1.4.2 - Vzduchotechnika'!J39</f>
        <v>0</v>
      </c>
      <c r="AY59" s="133">
        <f>'D.1.4.2 - Vzduchotechnika'!J40</f>
        <v>0</v>
      </c>
      <c r="AZ59" s="133">
        <f>'D.1.4.2 - Vzduchotechnika'!F37</f>
        <v>0</v>
      </c>
      <c r="BA59" s="133">
        <f>'D.1.4.2 - Vzduchotechnika'!F38</f>
        <v>0</v>
      </c>
      <c r="BB59" s="133">
        <f>'D.1.4.2 - Vzduchotechnika'!F39</f>
        <v>0</v>
      </c>
      <c r="BC59" s="133">
        <f>'D.1.4.2 - Vzduchotechnika'!F40</f>
        <v>0</v>
      </c>
      <c r="BD59" s="135">
        <f>'D.1.4.2 - Vzduchotechnika'!F41</f>
        <v>0</v>
      </c>
      <c r="BE59" s="4"/>
      <c r="BT59" s="136" t="s">
        <v>94</v>
      </c>
      <c r="BV59" s="136" t="s">
        <v>76</v>
      </c>
      <c r="BW59" s="136" t="s">
        <v>98</v>
      </c>
      <c r="BX59" s="136" t="s">
        <v>91</v>
      </c>
      <c r="CL59" s="136" t="s">
        <v>19</v>
      </c>
    </row>
    <row r="60" s="4" customFormat="1" ht="16.5" customHeight="1">
      <c r="A60" s="127" t="s">
        <v>84</v>
      </c>
      <c r="B60" s="66"/>
      <c r="C60" s="128"/>
      <c r="D60" s="128"/>
      <c r="E60" s="128"/>
      <c r="F60" s="129" t="s">
        <v>99</v>
      </c>
      <c r="G60" s="129"/>
      <c r="H60" s="129"/>
      <c r="I60" s="129"/>
      <c r="J60" s="129"/>
      <c r="K60" s="128"/>
      <c r="L60" s="129" t="s">
        <v>100</v>
      </c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'D.1.4.3 - Vytápění'!J34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87</v>
      </c>
      <c r="AR60" s="68"/>
      <c r="AS60" s="132">
        <v>0</v>
      </c>
      <c r="AT60" s="133">
        <f>ROUND(SUM(AV60:AW60),2)</f>
        <v>0</v>
      </c>
      <c r="AU60" s="134">
        <f>'D.1.4.3 - Vytápění'!P97</f>
        <v>0</v>
      </c>
      <c r="AV60" s="133">
        <f>'D.1.4.3 - Vytápění'!J37</f>
        <v>0</v>
      </c>
      <c r="AW60" s="133">
        <f>'D.1.4.3 - Vytápění'!J38</f>
        <v>0</v>
      </c>
      <c r="AX60" s="133">
        <f>'D.1.4.3 - Vytápění'!J39</f>
        <v>0</v>
      </c>
      <c r="AY60" s="133">
        <f>'D.1.4.3 - Vytápění'!J40</f>
        <v>0</v>
      </c>
      <c r="AZ60" s="133">
        <f>'D.1.4.3 - Vytápění'!F37</f>
        <v>0</v>
      </c>
      <c r="BA60" s="133">
        <f>'D.1.4.3 - Vytápění'!F38</f>
        <v>0</v>
      </c>
      <c r="BB60" s="133">
        <f>'D.1.4.3 - Vytápění'!F39</f>
        <v>0</v>
      </c>
      <c r="BC60" s="133">
        <f>'D.1.4.3 - Vytápění'!F40</f>
        <v>0</v>
      </c>
      <c r="BD60" s="135">
        <f>'D.1.4.3 - Vytápění'!F41</f>
        <v>0</v>
      </c>
      <c r="BE60" s="4"/>
      <c r="BT60" s="136" t="s">
        <v>94</v>
      </c>
      <c r="BV60" s="136" t="s">
        <v>76</v>
      </c>
      <c r="BW60" s="136" t="s">
        <v>101</v>
      </c>
      <c r="BX60" s="136" t="s">
        <v>91</v>
      </c>
      <c r="CL60" s="136" t="s">
        <v>19</v>
      </c>
    </row>
    <row r="61" s="4" customFormat="1" ht="16.5" customHeight="1">
      <c r="A61" s="127" t="s">
        <v>84</v>
      </c>
      <c r="B61" s="66"/>
      <c r="C61" s="128"/>
      <c r="D61" s="128"/>
      <c r="E61" s="128"/>
      <c r="F61" s="129" t="s">
        <v>102</v>
      </c>
      <c r="G61" s="129"/>
      <c r="H61" s="129"/>
      <c r="I61" s="129"/>
      <c r="J61" s="129"/>
      <c r="K61" s="128"/>
      <c r="L61" s="129" t="s">
        <v>103</v>
      </c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'D.1.4.4 - Elektroinstalac...'!J34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87</v>
      </c>
      <c r="AR61" s="68"/>
      <c r="AS61" s="132">
        <v>0</v>
      </c>
      <c r="AT61" s="133">
        <f>ROUND(SUM(AV61:AW61),2)</f>
        <v>0</v>
      </c>
      <c r="AU61" s="134">
        <f>'D.1.4.4 - Elektroinstalac...'!P100</f>
        <v>0</v>
      </c>
      <c r="AV61" s="133">
        <f>'D.1.4.4 - Elektroinstalac...'!J37</f>
        <v>0</v>
      </c>
      <c r="AW61" s="133">
        <f>'D.1.4.4 - Elektroinstalac...'!J38</f>
        <v>0</v>
      </c>
      <c r="AX61" s="133">
        <f>'D.1.4.4 - Elektroinstalac...'!J39</f>
        <v>0</v>
      </c>
      <c r="AY61" s="133">
        <f>'D.1.4.4 - Elektroinstalac...'!J40</f>
        <v>0</v>
      </c>
      <c r="AZ61" s="133">
        <f>'D.1.4.4 - Elektroinstalac...'!F37</f>
        <v>0</v>
      </c>
      <c r="BA61" s="133">
        <f>'D.1.4.4 - Elektroinstalac...'!F38</f>
        <v>0</v>
      </c>
      <c r="BB61" s="133">
        <f>'D.1.4.4 - Elektroinstalac...'!F39</f>
        <v>0</v>
      </c>
      <c r="BC61" s="133">
        <f>'D.1.4.4 - Elektroinstalac...'!F40</f>
        <v>0</v>
      </c>
      <c r="BD61" s="135">
        <f>'D.1.4.4 - Elektroinstalac...'!F41</f>
        <v>0</v>
      </c>
      <c r="BE61" s="4"/>
      <c r="BT61" s="136" t="s">
        <v>94</v>
      </c>
      <c r="BV61" s="136" t="s">
        <v>76</v>
      </c>
      <c r="BW61" s="136" t="s">
        <v>104</v>
      </c>
      <c r="BX61" s="136" t="s">
        <v>91</v>
      </c>
      <c r="CL61" s="136" t="s">
        <v>19</v>
      </c>
    </row>
    <row r="62" s="4" customFormat="1" ht="16.5" customHeight="1">
      <c r="A62" s="4"/>
      <c r="B62" s="66"/>
      <c r="C62" s="128"/>
      <c r="D62" s="128"/>
      <c r="E62" s="128"/>
      <c r="F62" s="129" t="s">
        <v>105</v>
      </c>
      <c r="G62" s="129"/>
      <c r="H62" s="129"/>
      <c r="I62" s="129"/>
      <c r="J62" s="129"/>
      <c r="K62" s="128"/>
      <c r="L62" s="129" t="s">
        <v>106</v>
      </c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7">
        <f>ROUND(SUM(AG63:AG67),2)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87</v>
      </c>
      <c r="AR62" s="68"/>
      <c r="AS62" s="132">
        <f>ROUND(SUM(AS63:AS67),2)</f>
        <v>0</v>
      </c>
      <c r="AT62" s="133">
        <f>ROUND(SUM(AV62:AW62),2)</f>
        <v>0</v>
      </c>
      <c r="AU62" s="134">
        <f>ROUND(SUM(AU63:AU67),5)</f>
        <v>0</v>
      </c>
      <c r="AV62" s="133">
        <f>ROUND(AZ62*L29,2)</f>
        <v>0</v>
      </c>
      <c r="AW62" s="133">
        <f>ROUND(BA62*L30,2)</f>
        <v>0</v>
      </c>
      <c r="AX62" s="133">
        <f>ROUND(BB62*L29,2)</f>
        <v>0</v>
      </c>
      <c r="AY62" s="133">
        <f>ROUND(BC62*L30,2)</f>
        <v>0</v>
      </c>
      <c r="AZ62" s="133">
        <f>ROUND(SUM(AZ63:AZ67),2)</f>
        <v>0</v>
      </c>
      <c r="BA62" s="133">
        <f>ROUND(SUM(BA63:BA67),2)</f>
        <v>0</v>
      </c>
      <c r="BB62" s="133">
        <f>ROUND(SUM(BB63:BB67),2)</f>
        <v>0</v>
      </c>
      <c r="BC62" s="133">
        <f>ROUND(SUM(BC63:BC67),2)</f>
        <v>0</v>
      </c>
      <c r="BD62" s="135">
        <f>ROUND(SUM(BD63:BD67),2)</f>
        <v>0</v>
      </c>
      <c r="BE62" s="4"/>
      <c r="BS62" s="136" t="s">
        <v>73</v>
      </c>
      <c r="BT62" s="136" t="s">
        <v>94</v>
      </c>
      <c r="BU62" s="136" t="s">
        <v>75</v>
      </c>
      <c r="BV62" s="136" t="s">
        <v>76</v>
      </c>
      <c r="BW62" s="136" t="s">
        <v>107</v>
      </c>
      <c r="BX62" s="136" t="s">
        <v>91</v>
      </c>
      <c r="CL62" s="136" t="s">
        <v>19</v>
      </c>
    </row>
    <row r="63" s="4" customFormat="1" ht="16.5" customHeight="1">
      <c r="A63" s="127" t="s">
        <v>84</v>
      </c>
      <c r="B63" s="66"/>
      <c r="C63" s="128"/>
      <c r="D63" s="128"/>
      <c r="E63" s="128"/>
      <c r="F63" s="128"/>
      <c r="G63" s="129" t="s">
        <v>108</v>
      </c>
      <c r="H63" s="129"/>
      <c r="I63" s="129"/>
      <c r="J63" s="129"/>
      <c r="K63" s="129"/>
      <c r="L63" s="128"/>
      <c r="M63" s="129" t="s">
        <v>105</v>
      </c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'SK - D.1.4.5'!J34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87</v>
      </c>
      <c r="AR63" s="68"/>
      <c r="AS63" s="132">
        <v>0</v>
      </c>
      <c r="AT63" s="133">
        <f>ROUND(SUM(AV63:AW63),2)</f>
        <v>0</v>
      </c>
      <c r="AU63" s="134">
        <f>'SK - D.1.4.5'!P99</f>
        <v>0</v>
      </c>
      <c r="AV63" s="133">
        <f>'SK - D.1.4.5'!J37</f>
        <v>0</v>
      </c>
      <c r="AW63" s="133">
        <f>'SK - D.1.4.5'!J38</f>
        <v>0</v>
      </c>
      <c r="AX63" s="133">
        <f>'SK - D.1.4.5'!J39</f>
        <v>0</v>
      </c>
      <c r="AY63" s="133">
        <f>'SK - D.1.4.5'!J40</f>
        <v>0</v>
      </c>
      <c r="AZ63" s="133">
        <f>'SK - D.1.4.5'!F37</f>
        <v>0</v>
      </c>
      <c r="BA63" s="133">
        <f>'SK - D.1.4.5'!F38</f>
        <v>0</v>
      </c>
      <c r="BB63" s="133">
        <f>'SK - D.1.4.5'!F39</f>
        <v>0</v>
      </c>
      <c r="BC63" s="133">
        <f>'SK - D.1.4.5'!F40</f>
        <v>0</v>
      </c>
      <c r="BD63" s="135">
        <f>'SK - D.1.4.5'!F41</f>
        <v>0</v>
      </c>
      <c r="BE63" s="4"/>
      <c r="BT63" s="136" t="s">
        <v>109</v>
      </c>
      <c r="BV63" s="136" t="s">
        <v>76</v>
      </c>
      <c r="BW63" s="136" t="s">
        <v>110</v>
      </c>
      <c r="BX63" s="136" t="s">
        <v>107</v>
      </c>
      <c r="CL63" s="136" t="s">
        <v>19</v>
      </c>
    </row>
    <row r="64" s="4" customFormat="1" ht="16.5" customHeight="1">
      <c r="A64" s="127" t="s">
        <v>84</v>
      </c>
      <c r="B64" s="66"/>
      <c r="C64" s="128"/>
      <c r="D64" s="128"/>
      <c r="E64" s="128"/>
      <c r="F64" s="128"/>
      <c r="G64" s="129" t="s">
        <v>111</v>
      </c>
      <c r="H64" s="129"/>
      <c r="I64" s="129"/>
      <c r="J64" s="129"/>
      <c r="K64" s="129"/>
      <c r="L64" s="128"/>
      <c r="M64" s="129" t="s">
        <v>105</v>
      </c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'TV - D.1.4.5'!J34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87</v>
      </c>
      <c r="AR64" s="68"/>
      <c r="AS64" s="132">
        <v>0</v>
      </c>
      <c r="AT64" s="133">
        <f>ROUND(SUM(AV64:AW64),2)</f>
        <v>0</v>
      </c>
      <c r="AU64" s="134">
        <f>'TV - D.1.4.5'!P102</f>
        <v>0</v>
      </c>
      <c r="AV64" s="133">
        <f>'TV - D.1.4.5'!J37</f>
        <v>0</v>
      </c>
      <c r="AW64" s="133">
        <f>'TV - D.1.4.5'!J38</f>
        <v>0</v>
      </c>
      <c r="AX64" s="133">
        <f>'TV - D.1.4.5'!J39</f>
        <v>0</v>
      </c>
      <c r="AY64" s="133">
        <f>'TV - D.1.4.5'!J40</f>
        <v>0</v>
      </c>
      <c r="AZ64" s="133">
        <f>'TV - D.1.4.5'!F37</f>
        <v>0</v>
      </c>
      <c r="BA64" s="133">
        <f>'TV - D.1.4.5'!F38</f>
        <v>0</v>
      </c>
      <c r="BB64" s="133">
        <f>'TV - D.1.4.5'!F39</f>
        <v>0</v>
      </c>
      <c r="BC64" s="133">
        <f>'TV - D.1.4.5'!F40</f>
        <v>0</v>
      </c>
      <c r="BD64" s="135">
        <f>'TV - D.1.4.5'!F41</f>
        <v>0</v>
      </c>
      <c r="BE64" s="4"/>
      <c r="BT64" s="136" t="s">
        <v>109</v>
      </c>
      <c r="BV64" s="136" t="s">
        <v>76</v>
      </c>
      <c r="BW64" s="136" t="s">
        <v>112</v>
      </c>
      <c r="BX64" s="136" t="s">
        <v>107</v>
      </c>
      <c r="CL64" s="136" t="s">
        <v>19</v>
      </c>
    </row>
    <row r="65" s="4" customFormat="1" ht="16.5" customHeight="1">
      <c r="A65" s="127" t="s">
        <v>84</v>
      </c>
      <c r="B65" s="66"/>
      <c r="C65" s="128"/>
      <c r="D65" s="128"/>
      <c r="E65" s="128"/>
      <c r="F65" s="128"/>
      <c r="G65" s="129" t="s">
        <v>113</v>
      </c>
      <c r="H65" s="129"/>
      <c r="I65" s="129"/>
      <c r="J65" s="129"/>
      <c r="K65" s="129"/>
      <c r="L65" s="128"/>
      <c r="M65" s="129" t="s">
        <v>105</v>
      </c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'AP - D.1.4.5'!J34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87</v>
      </c>
      <c r="AR65" s="68"/>
      <c r="AS65" s="132">
        <v>0</v>
      </c>
      <c r="AT65" s="133">
        <f>ROUND(SUM(AV65:AW65),2)</f>
        <v>0</v>
      </c>
      <c r="AU65" s="134">
        <f>'AP - D.1.4.5'!P96</f>
        <v>0</v>
      </c>
      <c r="AV65" s="133">
        <f>'AP - D.1.4.5'!J37</f>
        <v>0</v>
      </c>
      <c r="AW65" s="133">
        <f>'AP - D.1.4.5'!J38</f>
        <v>0</v>
      </c>
      <c r="AX65" s="133">
        <f>'AP - D.1.4.5'!J39</f>
        <v>0</v>
      </c>
      <c r="AY65" s="133">
        <f>'AP - D.1.4.5'!J40</f>
        <v>0</v>
      </c>
      <c r="AZ65" s="133">
        <f>'AP - D.1.4.5'!F37</f>
        <v>0</v>
      </c>
      <c r="BA65" s="133">
        <f>'AP - D.1.4.5'!F38</f>
        <v>0</v>
      </c>
      <c r="BB65" s="133">
        <f>'AP - D.1.4.5'!F39</f>
        <v>0</v>
      </c>
      <c r="BC65" s="133">
        <f>'AP - D.1.4.5'!F40</f>
        <v>0</v>
      </c>
      <c r="BD65" s="135">
        <f>'AP - D.1.4.5'!F41</f>
        <v>0</v>
      </c>
      <c r="BE65" s="4"/>
      <c r="BT65" s="136" t="s">
        <v>109</v>
      </c>
      <c r="BV65" s="136" t="s">
        <v>76</v>
      </c>
      <c r="BW65" s="136" t="s">
        <v>114</v>
      </c>
      <c r="BX65" s="136" t="s">
        <v>107</v>
      </c>
      <c r="CL65" s="136" t="s">
        <v>19</v>
      </c>
    </row>
    <row r="66" s="4" customFormat="1" ht="23.25" customHeight="1">
      <c r="A66" s="127" t="s">
        <v>84</v>
      </c>
      <c r="B66" s="66"/>
      <c r="C66" s="128"/>
      <c r="D66" s="128"/>
      <c r="E66" s="128"/>
      <c r="F66" s="128"/>
      <c r="G66" s="129" t="s">
        <v>115</v>
      </c>
      <c r="H66" s="129"/>
      <c r="I66" s="129"/>
      <c r="J66" s="129"/>
      <c r="K66" s="129"/>
      <c r="L66" s="128"/>
      <c r="M66" s="129" t="s">
        <v>105</v>
      </c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'Kamerový systém - D.1.4.5'!J34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87</v>
      </c>
      <c r="AR66" s="68"/>
      <c r="AS66" s="132">
        <v>0</v>
      </c>
      <c r="AT66" s="133">
        <f>ROUND(SUM(AV66:AW66),2)</f>
        <v>0</v>
      </c>
      <c r="AU66" s="134">
        <f>'Kamerový systém - D.1.4.5'!P99</f>
        <v>0</v>
      </c>
      <c r="AV66" s="133">
        <f>'Kamerový systém - D.1.4.5'!J37</f>
        <v>0</v>
      </c>
      <c r="AW66" s="133">
        <f>'Kamerový systém - D.1.4.5'!J38</f>
        <v>0</v>
      </c>
      <c r="AX66" s="133">
        <f>'Kamerový systém - D.1.4.5'!J39</f>
        <v>0</v>
      </c>
      <c r="AY66" s="133">
        <f>'Kamerový systém - D.1.4.5'!J40</f>
        <v>0</v>
      </c>
      <c r="AZ66" s="133">
        <f>'Kamerový systém - D.1.4.5'!F37</f>
        <v>0</v>
      </c>
      <c r="BA66" s="133">
        <f>'Kamerový systém - D.1.4.5'!F38</f>
        <v>0</v>
      </c>
      <c r="BB66" s="133">
        <f>'Kamerový systém - D.1.4.5'!F39</f>
        <v>0</v>
      </c>
      <c r="BC66" s="133">
        <f>'Kamerový systém - D.1.4.5'!F40</f>
        <v>0</v>
      </c>
      <c r="BD66" s="135">
        <f>'Kamerový systém - D.1.4.5'!F41</f>
        <v>0</v>
      </c>
      <c r="BE66" s="4"/>
      <c r="BT66" s="136" t="s">
        <v>109</v>
      </c>
      <c r="BV66" s="136" t="s">
        <v>76</v>
      </c>
      <c r="BW66" s="136" t="s">
        <v>116</v>
      </c>
      <c r="BX66" s="136" t="s">
        <v>107</v>
      </c>
      <c r="CL66" s="136" t="s">
        <v>19</v>
      </c>
    </row>
    <row r="67" s="4" customFormat="1" ht="23.25" customHeight="1">
      <c r="A67" s="127" t="s">
        <v>84</v>
      </c>
      <c r="B67" s="66"/>
      <c r="C67" s="128"/>
      <c r="D67" s="128"/>
      <c r="E67" s="128"/>
      <c r="F67" s="128"/>
      <c r="G67" s="129" t="s">
        <v>117</v>
      </c>
      <c r="H67" s="129"/>
      <c r="I67" s="129"/>
      <c r="J67" s="129"/>
      <c r="K67" s="129"/>
      <c r="L67" s="128"/>
      <c r="M67" s="129" t="s">
        <v>105</v>
      </c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'Dveřní interkom - D.1.4.5'!J34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87</v>
      </c>
      <c r="AR67" s="68"/>
      <c r="AS67" s="132">
        <v>0</v>
      </c>
      <c r="AT67" s="133">
        <f>ROUND(SUM(AV67:AW67),2)</f>
        <v>0</v>
      </c>
      <c r="AU67" s="134">
        <f>'Dveřní interkom - D.1.4.5'!P95</f>
        <v>0</v>
      </c>
      <c r="AV67" s="133">
        <f>'Dveřní interkom - D.1.4.5'!J37</f>
        <v>0</v>
      </c>
      <c r="AW67" s="133">
        <f>'Dveřní interkom - D.1.4.5'!J38</f>
        <v>0</v>
      </c>
      <c r="AX67" s="133">
        <f>'Dveřní interkom - D.1.4.5'!J39</f>
        <v>0</v>
      </c>
      <c r="AY67" s="133">
        <f>'Dveřní interkom - D.1.4.5'!J40</f>
        <v>0</v>
      </c>
      <c r="AZ67" s="133">
        <f>'Dveřní interkom - D.1.4.5'!F37</f>
        <v>0</v>
      </c>
      <c r="BA67" s="133">
        <f>'Dveřní interkom - D.1.4.5'!F38</f>
        <v>0</v>
      </c>
      <c r="BB67" s="133">
        <f>'Dveřní interkom - D.1.4.5'!F39</f>
        <v>0</v>
      </c>
      <c r="BC67" s="133">
        <f>'Dveřní interkom - D.1.4.5'!F40</f>
        <v>0</v>
      </c>
      <c r="BD67" s="135">
        <f>'Dveřní interkom - D.1.4.5'!F41</f>
        <v>0</v>
      </c>
      <c r="BE67" s="4"/>
      <c r="BT67" s="136" t="s">
        <v>109</v>
      </c>
      <c r="BV67" s="136" t="s">
        <v>76</v>
      </c>
      <c r="BW67" s="136" t="s">
        <v>118</v>
      </c>
      <c r="BX67" s="136" t="s">
        <v>107</v>
      </c>
      <c r="CL67" s="136" t="s">
        <v>19</v>
      </c>
    </row>
    <row r="68" s="7" customFormat="1" ht="16.5" customHeight="1">
      <c r="A68" s="127" t="s">
        <v>84</v>
      </c>
      <c r="B68" s="114"/>
      <c r="C68" s="115"/>
      <c r="D68" s="116" t="s">
        <v>119</v>
      </c>
      <c r="E68" s="116"/>
      <c r="F68" s="116"/>
      <c r="G68" s="116"/>
      <c r="H68" s="116"/>
      <c r="I68" s="117"/>
      <c r="J68" s="116" t="s">
        <v>120</v>
      </c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9">
        <f>'SO 02 - Areálové úpravy v...'!J30</f>
        <v>0</v>
      </c>
      <c r="AH68" s="117"/>
      <c r="AI68" s="117"/>
      <c r="AJ68" s="117"/>
      <c r="AK68" s="117"/>
      <c r="AL68" s="117"/>
      <c r="AM68" s="117"/>
      <c r="AN68" s="119">
        <f>SUM(AG68,AT68)</f>
        <v>0</v>
      </c>
      <c r="AO68" s="117"/>
      <c r="AP68" s="117"/>
      <c r="AQ68" s="120" t="s">
        <v>80</v>
      </c>
      <c r="AR68" s="121"/>
      <c r="AS68" s="122">
        <v>0</v>
      </c>
      <c r="AT68" s="123">
        <f>ROUND(SUM(AV68:AW68),2)</f>
        <v>0</v>
      </c>
      <c r="AU68" s="124">
        <f>'SO 02 - Areálové úpravy v...'!P91</f>
        <v>0</v>
      </c>
      <c r="AV68" s="123">
        <f>'SO 02 - Areálové úpravy v...'!J33</f>
        <v>0</v>
      </c>
      <c r="AW68" s="123">
        <f>'SO 02 - Areálové úpravy v...'!J34</f>
        <v>0</v>
      </c>
      <c r="AX68" s="123">
        <f>'SO 02 - Areálové úpravy v...'!J35</f>
        <v>0</v>
      </c>
      <c r="AY68" s="123">
        <f>'SO 02 - Areálové úpravy v...'!J36</f>
        <v>0</v>
      </c>
      <c r="AZ68" s="123">
        <f>'SO 02 - Areálové úpravy v...'!F33</f>
        <v>0</v>
      </c>
      <c r="BA68" s="123">
        <f>'SO 02 - Areálové úpravy v...'!F34</f>
        <v>0</v>
      </c>
      <c r="BB68" s="123">
        <f>'SO 02 - Areálové úpravy v...'!F35</f>
        <v>0</v>
      </c>
      <c r="BC68" s="123">
        <f>'SO 02 - Areálové úpravy v...'!F36</f>
        <v>0</v>
      </c>
      <c r="BD68" s="125">
        <f>'SO 02 - Areálové úpravy v...'!F37</f>
        <v>0</v>
      </c>
      <c r="BE68" s="7"/>
      <c r="BT68" s="126" t="s">
        <v>81</v>
      </c>
      <c r="BV68" s="126" t="s">
        <v>76</v>
      </c>
      <c r="BW68" s="126" t="s">
        <v>121</v>
      </c>
      <c r="BX68" s="126" t="s">
        <v>5</v>
      </c>
      <c r="CL68" s="126" t="s">
        <v>19</v>
      </c>
      <c r="CM68" s="126" t="s">
        <v>83</v>
      </c>
    </row>
    <row r="69" s="7" customFormat="1" ht="16.5" customHeight="1">
      <c r="A69" s="127" t="s">
        <v>84</v>
      </c>
      <c r="B69" s="114"/>
      <c r="C69" s="115"/>
      <c r="D69" s="116" t="s">
        <v>122</v>
      </c>
      <c r="E69" s="116"/>
      <c r="F69" s="116"/>
      <c r="G69" s="116"/>
      <c r="H69" s="116"/>
      <c r="I69" s="117"/>
      <c r="J69" s="116" t="s">
        <v>123</v>
      </c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9">
        <f>'IO 01 - Vodovodní přípojk...'!J30</f>
        <v>0</v>
      </c>
      <c r="AH69" s="117"/>
      <c r="AI69" s="117"/>
      <c r="AJ69" s="117"/>
      <c r="AK69" s="117"/>
      <c r="AL69" s="117"/>
      <c r="AM69" s="117"/>
      <c r="AN69" s="119">
        <f>SUM(AG69,AT69)</f>
        <v>0</v>
      </c>
      <c r="AO69" s="117"/>
      <c r="AP69" s="117"/>
      <c r="AQ69" s="120" t="s">
        <v>80</v>
      </c>
      <c r="AR69" s="121"/>
      <c r="AS69" s="122">
        <v>0</v>
      </c>
      <c r="AT69" s="123">
        <f>ROUND(SUM(AV69:AW69),2)</f>
        <v>0</v>
      </c>
      <c r="AU69" s="124">
        <f>'IO 01 - Vodovodní přípojk...'!P82</f>
        <v>0</v>
      </c>
      <c r="AV69" s="123">
        <f>'IO 01 - Vodovodní přípojk...'!J33</f>
        <v>0</v>
      </c>
      <c r="AW69" s="123">
        <f>'IO 01 - Vodovodní přípojk...'!J34</f>
        <v>0</v>
      </c>
      <c r="AX69" s="123">
        <f>'IO 01 - Vodovodní přípojk...'!J35</f>
        <v>0</v>
      </c>
      <c r="AY69" s="123">
        <f>'IO 01 - Vodovodní přípojk...'!J36</f>
        <v>0</v>
      </c>
      <c r="AZ69" s="123">
        <f>'IO 01 - Vodovodní přípojk...'!F33</f>
        <v>0</v>
      </c>
      <c r="BA69" s="123">
        <f>'IO 01 - Vodovodní přípojk...'!F34</f>
        <v>0</v>
      </c>
      <c r="BB69" s="123">
        <f>'IO 01 - Vodovodní přípojk...'!F35</f>
        <v>0</v>
      </c>
      <c r="BC69" s="123">
        <f>'IO 01 - Vodovodní přípojk...'!F36</f>
        <v>0</v>
      </c>
      <c r="BD69" s="125">
        <f>'IO 01 - Vodovodní přípojk...'!F37</f>
        <v>0</v>
      </c>
      <c r="BE69" s="7"/>
      <c r="BT69" s="126" t="s">
        <v>81</v>
      </c>
      <c r="BV69" s="126" t="s">
        <v>76</v>
      </c>
      <c r="BW69" s="126" t="s">
        <v>124</v>
      </c>
      <c r="BX69" s="126" t="s">
        <v>5</v>
      </c>
      <c r="CL69" s="126" t="s">
        <v>19</v>
      </c>
      <c r="CM69" s="126" t="s">
        <v>83</v>
      </c>
    </row>
    <row r="70" s="7" customFormat="1" ht="16.5" customHeight="1">
      <c r="A70" s="127" t="s">
        <v>84</v>
      </c>
      <c r="B70" s="114"/>
      <c r="C70" s="115"/>
      <c r="D70" s="116" t="s">
        <v>125</v>
      </c>
      <c r="E70" s="116"/>
      <c r="F70" s="116"/>
      <c r="G70" s="116"/>
      <c r="H70" s="116"/>
      <c r="I70" s="117"/>
      <c r="J70" s="116" t="s">
        <v>126</v>
      </c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9">
        <f>'IO 02 - Kanalizační přípo...'!J30</f>
        <v>0</v>
      </c>
      <c r="AH70" s="117"/>
      <c r="AI70" s="117"/>
      <c r="AJ70" s="117"/>
      <c r="AK70" s="117"/>
      <c r="AL70" s="117"/>
      <c r="AM70" s="117"/>
      <c r="AN70" s="119">
        <f>SUM(AG70,AT70)</f>
        <v>0</v>
      </c>
      <c r="AO70" s="117"/>
      <c r="AP70" s="117"/>
      <c r="AQ70" s="120" t="s">
        <v>80</v>
      </c>
      <c r="AR70" s="121"/>
      <c r="AS70" s="122">
        <v>0</v>
      </c>
      <c r="AT70" s="123">
        <f>ROUND(SUM(AV70:AW70),2)</f>
        <v>0</v>
      </c>
      <c r="AU70" s="124">
        <f>'IO 02 - Kanalizační přípo...'!P87</f>
        <v>0</v>
      </c>
      <c r="AV70" s="123">
        <f>'IO 02 - Kanalizační přípo...'!J33</f>
        <v>0</v>
      </c>
      <c r="AW70" s="123">
        <f>'IO 02 - Kanalizační přípo...'!J34</f>
        <v>0</v>
      </c>
      <c r="AX70" s="123">
        <f>'IO 02 - Kanalizační přípo...'!J35</f>
        <v>0</v>
      </c>
      <c r="AY70" s="123">
        <f>'IO 02 - Kanalizační přípo...'!J36</f>
        <v>0</v>
      </c>
      <c r="AZ70" s="123">
        <f>'IO 02 - Kanalizační přípo...'!F33</f>
        <v>0</v>
      </c>
      <c r="BA70" s="123">
        <f>'IO 02 - Kanalizační přípo...'!F34</f>
        <v>0</v>
      </c>
      <c r="BB70" s="123">
        <f>'IO 02 - Kanalizační přípo...'!F35</f>
        <v>0</v>
      </c>
      <c r="BC70" s="123">
        <f>'IO 02 - Kanalizační přípo...'!F36</f>
        <v>0</v>
      </c>
      <c r="BD70" s="125">
        <f>'IO 02 - Kanalizační přípo...'!F37</f>
        <v>0</v>
      </c>
      <c r="BE70" s="7"/>
      <c r="BT70" s="126" t="s">
        <v>81</v>
      </c>
      <c r="BV70" s="126" t="s">
        <v>76</v>
      </c>
      <c r="BW70" s="126" t="s">
        <v>127</v>
      </c>
      <c r="BX70" s="126" t="s">
        <v>5</v>
      </c>
      <c r="CL70" s="126" t="s">
        <v>19</v>
      </c>
      <c r="CM70" s="126" t="s">
        <v>83</v>
      </c>
    </row>
    <row r="71" s="7" customFormat="1" ht="16.5" customHeight="1">
      <c r="A71" s="127" t="s">
        <v>84</v>
      </c>
      <c r="B71" s="114"/>
      <c r="C71" s="115"/>
      <c r="D71" s="116" t="s">
        <v>128</v>
      </c>
      <c r="E71" s="116"/>
      <c r="F71" s="116"/>
      <c r="G71" s="116"/>
      <c r="H71" s="116"/>
      <c r="I71" s="117"/>
      <c r="J71" s="116" t="s">
        <v>129</v>
      </c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9">
        <f>'IO 03 - Elektro přípojka'!J30</f>
        <v>0</v>
      </c>
      <c r="AH71" s="117"/>
      <c r="AI71" s="117"/>
      <c r="AJ71" s="117"/>
      <c r="AK71" s="117"/>
      <c r="AL71" s="117"/>
      <c r="AM71" s="117"/>
      <c r="AN71" s="119">
        <f>SUM(AG71,AT71)</f>
        <v>0</v>
      </c>
      <c r="AO71" s="117"/>
      <c r="AP71" s="117"/>
      <c r="AQ71" s="120" t="s">
        <v>80</v>
      </c>
      <c r="AR71" s="121"/>
      <c r="AS71" s="122">
        <v>0</v>
      </c>
      <c r="AT71" s="123">
        <f>ROUND(SUM(AV71:AW71),2)</f>
        <v>0</v>
      </c>
      <c r="AU71" s="124">
        <f>'IO 03 - Elektro přípojka'!P84</f>
        <v>0</v>
      </c>
      <c r="AV71" s="123">
        <f>'IO 03 - Elektro přípojka'!J33</f>
        <v>0</v>
      </c>
      <c r="AW71" s="123">
        <f>'IO 03 - Elektro přípojka'!J34</f>
        <v>0</v>
      </c>
      <c r="AX71" s="123">
        <f>'IO 03 - Elektro přípojka'!J35</f>
        <v>0</v>
      </c>
      <c r="AY71" s="123">
        <f>'IO 03 - Elektro přípojka'!J36</f>
        <v>0</v>
      </c>
      <c r="AZ71" s="123">
        <f>'IO 03 - Elektro přípojka'!F33</f>
        <v>0</v>
      </c>
      <c r="BA71" s="123">
        <f>'IO 03 - Elektro přípojka'!F34</f>
        <v>0</v>
      </c>
      <c r="BB71" s="123">
        <f>'IO 03 - Elektro přípojka'!F35</f>
        <v>0</v>
      </c>
      <c r="BC71" s="123">
        <f>'IO 03 - Elektro přípojka'!F36</f>
        <v>0</v>
      </c>
      <c r="BD71" s="125">
        <f>'IO 03 - Elektro přípojka'!F37</f>
        <v>0</v>
      </c>
      <c r="BE71" s="7"/>
      <c r="BT71" s="126" t="s">
        <v>81</v>
      </c>
      <c r="BV71" s="126" t="s">
        <v>76</v>
      </c>
      <c r="BW71" s="126" t="s">
        <v>130</v>
      </c>
      <c r="BX71" s="126" t="s">
        <v>5</v>
      </c>
      <c r="CL71" s="126" t="s">
        <v>19</v>
      </c>
      <c r="CM71" s="126" t="s">
        <v>83</v>
      </c>
    </row>
    <row r="72" s="7" customFormat="1" ht="16.5" customHeight="1">
      <c r="A72" s="127" t="s">
        <v>84</v>
      </c>
      <c r="B72" s="114"/>
      <c r="C72" s="115"/>
      <c r="D72" s="116" t="s">
        <v>131</v>
      </c>
      <c r="E72" s="116"/>
      <c r="F72" s="116"/>
      <c r="G72" s="116"/>
      <c r="H72" s="116"/>
      <c r="I72" s="117"/>
      <c r="J72" s="116" t="s">
        <v>132</v>
      </c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9">
        <f>'IO 04 - SLP přípojka'!J30</f>
        <v>0</v>
      </c>
      <c r="AH72" s="117"/>
      <c r="AI72" s="117"/>
      <c r="AJ72" s="117"/>
      <c r="AK72" s="117"/>
      <c r="AL72" s="117"/>
      <c r="AM72" s="117"/>
      <c r="AN72" s="119">
        <f>SUM(AG72,AT72)</f>
        <v>0</v>
      </c>
      <c r="AO72" s="117"/>
      <c r="AP72" s="117"/>
      <c r="AQ72" s="120" t="s">
        <v>80</v>
      </c>
      <c r="AR72" s="121"/>
      <c r="AS72" s="122">
        <v>0</v>
      </c>
      <c r="AT72" s="123">
        <f>ROUND(SUM(AV72:AW72),2)</f>
        <v>0</v>
      </c>
      <c r="AU72" s="124">
        <f>'IO 04 - SLP přípojka'!P83</f>
        <v>0</v>
      </c>
      <c r="AV72" s="123">
        <f>'IO 04 - SLP přípojka'!J33</f>
        <v>0</v>
      </c>
      <c r="AW72" s="123">
        <f>'IO 04 - SLP přípojka'!J34</f>
        <v>0</v>
      </c>
      <c r="AX72" s="123">
        <f>'IO 04 - SLP přípojka'!J35</f>
        <v>0</v>
      </c>
      <c r="AY72" s="123">
        <f>'IO 04 - SLP přípojka'!J36</f>
        <v>0</v>
      </c>
      <c r="AZ72" s="123">
        <f>'IO 04 - SLP přípojka'!F33</f>
        <v>0</v>
      </c>
      <c r="BA72" s="123">
        <f>'IO 04 - SLP přípojka'!F34</f>
        <v>0</v>
      </c>
      <c r="BB72" s="123">
        <f>'IO 04 - SLP přípojka'!F35</f>
        <v>0</v>
      </c>
      <c r="BC72" s="123">
        <f>'IO 04 - SLP přípojka'!F36</f>
        <v>0</v>
      </c>
      <c r="BD72" s="125">
        <f>'IO 04 - SLP přípojka'!F37</f>
        <v>0</v>
      </c>
      <c r="BE72" s="7"/>
      <c r="BT72" s="126" t="s">
        <v>81</v>
      </c>
      <c r="BV72" s="126" t="s">
        <v>76</v>
      </c>
      <c r="BW72" s="126" t="s">
        <v>133</v>
      </c>
      <c r="BX72" s="126" t="s">
        <v>5</v>
      </c>
      <c r="CL72" s="126" t="s">
        <v>19</v>
      </c>
      <c r="CM72" s="126" t="s">
        <v>83</v>
      </c>
    </row>
    <row r="73" s="7" customFormat="1" ht="16.5" customHeight="1">
      <c r="A73" s="127" t="s">
        <v>84</v>
      </c>
      <c r="B73" s="114"/>
      <c r="C73" s="115"/>
      <c r="D73" s="116" t="s">
        <v>134</v>
      </c>
      <c r="E73" s="116"/>
      <c r="F73" s="116"/>
      <c r="G73" s="116"/>
      <c r="H73" s="116"/>
      <c r="I73" s="117"/>
      <c r="J73" s="116" t="s">
        <v>135</v>
      </c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9">
        <f>'IO 05 - Fotovoltaika'!J30</f>
        <v>0</v>
      </c>
      <c r="AH73" s="117"/>
      <c r="AI73" s="117"/>
      <c r="AJ73" s="117"/>
      <c r="AK73" s="117"/>
      <c r="AL73" s="117"/>
      <c r="AM73" s="117"/>
      <c r="AN73" s="119">
        <f>SUM(AG73,AT73)</f>
        <v>0</v>
      </c>
      <c r="AO73" s="117"/>
      <c r="AP73" s="117"/>
      <c r="AQ73" s="120" t="s">
        <v>80</v>
      </c>
      <c r="AR73" s="121"/>
      <c r="AS73" s="122">
        <v>0</v>
      </c>
      <c r="AT73" s="123">
        <f>ROUND(SUM(AV73:AW73),2)</f>
        <v>0</v>
      </c>
      <c r="AU73" s="124">
        <f>'IO 05 - Fotovoltaika'!P85</f>
        <v>0</v>
      </c>
      <c r="AV73" s="123">
        <f>'IO 05 - Fotovoltaika'!J33</f>
        <v>0</v>
      </c>
      <c r="AW73" s="123">
        <f>'IO 05 - Fotovoltaika'!J34</f>
        <v>0</v>
      </c>
      <c r="AX73" s="123">
        <f>'IO 05 - Fotovoltaika'!J35</f>
        <v>0</v>
      </c>
      <c r="AY73" s="123">
        <f>'IO 05 - Fotovoltaika'!J36</f>
        <v>0</v>
      </c>
      <c r="AZ73" s="123">
        <f>'IO 05 - Fotovoltaika'!F33</f>
        <v>0</v>
      </c>
      <c r="BA73" s="123">
        <f>'IO 05 - Fotovoltaika'!F34</f>
        <v>0</v>
      </c>
      <c r="BB73" s="123">
        <f>'IO 05 - Fotovoltaika'!F35</f>
        <v>0</v>
      </c>
      <c r="BC73" s="123">
        <f>'IO 05 - Fotovoltaika'!F36</f>
        <v>0</v>
      </c>
      <c r="BD73" s="125">
        <f>'IO 05 - Fotovoltaika'!F37</f>
        <v>0</v>
      </c>
      <c r="BE73" s="7"/>
      <c r="BT73" s="126" t="s">
        <v>81</v>
      </c>
      <c r="BV73" s="126" t="s">
        <v>76</v>
      </c>
      <c r="BW73" s="126" t="s">
        <v>136</v>
      </c>
      <c r="BX73" s="126" t="s">
        <v>5</v>
      </c>
      <c r="CL73" s="126" t="s">
        <v>19</v>
      </c>
      <c r="CM73" s="126" t="s">
        <v>83</v>
      </c>
    </row>
    <row r="74" s="7" customFormat="1" ht="16.5" customHeight="1">
      <c r="A74" s="127" t="s">
        <v>84</v>
      </c>
      <c r="B74" s="114"/>
      <c r="C74" s="115"/>
      <c r="D74" s="116" t="s">
        <v>137</v>
      </c>
      <c r="E74" s="116"/>
      <c r="F74" s="116"/>
      <c r="G74" s="116"/>
      <c r="H74" s="116"/>
      <c r="I74" s="117"/>
      <c r="J74" s="116" t="s">
        <v>138</v>
      </c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9">
        <f>'IO 06 - Dešťová kanalizace'!J30</f>
        <v>0</v>
      </c>
      <c r="AH74" s="117"/>
      <c r="AI74" s="117"/>
      <c r="AJ74" s="117"/>
      <c r="AK74" s="117"/>
      <c r="AL74" s="117"/>
      <c r="AM74" s="117"/>
      <c r="AN74" s="119">
        <f>SUM(AG74,AT74)</f>
        <v>0</v>
      </c>
      <c r="AO74" s="117"/>
      <c r="AP74" s="117"/>
      <c r="AQ74" s="120" t="s">
        <v>80</v>
      </c>
      <c r="AR74" s="121"/>
      <c r="AS74" s="122">
        <v>0</v>
      </c>
      <c r="AT74" s="123">
        <f>ROUND(SUM(AV74:AW74),2)</f>
        <v>0</v>
      </c>
      <c r="AU74" s="124">
        <f>'IO 06 - Dešťová kanalizace'!P87</f>
        <v>0</v>
      </c>
      <c r="AV74" s="123">
        <f>'IO 06 - Dešťová kanalizace'!J33</f>
        <v>0</v>
      </c>
      <c r="AW74" s="123">
        <f>'IO 06 - Dešťová kanalizace'!J34</f>
        <v>0</v>
      </c>
      <c r="AX74" s="123">
        <f>'IO 06 - Dešťová kanalizace'!J35</f>
        <v>0</v>
      </c>
      <c r="AY74" s="123">
        <f>'IO 06 - Dešťová kanalizace'!J36</f>
        <v>0</v>
      </c>
      <c r="AZ74" s="123">
        <f>'IO 06 - Dešťová kanalizace'!F33</f>
        <v>0</v>
      </c>
      <c r="BA74" s="123">
        <f>'IO 06 - Dešťová kanalizace'!F34</f>
        <v>0</v>
      </c>
      <c r="BB74" s="123">
        <f>'IO 06 - Dešťová kanalizace'!F35</f>
        <v>0</v>
      </c>
      <c r="BC74" s="123">
        <f>'IO 06 - Dešťová kanalizace'!F36</f>
        <v>0</v>
      </c>
      <c r="BD74" s="125">
        <f>'IO 06 - Dešťová kanalizace'!F37</f>
        <v>0</v>
      </c>
      <c r="BE74" s="7"/>
      <c r="BT74" s="126" t="s">
        <v>81</v>
      </c>
      <c r="BV74" s="126" t="s">
        <v>76</v>
      </c>
      <c r="BW74" s="126" t="s">
        <v>139</v>
      </c>
      <c r="BX74" s="126" t="s">
        <v>5</v>
      </c>
      <c r="CL74" s="126" t="s">
        <v>19</v>
      </c>
      <c r="CM74" s="126" t="s">
        <v>83</v>
      </c>
    </row>
    <row r="75" s="7" customFormat="1" ht="16.5" customHeight="1">
      <c r="A75" s="127" t="s">
        <v>84</v>
      </c>
      <c r="B75" s="114"/>
      <c r="C75" s="115"/>
      <c r="D75" s="116" t="s">
        <v>140</v>
      </c>
      <c r="E75" s="116"/>
      <c r="F75" s="116"/>
      <c r="G75" s="116"/>
      <c r="H75" s="116"/>
      <c r="I75" s="117"/>
      <c r="J75" s="116" t="s">
        <v>141</v>
      </c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9">
        <f>'VRN - Vedlejší rozpočtové...'!J30</f>
        <v>0</v>
      </c>
      <c r="AH75" s="117"/>
      <c r="AI75" s="117"/>
      <c r="AJ75" s="117"/>
      <c r="AK75" s="117"/>
      <c r="AL75" s="117"/>
      <c r="AM75" s="117"/>
      <c r="AN75" s="119">
        <f>SUM(AG75,AT75)</f>
        <v>0</v>
      </c>
      <c r="AO75" s="117"/>
      <c r="AP75" s="117"/>
      <c r="AQ75" s="120" t="s">
        <v>80</v>
      </c>
      <c r="AR75" s="121"/>
      <c r="AS75" s="122">
        <v>0</v>
      </c>
      <c r="AT75" s="123">
        <f>ROUND(SUM(AV75:AW75),2)</f>
        <v>0</v>
      </c>
      <c r="AU75" s="124">
        <f>'VRN - Vedlejší rozpočtové...'!P86</f>
        <v>0</v>
      </c>
      <c r="AV75" s="123">
        <f>'VRN - Vedlejší rozpočtové...'!J33</f>
        <v>0</v>
      </c>
      <c r="AW75" s="123">
        <f>'VRN - Vedlejší rozpočtové...'!J34</f>
        <v>0</v>
      </c>
      <c r="AX75" s="123">
        <f>'VRN - Vedlejší rozpočtové...'!J35</f>
        <v>0</v>
      </c>
      <c r="AY75" s="123">
        <f>'VRN - Vedlejší rozpočtové...'!J36</f>
        <v>0</v>
      </c>
      <c r="AZ75" s="123">
        <f>'VRN - Vedlejší rozpočtové...'!F33</f>
        <v>0</v>
      </c>
      <c r="BA75" s="123">
        <f>'VRN - Vedlejší rozpočtové...'!F34</f>
        <v>0</v>
      </c>
      <c r="BB75" s="123">
        <f>'VRN - Vedlejší rozpočtové...'!F35</f>
        <v>0</v>
      </c>
      <c r="BC75" s="123">
        <f>'VRN - Vedlejší rozpočtové...'!F36</f>
        <v>0</v>
      </c>
      <c r="BD75" s="125">
        <f>'VRN - Vedlejší rozpočtové...'!F37</f>
        <v>0</v>
      </c>
      <c r="BE75" s="7"/>
      <c r="BT75" s="126" t="s">
        <v>81</v>
      </c>
      <c r="BV75" s="126" t="s">
        <v>76</v>
      </c>
      <c r="BW75" s="126" t="s">
        <v>142</v>
      </c>
      <c r="BX75" s="126" t="s">
        <v>5</v>
      </c>
      <c r="CL75" s="126" t="s">
        <v>19</v>
      </c>
      <c r="CM75" s="126" t="s">
        <v>83</v>
      </c>
    </row>
    <row r="76" s="7" customFormat="1" ht="24.75" customHeight="1">
      <c r="A76" s="127" t="s">
        <v>84</v>
      </c>
      <c r="B76" s="114"/>
      <c r="C76" s="115"/>
      <c r="D76" s="116" t="s">
        <v>143</v>
      </c>
      <c r="E76" s="116"/>
      <c r="F76" s="116"/>
      <c r="G76" s="116"/>
      <c r="H76" s="116"/>
      <c r="I76" s="117"/>
      <c r="J76" s="116" t="s">
        <v>144</v>
      </c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9">
        <f>'01 - Vnitřní vybavení pev...'!J30</f>
        <v>0</v>
      </c>
      <c r="AH76" s="117"/>
      <c r="AI76" s="117"/>
      <c r="AJ76" s="117"/>
      <c r="AK76" s="117"/>
      <c r="AL76" s="117"/>
      <c r="AM76" s="117"/>
      <c r="AN76" s="119">
        <f>SUM(AG76,AT76)</f>
        <v>0</v>
      </c>
      <c r="AO76" s="117"/>
      <c r="AP76" s="117"/>
      <c r="AQ76" s="120" t="s">
        <v>80</v>
      </c>
      <c r="AR76" s="121"/>
      <c r="AS76" s="138">
        <v>0</v>
      </c>
      <c r="AT76" s="139">
        <f>ROUND(SUM(AV76:AW76),2)</f>
        <v>0</v>
      </c>
      <c r="AU76" s="140">
        <f>'01 - Vnitřní vybavení pev...'!P81</f>
        <v>0</v>
      </c>
      <c r="AV76" s="139">
        <f>'01 - Vnitřní vybavení pev...'!J33</f>
        <v>0</v>
      </c>
      <c r="AW76" s="139">
        <f>'01 - Vnitřní vybavení pev...'!J34</f>
        <v>0</v>
      </c>
      <c r="AX76" s="139">
        <f>'01 - Vnitřní vybavení pev...'!J35</f>
        <v>0</v>
      </c>
      <c r="AY76" s="139">
        <f>'01 - Vnitřní vybavení pev...'!J36</f>
        <v>0</v>
      </c>
      <c r="AZ76" s="139">
        <f>'01 - Vnitřní vybavení pev...'!F33</f>
        <v>0</v>
      </c>
      <c r="BA76" s="139">
        <f>'01 - Vnitřní vybavení pev...'!F34</f>
        <v>0</v>
      </c>
      <c r="BB76" s="139">
        <f>'01 - Vnitřní vybavení pev...'!F35</f>
        <v>0</v>
      </c>
      <c r="BC76" s="139">
        <f>'01 - Vnitřní vybavení pev...'!F36</f>
        <v>0</v>
      </c>
      <c r="BD76" s="141">
        <f>'01 - Vnitřní vybavení pev...'!F37</f>
        <v>0</v>
      </c>
      <c r="BE76" s="7"/>
      <c r="BT76" s="126" t="s">
        <v>81</v>
      </c>
      <c r="BV76" s="126" t="s">
        <v>76</v>
      </c>
      <c r="BW76" s="126" t="s">
        <v>145</v>
      </c>
      <c r="BX76" s="126" t="s">
        <v>5</v>
      </c>
      <c r="CL76" s="126" t="s">
        <v>19</v>
      </c>
      <c r="CM76" s="126" t="s">
        <v>83</v>
      </c>
    </row>
    <row r="77" s="2" customFormat="1" ht="30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7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47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</row>
  </sheetData>
  <sheetProtection sheet="1" formatColumns="0" formatRows="0" objects="1" scenarios="1" spinCount="100000" saltValue="TQSChBOWYMfYvIMH9Ugqqca4No3+FPO1WmUh9a5NsIzpqEt6NB1A6YHdIAdJCS6QoZuTzmWyk1UvwSEDHrO+QA==" hashValue="ctWtHbPluhmvyPkLSOBo1bm2g7C6e6vY7zftlQDZOQV18bd3kcjRspxp6KMYeNvEF+Y7qCYKUVhzuWZZ+tHI1w==" algorithmName="SHA-512" password="CC35"/>
  <mergeCells count="126">
    <mergeCell ref="L45:AO45"/>
    <mergeCell ref="AM47:AN47"/>
    <mergeCell ref="AS49:AT51"/>
    <mergeCell ref="AM49:AP49"/>
    <mergeCell ref="AM50:AP50"/>
    <mergeCell ref="I52:AF52"/>
    <mergeCell ref="C52:G52"/>
    <mergeCell ref="J55:AF55"/>
    <mergeCell ref="D55:H55"/>
    <mergeCell ref="E56:I56"/>
    <mergeCell ref="K56:AF56"/>
    <mergeCell ref="K57:AF57"/>
    <mergeCell ref="E57:I57"/>
    <mergeCell ref="F58:J58"/>
    <mergeCell ref="L58:AF58"/>
    <mergeCell ref="F59:J59"/>
    <mergeCell ref="L59:AF59"/>
    <mergeCell ref="L60:AF60"/>
    <mergeCell ref="F60:J60"/>
    <mergeCell ref="F61:J61"/>
    <mergeCell ref="L61:AF61"/>
    <mergeCell ref="AN52:AP52"/>
    <mergeCell ref="AG52:AM52"/>
    <mergeCell ref="AG55:AM55"/>
    <mergeCell ref="AN55:AP55"/>
    <mergeCell ref="AG56:AM56"/>
    <mergeCell ref="AN56:AP56"/>
    <mergeCell ref="AN57:AP57"/>
    <mergeCell ref="AG57:AM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AG63:AM63"/>
    <mergeCell ref="AN63:AP6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F62:J62"/>
    <mergeCell ref="L62:AF62"/>
    <mergeCell ref="G63:K63"/>
    <mergeCell ref="M63:AF63"/>
    <mergeCell ref="M64:AF64"/>
    <mergeCell ref="G64:K64"/>
    <mergeCell ref="M65:AF65"/>
    <mergeCell ref="G65:K65"/>
    <mergeCell ref="M66:AF66"/>
    <mergeCell ref="G66:K66"/>
    <mergeCell ref="M67:AF67"/>
    <mergeCell ref="G67:K67"/>
    <mergeCell ref="J68:AF68"/>
    <mergeCell ref="D68:H68"/>
    <mergeCell ref="J69:AF69"/>
    <mergeCell ref="D69:H69"/>
    <mergeCell ref="J70:AF70"/>
    <mergeCell ref="D70:H70"/>
    <mergeCell ref="D71:H71"/>
    <mergeCell ref="J71:AF71"/>
    <mergeCell ref="D72:H72"/>
    <mergeCell ref="J72:AF72"/>
    <mergeCell ref="J73:AF73"/>
    <mergeCell ref="D73:H73"/>
    <mergeCell ref="J74:AF74"/>
    <mergeCell ref="D74:H74"/>
    <mergeCell ref="D75:H75"/>
    <mergeCell ref="J75:AF75"/>
    <mergeCell ref="J76:AF76"/>
    <mergeCell ref="D76:H76"/>
  </mergeCells>
  <hyperlinks>
    <hyperlink ref="A56" location="'D.1.1 - Architektonicko s...'!C2" display="/"/>
    <hyperlink ref="A58" location="'D.1.4.1 - Zdravotechnika'!C2" display="/"/>
    <hyperlink ref="A59" location="'D.1.4.2 - Vzduchotechnika'!C2" display="/"/>
    <hyperlink ref="A60" location="'D.1.4.3 - Vytápění'!C2" display="/"/>
    <hyperlink ref="A61" location="'D.1.4.4 - Elektroinstalac...'!C2" display="/"/>
    <hyperlink ref="A63" location="'SK - D.1.4.5'!C2" display="/"/>
    <hyperlink ref="A64" location="'TV - D.1.4.5'!C2" display="/"/>
    <hyperlink ref="A65" location="'AP - D.1.4.5'!C2" display="/"/>
    <hyperlink ref="A66" location="'Kamerový systém - D.1.4.5'!C2" display="/"/>
    <hyperlink ref="A67" location="'Dveřní interkom - D.1.4.5'!C2" display="/"/>
    <hyperlink ref="A68" location="'SO 02 - Areálové úpravy v...'!C2" display="/"/>
    <hyperlink ref="A69" location="'IO 01 - Vodovodní přípojk...'!C2" display="/"/>
    <hyperlink ref="A70" location="'IO 02 - Kanalizační přípo...'!C2" display="/"/>
    <hyperlink ref="A71" location="'IO 03 - Elektro přípojka'!C2" display="/"/>
    <hyperlink ref="A72" location="'IO 04 - SLP přípojka'!C2" display="/"/>
    <hyperlink ref="A73" location="'IO 05 - Fotovoltaika'!C2" display="/"/>
    <hyperlink ref="A74" location="'IO 06 - Dešťová kanalizace'!C2" display="/"/>
    <hyperlink ref="A75" location="'VRN - Vedlejší rozpočtové...'!C2" display="/"/>
    <hyperlink ref="A76" location="'01 - Vnitřní vybavení pe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 s="1" customFormat="1" ht="12" customHeight="1">
      <c r="B8" s="23"/>
      <c r="D8" s="146" t="s">
        <v>147</v>
      </c>
      <c r="L8" s="23"/>
    </row>
    <row r="9" s="2" customFormat="1" ht="16.5" customHeight="1">
      <c r="A9" s="41"/>
      <c r="B9" s="47"/>
      <c r="C9" s="41"/>
      <c r="D9" s="41"/>
      <c r="E9" s="147" t="s">
        <v>148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149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150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29. 7. 2024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28</v>
      </c>
      <c r="J23" s="136" t="s">
        <v>34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36</v>
      </c>
      <c r="E25" s="41"/>
      <c r="F25" s="41"/>
      <c r="G25" s="41"/>
      <c r="H25" s="41"/>
      <c r="I25" s="146" t="s">
        <v>26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ROUND(J112,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ROUND((SUM(BE112:BE2022)),  2)</f>
        <v>0</v>
      </c>
      <c r="G35" s="41"/>
      <c r="H35" s="41"/>
      <c r="I35" s="161">
        <v>0.20999999999999999</v>
      </c>
      <c r="J35" s="160">
        <f>ROUND(((SUM(BE112:BE2022))*I35),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ROUND((SUM(BF112:BF2022)),  2)</f>
        <v>0</v>
      </c>
      <c r="G36" s="41"/>
      <c r="H36" s="41"/>
      <c r="I36" s="161">
        <v>0.12</v>
      </c>
      <c r="J36" s="160">
        <f>ROUND(((SUM(BF112:BF2022))*I36),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ROUND((SUM(BG112:BG2022)),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ROUND((SUM(BH112:BH2022)),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ROUND((SUM(BI112:BI2022)),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ZZS - Náchod - aktual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147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148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149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D.1.1 - Architektonicko stavební řešení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Náchod</v>
      </c>
      <c r="G56" s="43"/>
      <c r="H56" s="43"/>
      <c r="I56" s="35" t="s">
        <v>23</v>
      </c>
      <c r="J56" s="75" t="str">
        <f>IF(J14="","",J14)</f>
        <v>29. 7. 2024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Královéhradecký kraj</v>
      </c>
      <c r="G58" s="43"/>
      <c r="H58" s="43"/>
      <c r="I58" s="35" t="s">
        <v>31</v>
      </c>
      <c r="J58" s="39" t="str">
        <f>E23</f>
        <v>CE-ING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36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152</v>
      </c>
      <c r="D61" s="175"/>
      <c r="E61" s="175"/>
      <c r="F61" s="175"/>
      <c r="G61" s="175"/>
      <c r="H61" s="175"/>
      <c r="I61" s="175"/>
      <c r="J61" s="176" t="s">
        <v>153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J112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154</v>
      </c>
    </row>
    <row r="64" s="9" customFormat="1" ht="24.96" customHeight="1">
      <c r="A64" s="9"/>
      <c r="B64" s="178"/>
      <c r="C64" s="179"/>
      <c r="D64" s="180" t="s">
        <v>155</v>
      </c>
      <c r="E64" s="181"/>
      <c r="F64" s="181"/>
      <c r="G64" s="181"/>
      <c r="H64" s="181"/>
      <c r="I64" s="181"/>
      <c r="J64" s="182">
        <f>J113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156</v>
      </c>
      <c r="E65" s="186"/>
      <c r="F65" s="186"/>
      <c r="G65" s="186"/>
      <c r="H65" s="186"/>
      <c r="I65" s="186"/>
      <c r="J65" s="187">
        <f>J114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157</v>
      </c>
      <c r="E66" s="186"/>
      <c r="F66" s="186"/>
      <c r="G66" s="186"/>
      <c r="H66" s="186"/>
      <c r="I66" s="186"/>
      <c r="J66" s="187">
        <f>J154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158</v>
      </c>
      <c r="E67" s="186"/>
      <c r="F67" s="186"/>
      <c r="G67" s="186"/>
      <c r="H67" s="186"/>
      <c r="I67" s="186"/>
      <c r="J67" s="187">
        <f>J209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159</v>
      </c>
      <c r="E68" s="186"/>
      <c r="F68" s="186"/>
      <c r="G68" s="186"/>
      <c r="H68" s="186"/>
      <c r="I68" s="186"/>
      <c r="J68" s="187">
        <f>J326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160</v>
      </c>
      <c r="E69" s="186"/>
      <c r="F69" s="186"/>
      <c r="G69" s="186"/>
      <c r="H69" s="186"/>
      <c r="I69" s="186"/>
      <c r="J69" s="187">
        <f>J440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161</v>
      </c>
      <c r="E70" s="186"/>
      <c r="F70" s="186"/>
      <c r="G70" s="186"/>
      <c r="H70" s="186"/>
      <c r="I70" s="186"/>
      <c r="J70" s="187">
        <f>J446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162</v>
      </c>
      <c r="E71" s="186"/>
      <c r="F71" s="186"/>
      <c r="G71" s="186"/>
      <c r="H71" s="186"/>
      <c r="I71" s="186"/>
      <c r="J71" s="187">
        <f>J796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163</v>
      </c>
      <c r="E72" s="186"/>
      <c r="F72" s="186"/>
      <c r="G72" s="186"/>
      <c r="H72" s="186"/>
      <c r="I72" s="186"/>
      <c r="J72" s="187">
        <f>J851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8"/>
      <c r="C73" s="179"/>
      <c r="D73" s="180" t="s">
        <v>164</v>
      </c>
      <c r="E73" s="181"/>
      <c r="F73" s="181"/>
      <c r="G73" s="181"/>
      <c r="H73" s="181"/>
      <c r="I73" s="181"/>
      <c r="J73" s="182">
        <f>J854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4"/>
      <c r="C74" s="128"/>
      <c r="D74" s="185" t="s">
        <v>165</v>
      </c>
      <c r="E74" s="186"/>
      <c r="F74" s="186"/>
      <c r="G74" s="186"/>
      <c r="H74" s="186"/>
      <c r="I74" s="186"/>
      <c r="J74" s="187">
        <f>J855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166</v>
      </c>
      <c r="E75" s="186"/>
      <c r="F75" s="186"/>
      <c r="G75" s="186"/>
      <c r="H75" s="186"/>
      <c r="I75" s="186"/>
      <c r="J75" s="187">
        <f>J880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167</v>
      </c>
      <c r="E76" s="186"/>
      <c r="F76" s="186"/>
      <c r="G76" s="186"/>
      <c r="H76" s="186"/>
      <c r="I76" s="186"/>
      <c r="J76" s="187">
        <f>J941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168</v>
      </c>
      <c r="E77" s="186"/>
      <c r="F77" s="186"/>
      <c r="G77" s="186"/>
      <c r="H77" s="186"/>
      <c r="I77" s="186"/>
      <c r="J77" s="187">
        <f>J1090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169</v>
      </c>
      <c r="E78" s="186"/>
      <c r="F78" s="186"/>
      <c r="G78" s="186"/>
      <c r="H78" s="186"/>
      <c r="I78" s="186"/>
      <c r="J78" s="187">
        <f>J1094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170</v>
      </c>
      <c r="E79" s="186"/>
      <c r="F79" s="186"/>
      <c r="G79" s="186"/>
      <c r="H79" s="186"/>
      <c r="I79" s="186"/>
      <c r="J79" s="187">
        <f>J1099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171</v>
      </c>
      <c r="E80" s="186"/>
      <c r="F80" s="186"/>
      <c r="G80" s="186"/>
      <c r="H80" s="186"/>
      <c r="I80" s="186"/>
      <c r="J80" s="187">
        <f>J1106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8"/>
      <c r="D81" s="185" t="s">
        <v>172</v>
      </c>
      <c r="E81" s="186"/>
      <c r="F81" s="186"/>
      <c r="G81" s="186"/>
      <c r="H81" s="186"/>
      <c r="I81" s="186"/>
      <c r="J81" s="187">
        <f>J1205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173</v>
      </c>
      <c r="E82" s="186"/>
      <c r="F82" s="186"/>
      <c r="G82" s="186"/>
      <c r="H82" s="186"/>
      <c r="I82" s="186"/>
      <c r="J82" s="187">
        <f>J1257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8"/>
      <c r="D83" s="185" t="s">
        <v>174</v>
      </c>
      <c r="E83" s="186"/>
      <c r="F83" s="186"/>
      <c r="G83" s="186"/>
      <c r="H83" s="186"/>
      <c r="I83" s="186"/>
      <c r="J83" s="187">
        <f>J1373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8"/>
      <c r="D84" s="185" t="s">
        <v>175</v>
      </c>
      <c r="E84" s="186"/>
      <c r="F84" s="186"/>
      <c r="G84" s="186"/>
      <c r="H84" s="186"/>
      <c r="I84" s="186"/>
      <c r="J84" s="187">
        <f>J1513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8"/>
      <c r="D85" s="185" t="s">
        <v>176</v>
      </c>
      <c r="E85" s="186"/>
      <c r="F85" s="186"/>
      <c r="G85" s="186"/>
      <c r="H85" s="186"/>
      <c r="I85" s="186"/>
      <c r="J85" s="187">
        <f>J1675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8"/>
      <c r="D86" s="185" t="s">
        <v>177</v>
      </c>
      <c r="E86" s="186"/>
      <c r="F86" s="186"/>
      <c r="G86" s="186"/>
      <c r="H86" s="186"/>
      <c r="I86" s="186"/>
      <c r="J86" s="187">
        <f>J1734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8"/>
      <c r="D87" s="185" t="s">
        <v>178</v>
      </c>
      <c r="E87" s="186"/>
      <c r="F87" s="186"/>
      <c r="G87" s="186"/>
      <c r="H87" s="186"/>
      <c r="I87" s="186"/>
      <c r="J87" s="187">
        <f>J1837</f>
        <v>0</v>
      </c>
      <c r="K87" s="128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4"/>
      <c r="C88" s="128"/>
      <c r="D88" s="185" t="s">
        <v>179</v>
      </c>
      <c r="E88" s="186"/>
      <c r="F88" s="186"/>
      <c r="G88" s="186"/>
      <c r="H88" s="186"/>
      <c r="I88" s="186"/>
      <c r="J88" s="187">
        <f>J1847</f>
        <v>0</v>
      </c>
      <c r="K88" s="128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4"/>
      <c r="C89" s="128"/>
      <c r="D89" s="185" t="s">
        <v>180</v>
      </c>
      <c r="E89" s="186"/>
      <c r="F89" s="186"/>
      <c r="G89" s="186"/>
      <c r="H89" s="186"/>
      <c r="I89" s="186"/>
      <c r="J89" s="187">
        <f>J1870</f>
        <v>0</v>
      </c>
      <c r="K89" s="128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4"/>
      <c r="C90" s="128"/>
      <c r="D90" s="185" t="s">
        <v>181</v>
      </c>
      <c r="E90" s="186"/>
      <c r="F90" s="186"/>
      <c r="G90" s="186"/>
      <c r="H90" s="186"/>
      <c r="I90" s="186"/>
      <c r="J90" s="187">
        <f>J1985</f>
        <v>0</v>
      </c>
      <c r="K90" s="128"/>
      <c r="L90" s="18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2" customFormat="1" ht="21.84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62"/>
      <c r="C92" s="63"/>
      <c r="D92" s="63"/>
      <c r="E92" s="63"/>
      <c r="F92" s="63"/>
      <c r="G92" s="63"/>
      <c r="H92" s="63"/>
      <c r="I92" s="63"/>
      <c r="J92" s="63"/>
      <c r="K92" s="6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6" s="2" customFormat="1" ht="6.96" customHeight="1">
      <c r="A96" s="41"/>
      <c r="B96" s="64"/>
      <c r="C96" s="65"/>
      <c r="D96" s="65"/>
      <c r="E96" s="65"/>
      <c r="F96" s="65"/>
      <c r="G96" s="65"/>
      <c r="H96" s="65"/>
      <c r="I96" s="65"/>
      <c r="J96" s="65"/>
      <c r="K96" s="65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24.96" customHeight="1">
      <c r="A97" s="41"/>
      <c r="B97" s="42"/>
      <c r="C97" s="26" t="s">
        <v>182</v>
      </c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5" t="s">
        <v>16</v>
      </c>
      <c r="D99" s="43"/>
      <c r="E99" s="43"/>
      <c r="F99" s="43"/>
      <c r="G99" s="43"/>
      <c r="H99" s="43"/>
      <c r="I99" s="43"/>
      <c r="J99" s="43"/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6.5" customHeight="1">
      <c r="A100" s="41"/>
      <c r="B100" s="42"/>
      <c r="C100" s="43"/>
      <c r="D100" s="43"/>
      <c r="E100" s="173" t="str">
        <f>E7</f>
        <v>ZZS - Náchod - aktual</v>
      </c>
      <c r="F100" s="35"/>
      <c r="G100" s="35"/>
      <c r="H100" s="35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" customFormat="1" ht="12" customHeight="1">
      <c r="B101" s="24"/>
      <c r="C101" s="35" t="s">
        <v>147</v>
      </c>
      <c r="D101" s="25"/>
      <c r="E101" s="25"/>
      <c r="F101" s="25"/>
      <c r="G101" s="25"/>
      <c r="H101" s="25"/>
      <c r="I101" s="25"/>
      <c r="J101" s="25"/>
      <c r="K101" s="25"/>
      <c r="L101" s="23"/>
    </row>
    <row r="102" s="2" customFormat="1" ht="16.5" customHeight="1">
      <c r="A102" s="41"/>
      <c r="B102" s="42"/>
      <c r="C102" s="43"/>
      <c r="D102" s="43"/>
      <c r="E102" s="173" t="s">
        <v>148</v>
      </c>
      <c r="F102" s="43"/>
      <c r="G102" s="43"/>
      <c r="H102" s="43"/>
      <c r="I102" s="43"/>
      <c r="J102" s="43"/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2" customHeight="1">
      <c r="A103" s="41"/>
      <c r="B103" s="42"/>
      <c r="C103" s="35" t="s">
        <v>149</v>
      </c>
      <c r="D103" s="43"/>
      <c r="E103" s="43"/>
      <c r="F103" s="43"/>
      <c r="G103" s="43"/>
      <c r="H103" s="43"/>
      <c r="I103" s="43"/>
      <c r="J103" s="43"/>
      <c r="K103" s="43"/>
      <c r="L103" s="148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6.5" customHeight="1">
      <c r="A104" s="41"/>
      <c r="B104" s="42"/>
      <c r="C104" s="43"/>
      <c r="D104" s="43"/>
      <c r="E104" s="72" t="str">
        <f>E11</f>
        <v>D.1.1 - Architektonicko stavební řešení</v>
      </c>
      <c r="F104" s="43"/>
      <c r="G104" s="43"/>
      <c r="H104" s="43"/>
      <c r="I104" s="43"/>
      <c r="J104" s="43"/>
      <c r="K104" s="43"/>
      <c r="L104" s="148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148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2" customHeight="1">
      <c r="A106" s="41"/>
      <c r="B106" s="42"/>
      <c r="C106" s="35" t="s">
        <v>21</v>
      </c>
      <c r="D106" s="43"/>
      <c r="E106" s="43"/>
      <c r="F106" s="30" t="str">
        <f>F14</f>
        <v>Náchod</v>
      </c>
      <c r="G106" s="43"/>
      <c r="H106" s="43"/>
      <c r="I106" s="35" t="s">
        <v>23</v>
      </c>
      <c r="J106" s="75" t="str">
        <f>IF(J14="","",J14)</f>
        <v>29. 7. 2024</v>
      </c>
      <c r="K106" s="43"/>
      <c r="L106" s="148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148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5.15" customHeight="1">
      <c r="A108" s="41"/>
      <c r="B108" s="42"/>
      <c r="C108" s="35" t="s">
        <v>25</v>
      </c>
      <c r="D108" s="43"/>
      <c r="E108" s="43"/>
      <c r="F108" s="30" t="str">
        <f>E17</f>
        <v>Královéhradecký kraj</v>
      </c>
      <c r="G108" s="43"/>
      <c r="H108" s="43"/>
      <c r="I108" s="35" t="s">
        <v>31</v>
      </c>
      <c r="J108" s="39" t="str">
        <f>E23</f>
        <v>CE-ING s.r.o.</v>
      </c>
      <c r="K108" s="43"/>
      <c r="L108" s="148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5.15" customHeight="1">
      <c r="A109" s="41"/>
      <c r="B109" s="42"/>
      <c r="C109" s="35" t="s">
        <v>29</v>
      </c>
      <c r="D109" s="43"/>
      <c r="E109" s="43"/>
      <c r="F109" s="30" t="str">
        <f>IF(E20="","",E20)</f>
        <v>Vyplň údaj</v>
      </c>
      <c r="G109" s="43"/>
      <c r="H109" s="43"/>
      <c r="I109" s="35" t="s">
        <v>36</v>
      </c>
      <c r="J109" s="39" t="str">
        <f>E26</f>
        <v xml:space="preserve"> </v>
      </c>
      <c r="K109" s="43"/>
      <c r="L109" s="148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0.32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148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11" customFormat="1" ht="29.28" customHeight="1">
      <c r="A111" s="189"/>
      <c r="B111" s="190"/>
      <c r="C111" s="191" t="s">
        <v>183</v>
      </c>
      <c r="D111" s="192" t="s">
        <v>59</v>
      </c>
      <c r="E111" s="192" t="s">
        <v>55</v>
      </c>
      <c r="F111" s="192" t="s">
        <v>56</v>
      </c>
      <c r="G111" s="192" t="s">
        <v>184</v>
      </c>
      <c r="H111" s="192" t="s">
        <v>185</v>
      </c>
      <c r="I111" s="192" t="s">
        <v>186</v>
      </c>
      <c r="J111" s="192" t="s">
        <v>153</v>
      </c>
      <c r="K111" s="193" t="s">
        <v>187</v>
      </c>
      <c r="L111" s="194"/>
      <c r="M111" s="95" t="s">
        <v>19</v>
      </c>
      <c r="N111" s="96" t="s">
        <v>44</v>
      </c>
      <c r="O111" s="96" t="s">
        <v>188</v>
      </c>
      <c r="P111" s="96" t="s">
        <v>189</v>
      </c>
      <c r="Q111" s="96" t="s">
        <v>190</v>
      </c>
      <c r="R111" s="96" t="s">
        <v>191</v>
      </c>
      <c r="S111" s="96" t="s">
        <v>192</v>
      </c>
      <c r="T111" s="97" t="s">
        <v>193</v>
      </c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</row>
    <row r="112" s="2" customFormat="1" ht="22.8" customHeight="1">
      <c r="A112" s="41"/>
      <c r="B112" s="42"/>
      <c r="C112" s="102" t="s">
        <v>194</v>
      </c>
      <c r="D112" s="43"/>
      <c r="E112" s="43"/>
      <c r="F112" s="43"/>
      <c r="G112" s="43"/>
      <c r="H112" s="43"/>
      <c r="I112" s="43"/>
      <c r="J112" s="195">
        <f>BK112</f>
        <v>0</v>
      </c>
      <c r="K112" s="43"/>
      <c r="L112" s="47"/>
      <c r="M112" s="98"/>
      <c r="N112" s="196"/>
      <c r="O112" s="99"/>
      <c r="P112" s="197">
        <f>P113+P854</f>
        <v>0</v>
      </c>
      <c r="Q112" s="99"/>
      <c r="R112" s="197">
        <f>R113+R854</f>
        <v>1720.6697314799999</v>
      </c>
      <c r="S112" s="99"/>
      <c r="T112" s="198">
        <f>T113+T854</f>
        <v>312.17701040000003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73</v>
      </c>
      <c r="AU112" s="20" t="s">
        <v>154</v>
      </c>
      <c r="BK112" s="199">
        <f>BK113+BK854</f>
        <v>0</v>
      </c>
    </row>
    <row r="113" s="12" customFormat="1" ht="25.92" customHeight="1">
      <c r="A113" s="12"/>
      <c r="B113" s="200"/>
      <c r="C113" s="201"/>
      <c r="D113" s="202" t="s">
        <v>73</v>
      </c>
      <c r="E113" s="203" t="s">
        <v>195</v>
      </c>
      <c r="F113" s="203" t="s">
        <v>196</v>
      </c>
      <c r="G113" s="201"/>
      <c r="H113" s="201"/>
      <c r="I113" s="204"/>
      <c r="J113" s="205">
        <f>BK113</f>
        <v>0</v>
      </c>
      <c r="K113" s="201"/>
      <c r="L113" s="206"/>
      <c r="M113" s="207"/>
      <c r="N113" s="208"/>
      <c r="O113" s="208"/>
      <c r="P113" s="209">
        <f>P114+P154+P209+P326+P440+P446+P796+P851</f>
        <v>0</v>
      </c>
      <c r="Q113" s="208"/>
      <c r="R113" s="209">
        <f>R114+R154+R209+R326+R440+R446+R796+R851</f>
        <v>1627.5451651099997</v>
      </c>
      <c r="S113" s="208"/>
      <c r="T113" s="210">
        <f>T114+T154+T209+T326+T440+T446+T796+T851</f>
        <v>312.13686000000001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81</v>
      </c>
      <c r="AT113" s="212" t="s">
        <v>73</v>
      </c>
      <c r="AU113" s="212" t="s">
        <v>74</v>
      </c>
      <c r="AY113" s="211" t="s">
        <v>197</v>
      </c>
      <c r="BK113" s="213">
        <f>BK114+BK154+BK209+BK326+BK440+BK446+BK796+BK851</f>
        <v>0</v>
      </c>
    </row>
    <row r="114" s="12" customFormat="1" ht="22.8" customHeight="1">
      <c r="A114" s="12"/>
      <c r="B114" s="200"/>
      <c r="C114" s="201"/>
      <c r="D114" s="202" t="s">
        <v>73</v>
      </c>
      <c r="E114" s="214" t="s">
        <v>81</v>
      </c>
      <c r="F114" s="214" t="s">
        <v>198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SUM(P115:P153)</f>
        <v>0</v>
      </c>
      <c r="Q114" s="208"/>
      <c r="R114" s="209">
        <f>SUM(R115:R153)</f>
        <v>0</v>
      </c>
      <c r="S114" s="208"/>
      <c r="T114" s="210">
        <f>SUM(T115:T153)</f>
        <v>312.13686000000001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81</v>
      </c>
      <c r="AT114" s="212" t="s">
        <v>73</v>
      </c>
      <c r="AU114" s="212" t="s">
        <v>81</v>
      </c>
      <c r="AY114" s="211" t="s">
        <v>197</v>
      </c>
      <c r="BK114" s="213">
        <f>SUM(BK115:BK153)</f>
        <v>0</v>
      </c>
    </row>
    <row r="115" s="2" customFormat="1" ht="66.75" customHeight="1">
      <c r="A115" s="41"/>
      <c r="B115" s="42"/>
      <c r="C115" s="216" t="s">
        <v>81</v>
      </c>
      <c r="D115" s="216" t="s">
        <v>199</v>
      </c>
      <c r="E115" s="217" t="s">
        <v>200</v>
      </c>
      <c r="F115" s="218" t="s">
        <v>201</v>
      </c>
      <c r="G115" s="219" t="s">
        <v>202</v>
      </c>
      <c r="H115" s="220">
        <v>1076.3340000000001</v>
      </c>
      <c r="I115" s="221"/>
      <c r="J115" s="222">
        <f>ROUND(I115*H115,2)</f>
        <v>0</v>
      </c>
      <c r="K115" s="218" t="s">
        <v>203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0.28999999999999998</v>
      </c>
      <c r="T115" s="226">
        <f>S115*H115</f>
        <v>312.13686000000001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109</v>
      </c>
      <c r="AT115" s="227" t="s">
        <v>199</v>
      </c>
      <c r="AU115" s="227" t="s">
        <v>83</v>
      </c>
      <c r="AY115" s="20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81</v>
      </c>
      <c r="BK115" s="228">
        <f>ROUND(I115*H115,2)</f>
        <v>0</v>
      </c>
      <c r="BL115" s="20" t="s">
        <v>109</v>
      </c>
      <c r="BM115" s="227" t="s">
        <v>204</v>
      </c>
    </row>
    <row r="116" s="2" customFormat="1">
      <c r="A116" s="41"/>
      <c r="B116" s="42"/>
      <c r="C116" s="43"/>
      <c r="D116" s="229" t="s">
        <v>205</v>
      </c>
      <c r="E116" s="43"/>
      <c r="F116" s="230" t="s">
        <v>206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205</v>
      </c>
      <c r="AU116" s="20" t="s">
        <v>83</v>
      </c>
    </row>
    <row r="117" s="13" customFormat="1">
      <c r="A117" s="13"/>
      <c r="B117" s="234"/>
      <c r="C117" s="235"/>
      <c r="D117" s="236" t="s">
        <v>207</v>
      </c>
      <c r="E117" s="237" t="s">
        <v>19</v>
      </c>
      <c r="F117" s="238" t="s">
        <v>208</v>
      </c>
      <c r="G117" s="235"/>
      <c r="H117" s="239">
        <v>1076.3340000000001</v>
      </c>
      <c r="I117" s="240"/>
      <c r="J117" s="235"/>
      <c r="K117" s="235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207</v>
      </c>
      <c r="AU117" s="245" t="s">
        <v>83</v>
      </c>
      <c r="AV117" s="13" t="s">
        <v>83</v>
      </c>
      <c r="AW117" s="13" t="s">
        <v>35</v>
      </c>
      <c r="AX117" s="13" t="s">
        <v>81</v>
      </c>
      <c r="AY117" s="245" t="s">
        <v>197</v>
      </c>
    </row>
    <row r="118" s="2" customFormat="1" ht="33" customHeight="1">
      <c r="A118" s="41"/>
      <c r="B118" s="42"/>
      <c r="C118" s="216" t="s">
        <v>83</v>
      </c>
      <c r="D118" s="216" t="s">
        <v>199</v>
      </c>
      <c r="E118" s="217" t="s">
        <v>209</v>
      </c>
      <c r="F118" s="218" t="s">
        <v>210</v>
      </c>
      <c r="G118" s="219" t="s">
        <v>211</v>
      </c>
      <c r="H118" s="220">
        <v>597.14700000000005</v>
      </c>
      <c r="I118" s="221"/>
      <c r="J118" s="222">
        <f>ROUND(I118*H118,2)</f>
        <v>0</v>
      </c>
      <c r="K118" s="218" t="s">
        <v>203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109</v>
      </c>
      <c r="AT118" s="227" t="s">
        <v>199</v>
      </c>
      <c r="AU118" s="227" t="s">
        <v>83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109</v>
      </c>
      <c r="BM118" s="227" t="s">
        <v>212</v>
      </c>
    </row>
    <row r="119" s="2" customFormat="1">
      <c r="A119" s="41"/>
      <c r="B119" s="42"/>
      <c r="C119" s="43"/>
      <c r="D119" s="229" t="s">
        <v>205</v>
      </c>
      <c r="E119" s="43"/>
      <c r="F119" s="230" t="s">
        <v>213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205</v>
      </c>
      <c r="AU119" s="20" t="s">
        <v>83</v>
      </c>
    </row>
    <row r="120" s="13" customFormat="1">
      <c r="A120" s="13"/>
      <c r="B120" s="234"/>
      <c r="C120" s="235"/>
      <c r="D120" s="236" t="s">
        <v>207</v>
      </c>
      <c r="E120" s="237" t="s">
        <v>19</v>
      </c>
      <c r="F120" s="238" t="s">
        <v>214</v>
      </c>
      <c r="G120" s="235"/>
      <c r="H120" s="239">
        <v>594.74699999999996</v>
      </c>
      <c r="I120" s="240"/>
      <c r="J120" s="235"/>
      <c r="K120" s="235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207</v>
      </c>
      <c r="AU120" s="245" t="s">
        <v>83</v>
      </c>
      <c r="AV120" s="13" t="s">
        <v>83</v>
      </c>
      <c r="AW120" s="13" t="s">
        <v>35</v>
      </c>
      <c r="AX120" s="13" t="s">
        <v>74</v>
      </c>
      <c r="AY120" s="245" t="s">
        <v>197</v>
      </c>
    </row>
    <row r="121" s="13" customFormat="1">
      <c r="A121" s="13"/>
      <c r="B121" s="234"/>
      <c r="C121" s="235"/>
      <c r="D121" s="236" t="s">
        <v>207</v>
      </c>
      <c r="E121" s="237" t="s">
        <v>19</v>
      </c>
      <c r="F121" s="238" t="s">
        <v>215</v>
      </c>
      <c r="G121" s="235"/>
      <c r="H121" s="239">
        <v>2.3999999999999999</v>
      </c>
      <c r="I121" s="240"/>
      <c r="J121" s="235"/>
      <c r="K121" s="235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207</v>
      </c>
      <c r="AU121" s="245" t="s">
        <v>83</v>
      </c>
      <c r="AV121" s="13" t="s">
        <v>83</v>
      </c>
      <c r="AW121" s="13" t="s">
        <v>35</v>
      </c>
      <c r="AX121" s="13" t="s">
        <v>74</v>
      </c>
      <c r="AY121" s="245" t="s">
        <v>197</v>
      </c>
    </row>
    <row r="122" s="14" customFormat="1">
      <c r="A122" s="14"/>
      <c r="B122" s="246"/>
      <c r="C122" s="247"/>
      <c r="D122" s="236" t="s">
        <v>207</v>
      </c>
      <c r="E122" s="248" t="s">
        <v>19</v>
      </c>
      <c r="F122" s="249" t="s">
        <v>216</v>
      </c>
      <c r="G122" s="247"/>
      <c r="H122" s="250">
        <v>597.14700000000005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207</v>
      </c>
      <c r="AU122" s="256" t="s">
        <v>83</v>
      </c>
      <c r="AV122" s="14" t="s">
        <v>109</v>
      </c>
      <c r="AW122" s="14" t="s">
        <v>35</v>
      </c>
      <c r="AX122" s="14" t="s">
        <v>81</v>
      </c>
      <c r="AY122" s="256" t="s">
        <v>197</v>
      </c>
    </row>
    <row r="123" s="2" customFormat="1" ht="44.25" customHeight="1">
      <c r="A123" s="41"/>
      <c r="B123" s="42"/>
      <c r="C123" s="216" t="s">
        <v>94</v>
      </c>
      <c r="D123" s="216" t="s">
        <v>199</v>
      </c>
      <c r="E123" s="217" t="s">
        <v>217</v>
      </c>
      <c r="F123" s="218" t="s">
        <v>218</v>
      </c>
      <c r="G123" s="219" t="s">
        <v>211</v>
      </c>
      <c r="H123" s="220">
        <v>80.492999999999995</v>
      </c>
      <c r="I123" s="221"/>
      <c r="J123" s="222">
        <f>ROUND(I123*H123,2)</f>
        <v>0</v>
      </c>
      <c r="K123" s="218" t="s">
        <v>203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109</v>
      </c>
      <c r="AT123" s="227" t="s">
        <v>199</v>
      </c>
      <c r="AU123" s="227" t="s">
        <v>83</v>
      </c>
      <c r="AY123" s="20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81</v>
      </c>
      <c r="BK123" s="228">
        <f>ROUND(I123*H123,2)</f>
        <v>0</v>
      </c>
      <c r="BL123" s="20" t="s">
        <v>109</v>
      </c>
      <c r="BM123" s="227" t="s">
        <v>219</v>
      </c>
    </row>
    <row r="124" s="2" customFormat="1">
      <c r="A124" s="41"/>
      <c r="B124" s="42"/>
      <c r="C124" s="43"/>
      <c r="D124" s="229" t="s">
        <v>205</v>
      </c>
      <c r="E124" s="43"/>
      <c r="F124" s="230" t="s">
        <v>220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205</v>
      </c>
      <c r="AU124" s="20" t="s">
        <v>83</v>
      </c>
    </row>
    <row r="125" s="13" customFormat="1">
      <c r="A125" s="13"/>
      <c r="B125" s="234"/>
      <c r="C125" s="235"/>
      <c r="D125" s="236" t="s">
        <v>207</v>
      </c>
      <c r="E125" s="237" t="s">
        <v>19</v>
      </c>
      <c r="F125" s="238" t="s">
        <v>221</v>
      </c>
      <c r="G125" s="235"/>
      <c r="H125" s="239">
        <v>64.051000000000002</v>
      </c>
      <c r="I125" s="240"/>
      <c r="J125" s="235"/>
      <c r="K125" s="235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207</v>
      </c>
      <c r="AU125" s="245" t="s">
        <v>83</v>
      </c>
      <c r="AV125" s="13" t="s">
        <v>83</v>
      </c>
      <c r="AW125" s="13" t="s">
        <v>35</v>
      </c>
      <c r="AX125" s="13" t="s">
        <v>74</v>
      </c>
      <c r="AY125" s="245" t="s">
        <v>197</v>
      </c>
    </row>
    <row r="126" s="13" customFormat="1">
      <c r="A126" s="13"/>
      <c r="B126" s="234"/>
      <c r="C126" s="235"/>
      <c r="D126" s="236" t="s">
        <v>207</v>
      </c>
      <c r="E126" s="237" t="s">
        <v>19</v>
      </c>
      <c r="F126" s="238" t="s">
        <v>222</v>
      </c>
      <c r="G126" s="235"/>
      <c r="H126" s="239">
        <v>16.442</v>
      </c>
      <c r="I126" s="240"/>
      <c r="J126" s="235"/>
      <c r="K126" s="235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207</v>
      </c>
      <c r="AU126" s="245" t="s">
        <v>83</v>
      </c>
      <c r="AV126" s="13" t="s">
        <v>83</v>
      </c>
      <c r="AW126" s="13" t="s">
        <v>35</v>
      </c>
      <c r="AX126" s="13" t="s">
        <v>74</v>
      </c>
      <c r="AY126" s="245" t="s">
        <v>197</v>
      </c>
    </row>
    <row r="127" s="14" customFormat="1">
      <c r="A127" s="14"/>
      <c r="B127" s="246"/>
      <c r="C127" s="247"/>
      <c r="D127" s="236" t="s">
        <v>207</v>
      </c>
      <c r="E127" s="248" t="s">
        <v>19</v>
      </c>
      <c r="F127" s="249" t="s">
        <v>216</v>
      </c>
      <c r="G127" s="247"/>
      <c r="H127" s="250">
        <v>80.492999999999995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207</v>
      </c>
      <c r="AU127" s="256" t="s">
        <v>83</v>
      </c>
      <c r="AV127" s="14" t="s">
        <v>109</v>
      </c>
      <c r="AW127" s="14" t="s">
        <v>35</v>
      </c>
      <c r="AX127" s="14" t="s">
        <v>81</v>
      </c>
      <c r="AY127" s="256" t="s">
        <v>197</v>
      </c>
    </row>
    <row r="128" s="2" customFormat="1" ht="62.7" customHeight="1">
      <c r="A128" s="41"/>
      <c r="B128" s="42"/>
      <c r="C128" s="216" t="s">
        <v>109</v>
      </c>
      <c r="D128" s="216" t="s">
        <v>199</v>
      </c>
      <c r="E128" s="217" t="s">
        <v>223</v>
      </c>
      <c r="F128" s="218" t="s">
        <v>224</v>
      </c>
      <c r="G128" s="219" t="s">
        <v>211</v>
      </c>
      <c r="H128" s="220">
        <v>892.90700000000004</v>
      </c>
      <c r="I128" s="221"/>
      <c r="J128" s="222">
        <f>ROUND(I128*H128,2)</f>
        <v>0</v>
      </c>
      <c r="K128" s="218" t="s">
        <v>203</v>
      </c>
      <c r="L128" s="47"/>
      <c r="M128" s="223" t="s">
        <v>19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109</v>
      </c>
      <c r="AT128" s="227" t="s">
        <v>199</v>
      </c>
      <c r="AU128" s="227" t="s">
        <v>83</v>
      </c>
      <c r="AY128" s="20" t="s">
        <v>197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81</v>
      </c>
      <c r="BK128" s="228">
        <f>ROUND(I128*H128,2)</f>
        <v>0</v>
      </c>
      <c r="BL128" s="20" t="s">
        <v>109</v>
      </c>
      <c r="BM128" s="227" t="s">
        <v>225</v>
      </c>
    </row>
    <row r="129" s="2" customFormat="1">
      <c r="A129" s="41"/>
      <c r="B129" s="42"/>
      <c r="C129" s="43"/>
      <c r="D129" s="229" t="s">
        <v>205</v>
      </c>
      <c r="E129" s="43"/>
      <c r="F129" s="230" t="s">
        <v>226</v>
      </c>
      <c r="G129" s="43"/>
      <c r="H129" s="43"/>
      <c r="I129" s="231"/>
      <c r="J129" s="43"/>
      <c r="K129" s="43"/>
      <c r="L129" s="47"/>
      <c r="M129" s="232"/>
      <c r="N129" s="233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205</v>
      </c>
      <c r="AU129" s="20" t="s">
        <v>83</v>
      </c>
    </row>
    <row r="130" s="15" customFormat="1">
      <c r="A130" s="15"/>
      <c r="B130" s="257"/>
      <c r="C130" s="258"/>
      <c r="D130" s="236" t="s">
        <v>207</v>
      </c>
      <c r="E130" s="259" t="s">
        <v>19</v>
      </c>
      <c r="F130" s="260" t="s">
        <v>227</v>
      </c>
      <c r="G130" s="258"/>
      <c r="H130" s="259" t="s">
        <v>19</v>
      </c>
      <c r="I130" s="261"/>
      <c r="J130" s="258"/>
      <c r="K130" s="258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207</v>
      </c>
      <c r="AU130" s="266" t="s">
        <v>83</v>
      </c>
      <c r="AV130" s="15" t="s">
        <v>81</v>
      </c>
      <c r="AW130" s="15" t="s">
        <v>35</v>
      </c>
      <c r="AX130" s="15" t="s">
        <v>74</v>
      </c>
      <c r="AY130" s="266" t="s">
        <v>197</v>
      </c>
    </row>
    <row r="131" s="13" customFormat="1">
      <c r="A131" s="13"/>
      <c r="B131" s="234"/>
      <c r="C131" s="235"/>
      <c r="D131" s="236" t="s">
        <v>207</v>
      </c>
      <c r="E131" s="237" t="s">
        <v>19</v>
      </c>
      <c r="F131" s="238" t="s">
        <v>228</v>
      </c>
      <c r="G131" s="235"/>
      <c r="H131" s="239">
        <v>677.63999999999999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207</v>
      </c>
      <c r="AU131" s="245" t="s">
        <v>83</v>
      </c>
      <c r="AV131" s="13" t="s">
        <v>83</v>
      </c>
      <c r="AW131" s="13" t="s">
        <v>35</v>
      </c>
      <c r="AX131" s="13" t="s">
        <v>74</v>
      </c>
      <c r="AY131" s="245" t="s">
        <v>197</v>
      </c>
    </row>
    <row r="132" s="13" customFormat="1">
      <c r="A132" s="13"/>
      <c r="B132" s="234"/>
      <c r="C132" s="235"/>
      <c r="D132" s="236" t="s">
        <v>207</v>
      </c>
      <c r="E132" s="237" t="s">
        <v>19</v>
      </c>
      <c r="F132" s="238" t="s">
        <v>229</v>
      </c>
      <c r="G132" s="235"/>
      <c r="H132" s="239">
        <v>215.267</v>
      </c>
      <c r="I132" s="240"/>
      <c r="J132" s="235"/>
      <c r="K132" s="235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207</v>
      </c>
      <c r="AU132" s="245" t="s">
        <v>83</v>
      </c>
      <c r="AV132" s="13" t="s">
        <v>83</v>
      </c>
      <c r="AW132" s="13" t="s">
        <v>35</v>
      </c>
      <c r="AX132" s="13" t="s">
        <v>74</v>
      </c>
      <c r="AY132" s="245" t="s">
        <v>197</v>
      </c>
    </row>
    <row r="133" s="14" customFormat="1">
      <c r="A133" s="14"/>
      <c r="B133" s="246"/>
      <c r="C133" s="247"/>
      <c r="D133" s="236" t="s">
        <v>207</v>
      </c>
      <c r="E133" s="248" t="s">
        <v>19</v>
      </c>
      <c r="F133" s="249" t="s">
        <v>216</v>
      </c>
      <c r="G133" s="247"/>
      <c r="H133" s="250">
        <v>892.90700000000004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207</v>
      </c>
      <c r="AU133" s="256" t="s">
        <v>83</v>
      </c>
      <c r="AV133" s="14" t="s">
        <v>109</v>
      </c>
      <c r="AW133" s="14" t="s">
        <v>35</v>
      </c>
      <c r="AX133" s="14" t="s">
        <v>81</v>
      </c>
      <c r="AY133" s="256" t="s">
        <v>197</v>
      </c>
    </row>
    <row r="134" s="2" customFormat="1" ht="62.7" customHeight="1">
      <c r="A134" s="41"/>
      <c r="B134" s="42"/>
      <c r="C134" s="216" t="s">
        <v>230</v>
      </c>
      <c r="D134" s="216" t="s">
        <v>199</v>
      </c>
      <c r="E134" s="217" t="s">
        <v>231</v>
      </c>
      <c r="F134" s="218" t="s">
        <v>232</v>
      </c>
      <c r="G134" s="219" t="s">
        <v>211</v>
      </c>
      <c r="H134" s="220">
        <v>892.90700000000004</v>
      </c>
      <c r="I134" s="221"/>
      <c r="J134" s="222">
        <f>ROUND(I134*H134,2)</f>
        <v>0</v>
      </c>
      <c r="K134" s="218" t="s">
        <v>203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109</v>
      </c>
      <c r="AT134" s="227" t="s">
        <v>199</v>
      </c>
      <c r="AU134" s="227" t="s">
        <v>83</v>
      </c>
      <c r="AY134" s="20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81</v>
      </c>
      <c r="BK134" s="228">
        <f>ROUND(I134*H134,2)</f>
        <v>0</v>
      </c>
      <c r="BL134" s="20" t="s">
        <v>109</v>
      </c>
      <c r="BM134" s="227" t="s">
        <v>233</v>
      </c>
    </row>
    <row r="135" s="2" customFormat="1">
      <c r="A135" s="41"/>
      <c r="B135" s="42"/>
      <c r="C135" s="43"/>
      <c r="D135" s="229" t="s">
        <v>205</v>
      </c>
      <c r="E135" s="43"/>
      <c r="F135" s="230" t="s">
        <v>234</v>
      </c>
      <c r="G135" s="43"/>
      <c r="H135" s="43"/>
      <c r="I135" s="231"/>
      <c r="J135" s="43"/>
      <c r="K135" s="43"/>
      <c r="L135" s="47"/>
      <c r="M135" s="232"/>
      <c r="N135" s="233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205</v>
      </c>
      <c r="AU135" s="20" t="s">
        <v>83</v>
      </c>
    </row>
    <row r="136" s="15" customFormat="1">
      <c r="A136" s="15"/>
      <c r="B136" s="257"/>
      <c r="C136" s="258"/>
      <c r="D136" s="236" t="s">
        <v>207</v>
      </c>
      <c r="E136" s="259" t="s">
        <v>19</v>
      </c>
      <c r="F136" s="260" t="s">
        <v>235</v>
      </c>
      <c r="G136" s="258"/>
      <c r="H136" s="259" t="s">
        <v>19</v>
      </c>
      <c r="I136" s="261"/>
      <c r="J136" s="258"/>
      <c r="K136" s="258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207</v>
      </c>
      <c r="AU136" s="266" t="s">
        <v>83</v>
      </c>
      <c r="AV136" s="15" t="s">
        <v>81</v>
      </c>
      <c r="AW136" s="15" t="s">
        <v>35</v>
      </c>
      <c r="AX136" s="15" t="s">
        <v>74</v>
      </c>
      <c r="AY136" s="266" t="s">
        <v>197</v>
      </c>
    </row>
    <row r="137" s="13" customFormat="1">
      <c r="A137" s="13"/>
      <c r="B137" s="234"/>
      <c r="C137" s="235"/>
      <c r="D137" s="236" t="s">
        <v>207</v>
      </c>
      <c r="E137" s="237" t="s">
        <v>19</v>
      </c>
      <c r="F137" s="238" t="s">
        <v>228</v>
      </c>
      <c r="G137" s="235"/>
      <c r="H137" s="239">
        <v>677.63999999999999</v>
      </c>
      <c r="I137" s="240"/>
      <c r="J137" s="235"/>
      <c r="K137" s="235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207</v>
      </c>
      <c r="AU137" s="245" t="s">
        <v>83</v>
      </c>
      <c r="AV137" s="13" t="s">
        <v>83</v>
      </c>
      <c r="AW137" s="13" t="s">
        <v>35</v>
      </c>
      <c r="AX137" s="13" t="s">
        <v>74</v>
      </c>
      <c r="AY137" s="245" t="s">
        <v>197</v>
      </c>
    </row>
    <row r="138" s="13" customFormat="1">
      <c r="A138" s="13"/>
      <c r="B138" s="234"/>
      <c r="C138" s="235"/>
      <c r="D138" s="236" t="s">
        <v>207</v>
      </c>
      <c r="E138" s="237" t="s">
        <v>19</v>
      </c>
      <c r="F138" s="238" t="s">
        <v>229</v>
      </c>
      <c r="G138" s="235"/>
      <c r="H138" s="239">
        <v>215.267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207</v>
      </c>
      <c r="AU138" s="245" t="s">
        <v>83</v>
      </c>
      <c r="AV138" s="13" t="s">
        <v>83</v>
      </c>
      <c r="AW138" s="13" t="s">
        <v>35</v>
      </c>
      <c r="AX138" s="13" t="s">
        <v>74</v>
      </c>
      <c r="AY138" s="245" t="s">
        <v>197</v>
      </c>
    </row>
    <row r="139" s="14" customFormat="1">
      <c r="A139" s="14"/>
      <c r="B139" s="246"/>
      <c r="C139" s="247"/>
      <c r="D139" s="236" t="s">
        <v>207</v>
      </c>
      <c r="E139" s="248" t="s">
        <v>19</v>
      </c>
      <c r="F139" s="249" t="s">
        <v>216</v>
      </c>
      <c r="G139" s="247"/>
      <c r="H139" s="250">
        <v>892.90700000000004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207</v>
      </c>
      <c r="AU139" s="256" t="s">
        <v>83</v>
      </c>
      <c r="AV139" s="14" t="s">
        <v>109</v>
      </c>
      <c r="AW139" s="14" t="s">
        <v>35</v>
      </c>
      <c r="AX139" s="14" t="s">
        <v>81</v>
      </c>
      <c r="AY139" s="256" t="s">
        <v>197</v>
      </c>
    </row>
    <row r="140" s="2" customFormat="1" ht="44.25" customHeight="1">
      <c r="A140" s="41"/>
      <c r="B140" s="42"/>
      <c r="C140" s="216" t="s">
        <v>236</v>
      </c>
      <c r="D140" s="267" t="s">
        <v>199</v>
      </c>
      <c r="E140" s="217" t="s">
        <v>237</v>
      </c>
      <c r="F140" s="218" t="s">
        <v>238</v>
      </c>
      <c r="G140" s="219" t="s">
        <v>211</v>
      </c>
      <c r="H140" s="220">
        <v>892.90700000000004</v>
      </c>
      <c r="I140" s="221"/>
      <c r="J140" s="222">
        <f>ROUND(I140*H140,2)</f>
        <v>0</v>
      </c>
      <c r="K140" s="218" t="s">
        <v>203</v>
      </c>
      <c r="L140" s="47"/>
      <c r="M140" s="223" t="s">
        <v>19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109</v>
      </c>
      <c r="AT140" s="227" t="s">
        <v>199</v>
      </c>
      <c r="AU140" s="227" t="s">
        <v>83</v>
      </c>
      <c r="AY140" s="20" t="s">
        <v>197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81</v>
      </c>
      <c r="BK140" s="228">
        <f>ROUND(I140*H140,2)</f>
        <v>0</v>
      </c>
      <c r="BL140" s="20" t="s">
        <v>109</v>
      </c>
      <c r="BM140" s="227" t="s">
        <v>239</v>
      </c>
    </row>
    <row r="141" s="2" customFormat="1">
      <c r="A141" s="41"/>
      <c r="B141" s="42"/>
      <c r="C141" s="43"/>
      <c r="D141" s="229" t="s">
        <v>205</v>
      </c>
      <c r="E141" s="43"/>
      <c r="F141" s="230" t="s">
        <v>240</v>
      </c>
      <c r="G141" s="43"/>
      <c r="H141" s="43"/>
      <c r="I141" s="231"/>
      <c r="J141" s="43"/>
      <c r="K141" s="43"/>
      <c r="L141" s="47"/>
      <c r="M141" s="232"/>
      <c r="N141" s="233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205</v>
      </c>
      <c r="AU141" s="20" t="s">
        <v>83</v>
      </c>
    </row>
    <row r="142" s="15" customFormat="1">
      <c r="A142" s="15"/>
      <c r="B142" s="257"/>
      <c r="C142" s="258"/>
      <c r="D142" s="236" t="s">
        <v>207</v>
      </c>
      <c r="E142" s="259" t="s">
        <v>19</v>
      </c>
      <c r="F142" s="260" t="s">
        <v>241</v>
      </c>
      <c r="G142" s="258"/>
      <c r="H142" s="259" t="s">
        <v>19</v>
      </c>
      <c r="I142" s="261"/>
      <c r="J142" s="258"/>
      <c r="K142" s="258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207</v>
      </c>
      <c r="AU142" s="266" t="s">
        <v>83</v>
      </c>
      <c r="AV142" s="15" t="s">
        <v>81</v>
      </c>
      <c r="AW142" s="15" t="s">
        <v>35</v>
      </c>
      <c r="AX142" s="15" t="s">
        <v>74</v>
      </c>
      <c r="AY142" s="266" t="s">
        <v>197</v>
      </c>
    </row>
    <row r="143" s="13" customFormat="1">
      <c r="A143" s="13"/>
      <c r="B143" s="234"/>
      <c r="C143" s="235"/>
      <c r="D143" s="236" t="s">
        <v>207</v>
      </c>
      <c r="E143" s="237" t="s">
        <v>19</v>
      </c>
      <c r="F143" s="238" t="s">
        <v>242</v>
      </c>
      <c r="G143" s="235"/>
      <c r="H143" s="239">
        <v>677.63999999999999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207</v>
      </c>
      <c r="AU143" s="245" t="s">
        <v>83</v>
      </c>
      <c r="AV143" s="13" t="s">
        <v>83</v>
      </c>
      <c r="AW143" s="13" t="s">
        <v>35</v>
      </c>
      <c r="AX143" s="13" t="s">
        <v>74</v>
      </c>
      <c r="AY143" s="245" t="s">
        <v>197</v>
      </c>
    </row>
    <row r="144" s="15" customFormat="1">
      <c r="A144" s="15"/>
      <c r="B144" s="257"/>
      <c r="C144" s="258"/>
      <c r="D144" s="236" t="s">
        <v>207</v>
      </c>
      <c r="E144" s="259" t="s">
        <v>19</v>
      </c>
      <c r="F144" s="260" t="s">
        <v>243</v>
      </c>
      <c r="G144" s="258"/>
      <c r="H144" s="259" t="s">
        <v>19</v>
      </c>
      <c r="I144" s="261"/>
      <c r="J144" s="258"/>
      <c r="K144" s="258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207</v>
      </c>
      <c r="AU144" s="266" t="s">
        <v>83</v>
      </c>
      <c r="AV144" s="15" t="s">
        <v>81</v>
      </c>
      <c r="AW144" s="15" t="s">
        <v>35</v>
      </c>
      <c r="AX144" s="15" t="s">
        <v>74</v>
      </c>
      <c r="AY144" s="266" t="s">
        <v>197</v>
      </c>
    </row>
    <row r="145" s="13" customFormat="1">
      <c r="A145" s="13"/>
      <c r="B145" s="234"/>
      <c r="C145" s="235"/>
      <c r="D145" s="236" t="s">
        <v>207</v>
      </c>
      <c r="E145" s="237" t="s">
        <v>19</v>
      </c>
      <c r="F145" s="238" t="s">
        <v>244</v>
      </c>
      <c r="G145" s="235"/>
      <c r="H145" s="239">
        <v>215.267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207</v>
      </c>
      <c r="AU145" s="245" t="s">
        <v>83</v>
      </c>
      <c r="AV145" s="13" t="s">
        <v>83</v>
      </c>
      <c r="AW145" s="13" t="s">
        <v>35</v>
      </c>
      <c r="AX145" s="13" t="s">
        <v>74</v>
      </c>
      <c r="AY145" s="245" t="s">
        <v>197</v>
      </c>
    </row>
    <row r="146" s="14" customFormat="1">
      <c r="A146" s="14"/>
      <c r="B146" s="246"/>
      <c r="C146" s="247"/>
      <c r="D146" s="236" t="s">
        <v>207</v>
      </c>
      <c r="E146" s="248" t="s">
        <v>19</v>
      </c>
      <c r="F146" s="249" t="s">
        <v>216</v>
      </c>
      <c r="G146" s="247"/>
      <c r="H146" s="250">
        <v>892.90700000000004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207</v>
      </c>
      <c r="AU146" s="256" t="s">
        <v>83</v>
      </c>
      <c r="AV146" s="14" t="s">
        <v>109</v>
      </c>
      <c r="AW146" s="14" t="s">
        <v>35</v>
      </c>
      <c r="AX146" s="14" t="s">
        <v>81</v>
      </c>
      <c r="AY146" s="256" t="s">
        <v>197</v>
      </c>
    </row>
    <row r="147" s="2" customFormat="1" ht="37.8" customHeight="1">
      <c r="A147" s="41"/>
      <c r="B147" s="42"/>
      <c r="C147" s="216" t="s">
        <v>245</v>
      </c>
      <c r="D147" s="216" t="s">
        <v>199</v>
      </c>
      <c r="E147" s="217" t="s">
        <v>246</v>
      </c>
      <c r="F147" s="218" t="s">
        <v>247</v>
      </c>
      <c r="G147" s="219" t="s">
        <v>202</v>
      </c>
      <c r="H147" s="220">
        <v>556.072</v>
      </c>
      <c r="I147" s="221"/>
      <c r="J147" s="222">
        <f>ROUND(I147*H147,2)</f>
        <v>0</v>
      </c>
      <c r="K147" s="218" t="s">
        <v>203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109</v>
      </c>
      <c r="AT147" s="227" t="s">
        <v>199</v>
      </c>
      <c r="AU147" s="227" t="s">
        <v>83</v>
      </c>
      <c r="AY147" s="20" t="s">
        <v>197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81</v>
      </c>
      <c r="BK147" s="228">
        <f>ROUND(I147*H147,2)</f>
        <v>0</v>
      </c>
      <c r="BL147" s="20" t="s">
        <v>109</v>
      </c>
      <c r="BM147" s="227" t="s">
        <v>248</v>
      </c>
    </row>
    <row r="148" s="2" customFormat="1">
      <c r="A148" s="41"/>
      <c r="B148" s="42"/>
      <c r="C148" s="43"/>
      <c r="D148" s="229" t="s">
        <v>205</v>
      </c>
      <c r="E148" s="43"/>
      <c r="F148" s="230" t="s">
        <v>249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205</v>
      </c>
      <c r="AU148" s="20" t="s">
        <v>83</v>
      </c>
    </row>
    <row r="149" s="2" customFormat="1" ht="44.25" customHeight="1">
      <c r="A149" s="41"/>
      <c r="B149" s="42"/>
      <c r="C149" s="216" t="s">
        <v>250</v>
      </c>
      <c r="D149" s="216" t="s">
        <v>199</v>
      </c>
      <c r="E149" s="217" t="s">
        <v>251</v>
      </c>
      <c r="F149" s="218" t="s">
        <v>252</v>
      </c>
      <c r="G149" s="219" t="s">
        <v>253</v>
      </c>
      <c r="H149" s="220">
        <v>1396.3610000000001</v>
      </c>
      <c r="I149" s="221"/>
      <c r="J149" s="222">
        <f>ROUND(I149*H149,2)</f>
        <v>0</v>
      </c>
      <c r="K149" s="218" t="s">
        <v>203</v>
      </c>
      <c r="L149" s="47"/>
      <c r="M149" s="223" t="s">
        <v>19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109</v>
      </c>
      <c r="AT149" s="227" t="s">
        <v>199</v>
      </c>
      <c r="AU149" s="227" t="s">
        <v>83</v>
      </c>
      <c r="AY149" s="20" t="s">
        <v>197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81</v>
      </c>
      <c r="BK149" s="228">
        <f>ROUND(I149*H149,2)</f>
        <v>0</v>
      </c>
      <c r="BL149" s="20" t="s">
        <v>109</v>
      </c>
      <c r="BM149" s="227" t="s">
        <v>254</v>
      </c>
    </row>
    <row r="150" s="2" customFormat="1">
      <c r="A150" s="41"/>
      <c r="B150" s="42"/>
      <c r="C150" s="43"/>
      <c r="D150" s="229" t="s">
        <v>205</v>
      </c>
      <c r="E150" s="43"/>
      <c r="F150" s="230" t="s">
        <v>255</v>
      </c>
      <c r="G150" s="43"/>
      <c r="H150" s="43"/>
      <c r="I150" s="231"/>
      <c r="J150" s="43"/>
      <c r="K150" s="43"/>
      <c r="L150" s="47"/>
      <c r="M150" s="232"/>
      <c r="N150" s="23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205</v>
      </c>
      <c r="AU150" s="20" t="s">
        <v>83</v>
      </c>
    </row>
    <row r="151" s="13" customFormat="1">
      <c r="A151" s="13"/>
      <c r="B151" s="234"/>
      <c r="C151" s="235"/>
      <c r="D151" s="236" t="s">
        <v>207</v>
      </c>
      <c r="E151" s="237" t="s">
        <v>19</v>
      </c>
      <c r="F151" s="238" t="s">
        <v>256</v>
      </c>
      <c r="G151" s="235"/>
      <c r="H151" s="239">
        <v>1084.2239999999999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207</v>
      </c>
      <c r="AU151" s="245" t="s">
        <v>83</v>
      </c>
      <c r="AV151" s="13" t="s">
        <v>83</v>
      </c>
      <c r="AW151" s="13" t="s">
        <v>35</v>
      </c>
      <c r="AX151" s="13" t="s">
        <v>74</v>
      </c>
      <c r="AY151" s="245" t="s">
        <v>197</v>
      </c>
    </row>
    <row r="152" s="13" customFormat="1">
      <c r="A152" s="13"/>
      <c r="B152" s="234"/>
      <c r="C152" s="235"/>
      <c r="D152" s="236" t="s">
        <v>207</v>
      </c>
      <c r="E152" s="237" t="s">
        <v>19</v>
      </c>
      <c r="F152" s="238" t="s">
        <v>257</v>
      </c>
      <c r="G152" s="235"/>
      <c r="H152" s="239">
        <v>312.137</v>
      </c>
      <c r="I152" s="240"/>
      <c r="J152" s="235"/>
      <c r="K152" s="235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207</v>
      </c>
      <c r="AU152" s="245" t="s">
        <v>83</v>
      </c>
      <c r="AV152" s="13" t="s">
        <v>83</v>
      </c>
      <c r="AW152" s="13" t="s">
        <v>35</v>
      </c>
      <c r="AX152" s="13" t="s">
        <v>74</v>
      </c>
      <c r="AY152" s="245" t="s">
        <v>197</v>
      </c>
    </row>
    <row r="153" s="14" customFormat="1">
      <c r="A153" s="14"/>
      <c r="B153" s="246"/>
      <c r="C153" s="247"/>
      <c r="D153" s="236" t="s">
        <v>207</v>
      </c>
      <c r="E153" s="248" t="s">
        <v>19</v>
      </c>
      <c r="F153" s="249" t="s">
        <v>216</v>
      </c>
      <c r="G153" s="247"/>
      <c r="H153" s="250">
        <v>1396.3610000000001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6" t="s">
        <v>207</v>
      </c>
      <c r="AU153" s="256" t="s">
        <v>83</v>
      </c>
      <c r="AV153" s="14" t="s">
        <v>109</v>
      </c>
      <c r="AW153" s="14" t="s">
        <v>35</v>
      </c>
      <c r="AX153" s="14" t="s">
        <v>81</v>
      </c>
      <c r="AY153" s="256" t="s">
        <v>197</v>
      </c>
    </row>
    <row r="154" s="12" customFormat="1" ht="22.8" customHeight="1">
      <c r="A154" s="12"/>
      <c r="B154" s="200"/>
      <c r="C154" s="201"/>
      <c r="D154" s="202" t="s">
        <v>73</v>
      </c>
      <c r="E154" s="214" t="s">
        <v>83</v>
      </c>
      <c r="F154" s="214" t="s">
        <v>258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SUM(P155:P208)</f>
        <v>0</v>
      </c>
      <c r="Q154" s="208"/>
      <c r="R154" s="209">
        <f>SUM(R155:R208)</f>
        <v>825.09748210999999</v>
      </c>
      <c r="S154" s="208"/>
      <c r="T154" s="210">
        <f>SUM(T155:T208)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81</v>
      </c>
      <c r="AT154" s="212" t="s">
        <v>73</v>
      </c>
      <c r="AU154" s="212" t="s">
        <v>81</v>
      </c>
      <c r="AY154" s="211" t="s">
        <v>197</v>
      </c>
      <c r="BK154" s="213">
        <f>SUM(BK155:BK208)</f>
        <v>0</v>
      </c>
    </row>
    <row r="155" s="2" customFormat="1" ht="24.15" customHeight="1">
      <c r="A155" s="41"/>
      <c r="B155" s="42"/>
      <c r="C155" s="216" t="s">
        <v>259</v>
      </c>
      <c r="D155" s="216" t="s">
        <v>199</v>
      </c>
      <c r="E155" s="217" t="s">
        <v>260</v>
      </c>
      <c r="F155" s="218" t="s">
        <v>261</v>
      </c>
      <c r="G155" s="219" t="s">
        <v>211</v>
      </c>
      <c r="H155" s="220">
        <v>92.084000000000003</v>
      </c>
      <c r="I155" s="221"/>
      <c r="J155" s="222">
        <f>ROUND(I155*H155,2)</f>
        <v>0</v>
      </c>
      <c r="K155" s="218" t="s">
        <v>203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2.1600000000000001</v>
      </c>
      <c r="R155" s="225">
        <f>Q155*H155</f>
        <v>198.90144000000001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109</v>
      </c>
      <c r="AT155" s="227" t="s">
        <v>199</v>
      </c>
      <c r="AU155" s="227" t="s">
        <v>83</v>
      </c>
      <c r="AY155" s="20" t="s">
        <v>197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81</v>
      </c>
      <c r="BK155" s="228">
        <f>ROUND(I155*H155,2)</f>
        <v>0</v>
      </c>
      <c r="BL155" s="20" t="s">
        <v>109</v>
      </c>
      <c r="BM155" s="227" t="s">
        <v>262</v>
      </c>
    </row>
    <row r="156" s="2" customFormat="1">
      <c r="A156" s="41"/>
      <c r="B156" s="42"/>
      <c r="C156" s="43"/>
      <c r="D156" s="229" t="s">
        <v>205</v>
      </c>
      <c r="E156" s="43"/>
      <c r="F156" s="230" t="s">
        <v>263</v>
      </c>
      <c r="G156" s="43"/>
      <c r="H156" s="43"/>
      <c r="I156" s="231"/>
      <c r="J156" s="43"/>
      <c r="K156" s="43"/>
      <c r="L156" s="47"/>
      <c r="M156" s="232"/>
      <c r="N156" s="233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205</v>
      </c>
      <c r="AU156" s="20" t="s">
        <v>83</v>
      </c>
    </row>
    <row r="157" s="13" customFormat="1">
      <c r="A157" s="13"/>
      <c r="B157" s="234"/>
      <c r="C157" s="235"/>
      <c r="D157" s="236" t="s">
        <v>207</v>
      </c>
      <c r="E157" s="237" t="s">
        <v>19</v>
      </c>
      <c r="F157" s="238" t="s">
        <v>264</v>
      </c>
      <c r="G157" s="235"/>
      <c r="H157" s="239">
        <v>92.084000000000003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207</v>
      </c>
      <c r="AU157" s="245" t="s">
        <v>83</v>
      </c>
      <c r="AV157" s="13" t="s">
        <v>83</v>
      </c>
      <c r="AW157" s="13" t="s">
        <v>35</v>
      </c>
      <c r="AX157" s="13" t="s">
        <v>81</v>
      </c>
      <c r="AY157" s="245" t="s">
        <v>197</v>
      </c>
    </row>
    <row r="158" s="2" customFormat="1" ht="55.5" customHeight="1">
      <c r="A158" s="41"/>
      <c r="B158" s="42"/>
      <c r="C158" s="216" t="s">
        <v>8</v>
      </c>
      <c r="D158" s="216" t="s">
        <v>199</v>
      </c>
      <c r="E158" s="217" t="s">
        <v>265</v>
      </c>
      <c r="F158" s="218" t="s">
        <v>266</v>
      </c>
      <c r="G158" s="219" t="s">
        <v>267</v>
      </c>
      <c r="H158" s="220">
        <v>25</v>
      </c>
      <c r="I158" s="221"/>
      <c r="J158" s="222">
        <f>ROUND(I158*H158,2)</f>
        <v>0</v>
      </c>
      <c r="K158" s="218" t="s">
        <v>203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0.0049800000000000001</v>
      </c>
      <c r="R158" s="225">
        <f>Q158*H158</f>
        <v>0.1245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109</v>
      </c>
      <c r="AT158" s="227" t="s">
        <v>199</v>
      </c>
      <c r="AU158" s="227" t="s">
        <v>83</v>
      </c>
      <c r="AY158" s="20" t="s">
        <v>197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81</v>
      </c>
      <c r="BK158" s="228">
        <f>ROUND(I158*H158,2)</f>
        <v>0</v>
      </c>
      <c r="BL158" s="20" t="s">
        <v>109</v>
      </c>
      <c r="BM158" s="227" t="s">
        <v>268</v>
      </c>
    </row>
    <row r="159" s="2" customFormat="1">
      <c r="A159" s="41"/>
      <c r="B159" s="42"/>
      <c r="C159" s="43"/>
      <c r="D159" s="229" t="s">
        <v>205</v>
      </c>
      <c r="E159" s="43"/>
      <c r="F159" s="230" t="s">
        <v>269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205</v>
      </c>
      <c r="AU159" s="20" t="s">
        <v>83</v>
      </c>
    </row>
    <row r="160" s="13" customFormat="1">
      <c r="A160" s="13"/>
      <c r="B160" s="234"/>
      <c r="C160" s="235"/>
      <c r="D160" s="236" t="s">
        <v>207</v>
      </c>
      <c r="E160" s="237" t="s">
        <v>19</v>
      </c>
      <c r="F160" s="238" t="s">
        <v>270</v>
      </c>
      <c r="G160" s="235"/>
      <c r="H160" s="239">
        <v>25</v>
      </c>
      <c r="I160" s="240"/>
      <c r="J160" s="235"/>
      <c r="K160" s="235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207</v>
      </c>
      <c r="AU160" s="245" t="s">
        <v>83</v>
      </c>
      <c r="AV160" s="13" t="s">
        <v>83</v>
      </c>
      <c r="AW160" s="13" t="s">
        <v>35</v>
      </c>
      <c r="AX160" s="13" t="s">
        <v>81</v>
      </c>
      <c r="AY160" s="245" t="s">
        <v>197</v>
      </c>
    </row>
    <row r="161" s="2" customFormat="1" ht="55.5" customHeight="1">
      <c r="A161" s="41"/>
      <c r="B161" s="42"/>
      <c r="C161" s="216" t="s">
        <v>271</v>
      </c>
      <c r="D161" s="216" t="s">
        <v>199</v>
      </c>
      <c r="E161" s="217" t="s">
        <v>272</v>
      </c>
      <c r="F161" s="218" t="s">
        <v>273</v>
      </c>
      <c r="G161" s="219" t="s">
        <v>267</v>
      </c>
      <c r="H161" s="220">
        <v>13</v>
      </c>
      <c r="I161" s="221"/>
      <c r="J161" s="222">
        <f>ROUND(I161*H161,2)</f>
        <v>0</v>
      </c>
      <c r="K161" s="218" t="s">
        <v>203</v>
      </c>
      <c r="L161" s="47"/>
      <c r="M161" s="223" t="s">
        <v>19</v>
      </c>
      <c r="N161" s="224" t="s">
        <v>45</v>
      </c>
      <c r="O161" s="87"/>
      <c r="P161" s="225">
        <f>O161*H161</f>
        <v>0</v>
      </c>
      <c r="Q161" s="225">
        <v>0.013509999999999999</v>
      </c>
      <c r="R161" s="225">
        <f>Q161*H161</f>
        <v>0.17562999999999998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109</v>
      </c>
      <c r="AT161" s="227" t="s">
        <v>199</v>
      </c>
      <c r="AU161" s="227" t="s">
        <v>83</v>
      </c>
      <c r="AY161" s="20" t="s">
        <v>197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81</v>
      </c>
      <c r="BK161" s="228">
        <f>ROUND(I161*H161,2)</f>
        <v>0</v>
      </c>
      <c r="BL161" s="20" t="s">
        <v>109</v>
      </c>
      <c r="BM161" s="227" t="s">
        <v>274</v>
      </c>
    </row>
    <row r="162" s="2" customFormat="1">
      <c r="A162" s="41"/>
      <c r="B162" s="42"/>
      <c r="C162" s="43"/>
      <c r="D162" s="229" t="s">
        <v>205</v>
      </c>
      <c r="E162" s="43"/>
      <c r="F162" s="230" t="s">
        <v>275</v>
      </c>
      <c r="G162" s="43"/>
      <c r="H162" s="43"/>
      <c r="I162" s="231"/>
      <c r="J162" s="43"/>
      <c r="K162" s="43"/>
      <c r="L162" s="47"/>
      <c r="M162" s="232"/>
      <c r="N162" s="233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205</v>
      </c>
      <c r="AU162" s="20" t="s">
        <v>83</v>
      </c>
    </row>
    <row r="163" s="13" customFormat="1">
      <c r="A163" s="13"/>
      <c r="B163" s="234"/>
      <c r="C163" s="235"/>
      <c r="D163" s="236" t="s">
        <v>207</v>
      </c>
      <c r="E163" s="237" t="s">
        <v>19</v>
      </c>
      <c r="F163" s="238" t="s">
        <v>276</v>
      </c>
      <c r="G163" s="235"/>
      <c r="H163" s="239">
        <v>12</v>
      </c>
      <c r="I163" s="240"/>
      <c r="J163" s="235"/>
      <c r="K163" s="235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207</v>
      </c>
      <c r="AU163" s="245" t="s">
        <v>83</v>
      </c>
      <c r="AV163" s="13" t="s">
        <v>83</v>
      </c>
      <c r="AW163" s="13" t="s">
        <v>35</v>
      </c>
      <c r="AX163" s="13" t="s">
        <v>74</v>
      </c>
      <c r="AY163" s="245" t="s">
        <v>197</v>
      </c>
    </row>
    <row r="164" s="13" customFormat="1">
      <c r="A164" s="13"/>
      <c r="B164" s="234"/>
      <c r="C164" s="235"/>
      <c r="D164" s="236" t="s">
        <v>207</v>
      </c>
      <c r="E164" s="237" t="s">
        <v>19</v>
      </c>
      <c r="F164" s="238" t="s">
        <v>277</v>
      </c>
      <c r="G164" s="235"/>
      <c r="H164" s="239">
        <v>1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207</v>
      </c>
      <c r="AU164" s="245" t="s">
        <v>83</v>
      </c>
      <c r="AV164" s="13" t="s">
        <v>83</v>
      </c>
      <c r="AW164" s="13" t="s">
        <v>35</v>
      </c>
      <c r="AX164" s="13" t="s">
        <v>74</v>
      </c>
      <c r="AY164" s="245" t="s">
        <v>197</v>
      </c>
    </row>
    <row r="165" s="14" customFormat="1">
      <c r="A165" s="14"/>
      <c r="B165" s="246"/>
      <c r="C165" s="247"/>
      <c r="D165" s="236" t="s">
        <v>207</v>
      </c>
      <c r="E165" s="248" t="s">
        <v>19</v>
      </c>
      <c r="F165" s="249" t="s">
        <v>216</v>
      </c>
      <c r="G165" s="247"/>
      <c r="H165" s="250">
        <v>13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207</v>
      </c>
      <c r="AU165" s="256" t="s">
        <v>83</v>
      </c>
      <c r="AV165" s="14" t="s">
        <v>109</v>
      </c>
      <c r="AW165" s="14" t="s">
        <v>35</v>
      </c>
      <c r="AX165" s="14" t="s">
        <v>81</v>
      </c>
      <c r="AY165" s="256" t="s">
        <v>197</v>
      </c>
    </row>
    <row r="166" s="2" customFormat="1" ht="33" customHeight="1">
      <c r="A166" s="41"/>
      <c r="B166" s="42"/>
      <c r="C166" s="216" t="s">
        <v>278</v>
      </c>
      <c r="D166" s="216" t="s">
        <v>199</v>
      </c>
      <c r="E166" s="217" t="s">
        <v>279</v>
      </c>
      <c r="F166" s="218" t="s">
        <v>280</v>
      </c>
      <c r="G166" s="219" t="s">
        <v>211</v>
      </c>
      <c r="H166" s="220">
        <v>164.15000000000001</v>
      </c>
      <c r="I166" s="221"/>
      <c r="J166" s="222">
        <f>ROUND(I166*H166,2)</f>
        <v>0</v>
      </c>
      <c r="K166" s="218" t="s">
        <v>203</v>
      </c>
      <c r="L166" s="47"/>
      <c r="M166" s="223" t="s">
        <v>19</v>
      </c>
      <c r="N166" s="224" t="s">
        <v>45</v>
      </c>
      <c r="O166" s="87"/>
      <c r="P166" s="225">
        <f>O166*H166</f>
        <v>0</v>
      </c>
      <c r="Q166" s="225">
        <v>2.5018699999999998</v>
      </c>
      <c r="R166" s="225">
        <f>Q166*H166</f>
        <v>410.6819605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109</v>
      </c>
      <c r="AT166" s="227" t="s">
        <v>199</v>
      </c>
      <c r="AU166" s="227" t="s">
        <v>83</v>
      </c>
      <c r="AY166" s="20" t="s">
        <v>197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81</v>
      </c>
      <c r="BK166" s="228">
        <f>ROUND(I166*H166,2)</f>
        <v>0</v>
      </c>
      <c r="BL166" s="20" t="s">
        <v>109</v>
      </c>
      <c r="BM166" s="227" t="s">
        <v>281</v>
      </c>
    </row>
    <row r="167" s="2" customFormat="1">
      <c r="A167" s="41"/>
      <c r="B167" s="42"/>
      <c r="C167" s="43"/>
      <c r="D167" s="229" t="s">
        <v>205</v>
      </c>
      <c r="E167" s="43"/>
      <c r="F167" s="230" t="s">
        <v>282</v>
      </c>
      <c r="G167" s="43"/>
      <c r="H167" s="43"/>
      <c r="I167" s="231"/>
      <c r="J167" s="43"/>
      <c r="K167" s="43"/>
      <c r="L167" s="47"/>
      <c r="M167" s="232"/>
      <c r="N167" s="233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205</v>
      </c>
      <c r="AU167" s="20" t="s">
        <v>83</v>
      </c>
    </row>
    <row r="168" s="13" customFormat="1">
      <c r="A168" s="13"/>
      <c r="B168" s="234"/>
      <c r="C168" s="235"/>
      <c r="D168" s="236" t="s">
        <v>207</v>
      </c>
      <c r="E168" s="237" t="s">
        <v>19</v>
      </c>
      <c r="F168" s="238" t="s">
        <v>283</v>
      </c>
      <c r="G168" s="235"/>
      <c r="H168" s="239">
        <v>164.15000000000001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207</v>
      </c>
      <c r="AU168" s="245" t="s">
        <v>83</v>
      </c>
      <c r="AV168" s="13" t="s">
        <v>83</v>
      </c>
      <c r="AW168" s="13" t="s">
        <v>35</v>
      </c>
      <c r="AX168" s="13" t="s">
        <v>81</v>
      </c>
      <c r="AY168" s="245" t="s">
        <v>197</v>
      </c>
    </row>
    <row r="169" s="2" customFormat="1" ht="16.5" customHeight="1">
      <c r="A169" s="41"/>
      <c r="B169" s="42"/>
      <c r="C169" s="216" t="s">
        <v>284</v>
      </c>
      <c r="D169" s="216" t="s">
        <v>199</v>
      </c>
      <c r="E169" s="217" t="s">
        <v>285</v>
      </c>
      <c r="F169" s="218" t="s">
        <v>286</v>
      </c>
      <c r="G169" s="219" t="s">
        <v>202</v>
      </c>
      <c r="H169" s="220">
        <v>48.216000000000001</v>
      </c>
      <c r="I169" s="221"/>
      <c r="J169" s="222">
        <f>ROUND(I169*H169,2)</f>
        <v>0</v>
      </c>
      <c r="K169" s="218" t="s">
        <v>203</v>
      </c>
      <c r="L169" s="47"/>
      <c r="M169" s="223" t="s">
        <v>19</v>
      </c>
      <c r="N169" s="224" t="s">
        <v>45</v>
      </c>
      <c r="O169" s="87"/>
      <c r="P169" s="225">
        <f>O169*H169</f>
        <v>0</v>
      </c>
      <c r="Q169" s="225">
        <v>0.0029399999999999999</v>
      </c>
      <c r="R169" s="225">
        <f>Q169*H169</f>
        <v>0.14175504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109</v>
      </c>
      <c r="AT169" s="227" t="s">
        <v>199</v>
      </c>
      <c r="AU169" s="227" t="s">
        <v>83</v>
      </c>
      <c r="AY169" s="20" t="s">
        <v>197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81</v>
      </c>
      <c r="BK169" s="228">
        <f>ROUND(I169*H169,2)</f>
        <v>0</v>
      </c>
      <c r="BL169" s="20" t="s">
        <v>109</v>
      </c>
      <c r="BM169" s="227" t="s">
        <v>287</v>
      </c>
    </row>
    <row r="170" s="2" customFormat="1">
      <c r="A170" s="41"/>
      <c r="B170" s="42"/>
      <c r="C170" s="43"/>
      <c r="D170" s="229" t="s">
        <v>205</v>
      </c>
      <c r="E170" s="43"/>
      <c r="F170" s="230" t="s">
        <v>288</v>
      </c>
      <c r="G170" s="43"/>
      <c r="H170" s="43"/>
      <c r="I170" s="231"/>
      <c r="J170" s="43"/>
      <c r="K170" s="43"/>
      <c r="L170" s="47"/>
      <c r="M170" s="232"/>
      <c r="N170" s="233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205</v>
      </c>
      <c r="AU170" s="20" t="s">
        <v>83</v>
      </c>
    </row>
    <row r="171" s="13" customFormat="1">
      <c r="A171" s="13"/>
      <c r="B171" s="234"/>
      <c r="C171" s="235"/>
      <c r="D171" s="236" t="s">
        <v>207</v>
      </c>
      <c r="E171" s="237" t="s">
        <v>19</v>
      </c>
      <c r="F171" s="238" t="s">
        <v>289</v>
      </c>
      <c r="G171" s="235"/>
      <c r="H171" s="239">
        <v>31.216000000000001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207</v>
      </c>
      <c r="AU171" s="245" t="s">
        <v>83</v>
      </c>
      <c r="AV171" s="13" t="s">
        <v>83</v>
      </c>
      <c r="AW171" s="13" t="s">
        <v>35</v>
      </c>
      <c r="AX171" s="13" t="s">
        <v>74</v>
      </c>
      <c r="AY171" s="245" t="s">
        <v>197</v>
      </c>
    </row>
    <row r="172" s="13" customFormat="1">
      <c r="A172" s="13"/>
      <c r="B172" s="234"/>
      <c r="C172" s="235"/>
      <c r="D172" s="236" t="s">
        <v>207</v>
      </c>
      <c r="E172" s="237" t="s">
        <v>19</v>
      </c>
      <c r="F172" s="238" t="s">
        <v>290</v>
      </c>
      <c r="G172" s="235"/>
      <c r="H172" s="239">
        <v>17</v>
      </c>
      <c r="I172" s="240"/>
      <c r="J172" s="235"/>
      <c r="K172" s="235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207</v>
      </c>
      <c r="AU172" s="245" t="s">
        <v>83</v>
      </c>
      <c r="AV172" s="13" t="s">
        <v>83</v>
      </c>
      <c r="AW172" s="13" t="s">
        <v>35</v>
      </c>
      <c r="AX172" s="13" t="s">
        <v>74</v>
      </c>
      <c r="AY172" s="245" t="s">
        <v>197</v>
      </c>
    </row>
    <row r="173" s="14" customFormat="1">
      <c r="A173" s="14"/>
      <c r="B173" s="246"/>
      <c r="C173" s="247"/>
      <c r="D173" s="236" t="s">
        <v>207</v>
      </c>
      <c r="E173" s="248" t="s">
        <v>19</v>
      </c>
      <c r="F173" s="249" t="s">
        <v>216</v>
      </c>
      <c r="G173" s="247"/>
      <c r="H173" s="250">
        <v>48.216000000000001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207</v>
      </c>
      <c r="AU173" s="256" t="s">
        <v>83</v>
      </c>
      <c r="AV173" s="14" t="s">
        <v>109</v>
      </c>
      <c r="AW173" s="14" t="s">
        <v>35</v>
      </c>
      <c r="AX173" s="14" t="s">
        <v>81</v>
      </c>
      <c r="AY173" s="256" t="s">
        <v>197</v>
      </c>
    </row>
    <row r="174" s="2" customFormat="1" ht="16.5" customHeight="1">
      <c r="A174" s="41"/>
      <c r="B174" s="42"/>
      <c r="C174" s="216" t="s">
        <v>291</v>
      </c>
      <c r="D174" s="216" t="s">
        <v>199</v>
      </c>
      <c r="E174" s="217" t="s">
        <v>292</v>
      </c>
      <c r="F174" s="218" t="s">
        <v>293</v>
      </c>
      <c r="G174" s="219" t="s">
        <v>202</v>
      </c>
      <c r="H174" s="220">
        <v>48.216000000000001</v>
      </c>
      <c r="I174" s="221"/>
      <c r="J174" s="222">
        <f>ROUND(I174*H174,2)</f>
        <v>0</v>
      </c>
      <c r="K174" s="218" t="s">
        <v>203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109</v>
      </c>
      <c r="AT174" s="227" t="s">
        <v>199</v>
      </c>
      <c r="AU174" s="227" t="s">
        <v>83</v>
      </c>
      <c r="AY174" s="20" t="s">
        <v>197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81</v>
      </c>
      <c r="BK174" s="228">
        <f>ROUND(I174*H174,2)</f>
        <v>0</v>
      </c>
      <c r="BL174" s="20" t="s">
        <v>109</v>
      </c>
      <c r="BM174" s="227" t="s">
        <v>294</v>
      </c>
    </row>
    <row r="175" s="2" customFormat="1">
      <c r="A175" s="41"/>
      <c r="B175" s="42"/>
      <c r="C175" s="43"/>
      <c r="D175" s="229" t="s">
        <v>205</v>
      </c>
      <c r="E175" s="43"/>
      <c r="F175" s="230" t="s">
        <v>295</v>
      </c>
      <c r="G175" s="43"/>
      <c r="H175" s="43"/>
      <c r="I175" s="231"/>
      <c r="J175" s="43"/>
      <c r="K175" s="43"/>
      <c r="L175" s="47"/>
      <c r="M175" s="232"/>
      <c r="N175" s="233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205</v>
      </c>
      <c r="AU175" s="20" t="s">
        <v>83</v>
      </c>
    </row>
    <row r="176" s="2" customFormat="1" ht="24.15" customHeight="1">
      <c r="A176" s="41"/>
      <c r="B176" s="42"/>
      <c r="C176" s="216" t="s">
        <v>296</v>
      </c>
      <c r="D176" s="216" t="s">
        <v>199</v>
      </c>
      <c r="E176" s="217" t="s">
        <v>297</v>
      </c>
      <c r="F176" s="218" t="s">
        <v>298</v>
      </c>
      <c r="G176" s="219" t="s">
        <v>253</v>
      </c>
      <c r="H176" s="220">
        <v>19.698</v>
      </c>
      <c r="I176" s="221"/>
      <c r="J176" s="222">
        <f>ROUND(I176*H176,2)</f>
        <v>0</v>
      </c>
      <c r="K176" s="218" t="s">
        <v>203</v>
      </c>
      <c r="L176" s="47"/>
      <c r="M176" s="223" t="s">
        <v>19</v>
      </c>
      <c r="N176" s="224" t="s">
        <v>45</v>
      </c>
      <c r="O176" s="87"/>
      <c r="P176" s="225">
        <f>O176*H176</f>
        <v>0</v>
      </c>
      <c r="Q176" s="225">
        <v>1.06277</v>
      </c>
      <c r="R176" s="225">
        <f>Q176*H176</f>
        <v>20.934443460000001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109</v>
      </c>
      <c r="AT176" s="227" t="s">
        <v>199</v>
      </c>
      <c r="AU176" s="227" t="s">
        <v>83</v>
      </c>
      <c r="AY176" s="20" t="s">
        <v>197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81</v>
      </c>
      <c r="BK176" s="228">
        <f>ROUND(I176*H176,2)</f>
        <v>0</v>
      </c>
      <c r="BL176" s="20" t="s">
        <v>109</v>
      </c>
      <c r="BM176" s="227" t="s">
        <v>299</v>
      </c>
    </row>
    <row r="177" s="2" customFormat="1">
      <c r="A177" s="41"/>
      <c r="B177" s="42"/>
      <c r="C177" s="43"/>
      <c r="D177" s="229" t="s">
        <v>205</v>
      </c>
      <c r="E177" s="43"/>
      <c r="F177" s="230" t="s">
        <v>300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205</v>
      </c>
      <c r="AU177" s="20" t="s">
        <v>83</v>
      </c>
    </row>
    <row r="178" s="15" customFormat="1">
      <c r="A178" s="15"/>
      <c r="B178" s="257"/>
      <c r="C178" s="258"/>
      <c r="D178" s="236" t="s">
        <v>207</v>
      </c>
      <c r="E178" s="259" t="s">
        <v>19</v>
      </c>
      <c r="F178" s="260" t="s">
        <v>301</v>
      </c>
      <c r="G178" s="258"/>
      <c r="H178" s="259" t="s">
        <v>19</v>
      </c>
      <c r="I178" s="261"/>
      <c r="J178" s="258"/>
      <c r="K178" s="258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207</v>
      </c>
      <c r="AU178" s="266" t="s">
        <v>83</v>
      </c>
      <c r="AV178" s="15" t="s">
        <v>81</v>
      </c>
      <c r="AW178" s="15" t="s">
        <v>35</v>
      </c>
      <c r="AX178" s="15" t="s">
        <v>74</v>
      </c>
      <c r="AY178" s="266" t="s">
        <v>197</v>
      </c>
    </row>
    <row r="179" s="13" customFormat="1">
      <c r="A179" s="13"/>
      <c r="B179" s="234"/>
      <c r="C179" s="235"/>
      <c r="D179" s="236" t="s">
        <v>207</v>
      </c>
      <c r="E179" s="237" t="s">
        <v>19</v>
      </c>
      <c r="F179" s="238" t="s">
        <v>302</v>
      </c>
      <c r="G179" s="235"/>
      <c r="H179" s="239">
        <v>19.698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207</v>
      </c>
      <c r="AU179" s="245" t="s">
        <v>83</v>
      </c>
      <c r="AV179" s="13" t="s">
        <v>83</v>
      </c>
      <c r="AW179" s="13" t="s">
        <v>35</v>
      </c>
      <c r="AX179" s="13" t="s">
        <v>81</v>
      </c>
      <c r="AY179" s="245" t="s">
        <v>197</v>
      </c>
    </row>
    <row r="180" s="2" customFormat="1" ht="33" customHeight="1">
      <c r="A180" s="41"/>
      <c r="B180" s="42"/>
      <c r="C180" s="216" t="s">
        <v>303</v>
      </c>
      <c r="D180" s="216" t="s">
        <v>199</v>
      </c>
      <c r="E180" s="217" t="s">
        <v>304</v>
      </c>
      <c r="F180" s="218" t="s">
        <v>305</v>
      </c>
      <c r="G180" s="219" t="s">
        <v>211</v>
      </c>
      <c r="H180" s="220">
        <v>72.033000000000001</v>
      </c>
      <c r="I180" s="221"/>
      <c r="J180" s="222">
        <f>ROUND(I180*H180,2)</f>
        <v>0</v>
      </c>
      <c r="K180" s="218" t="s">
        <v>203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2.5018699999999998</v>
      </c>
      <c r="R180" s="225">
        <f>Q180*H180</f>
        <v>180.21720170999998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109</v>
      </c>
      <c r="AT180" s="227" t="s">
        <v>199</v>
      </c>
      <c r="AU180" s="227" t="s">
        <v>83</v>
      </c>
      <c r="AY180" s="20" t="s">
        <v>197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81</v>
      </c>
      <c r="BK180" s="228">
        <f>ROUND(I180*H180,2)</f>
        <v>0</v>
      </c>
      <c r="BL180" s="20" t="s">
        <v>109</v>
      </c>
      <c r="BM180" s="227" t="s">
        <v>306</v>
      </c>
    </row>
    <row r="181" s="2" customFormat="1">
      <c r="A181" s="41"/>
      <c r="B181" s="42"/>
      <c r="C181" s="43"/>
      <c r="D181" s="229" t="s">
        <v>205</v>
      </c>
      <c r="E181" s="43"/>
      <c r="F181" s="230" t="s">
        <v>307</v>
      </c>
      <c r="G181" s="43"/>
      <c r="H181" s="43"/>
      <c r="I181" s="231"/>
      <c r="J181" s="43"/>
      <c r="K181" s="43"/>
      <c r="L181" s="47"/>
      <c r="M181" s="232"/>
      <c r="N181" s="233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205</v>
      </c>
      <c r="AU181" s="20" t="s">
        <v>83</v>
      </c>
    </row>
    <row r="182" s="13" customFormat="1">
      <c r="A182" s="13"/>
      <c r="B182" s="234"/>
      <c r="C182" s="235"/>
      <c r="D182" s="236" t="s">
        <v>207</v>
      </c>
      <c r="E182" s="237" t="s">
        <v>19</v>
      </c>
      <c r="F182" s="238" t="s">
        <v>308</v>
      </c>
      <c r="G182" s="235"/>
      <c r="H182" s="239">
        <v>43.049999999999997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207</v>
      </c>
      <c r="AU182" s="245" t="s">
        <v>83</v>
      </c>
      <c r="AV182" s="13" t="s">
        <v>83</v>
      </c>
      <c r="AW182" s="13" t="s">
        <v>35</v>
      </c>
      <c r="AX182" s="13" t="s">
        <v>74</v>
      </c>
      <c r="AY182" s="245" t="s">
        <v>197</v>
      </c>
    </row>
    <row r="183" s="13" customFormat="1">
      <c r="A183" s="13"/>
      <c r="B183" s="234"/>
      <c r="C183" s="235"/>
      <c r="D183" s="236" t="s">
        <v>207</v>
      </c>
      <c r="E183" s="237" t="s">
        <v>19</v>
      </c>
      <c r="F183" s="238" t="s">
        <v>309</v>
      </c>
      <c r="G183" s="235"/>
      <c r="H183" s="239">
        <v>28.983000000000001</v>
      </c>
      <c r="I183" s="240"/>
      <c r="J183" s="235"/>
      <c r="K183" s="235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207</v>
      </c>
      <c r="AU183" s="245" t="s">
        <v>83</v>
      </c>
      <c r="AV183" s="13" t="s">
        <v>83</v>
      </c>
      <c r="AW183" s="13" t="s">
        <v>35</v>
      </c>
      <c r="AX183" s="13" t="s">
        <v>74</v>
      </c>
      <c r="AY183" s="245" t="s">
        <v>197</v>
      </c>
    </row>
    <row r="184" s="14" customFormat="1">
      <c r="A184" s="14"/>
      <c r="B184" s="246"/>
      <c r="C184" s="247"/>
      <c r="D184" s="236" t="s">
        <v>207</v>
      </c>
      <c r="E184" s="248" t="s">
        <v>19</v>
      </c>
      <c r="F184" s="249" t="s">
        <v>216</v>
      </c>
      <c r="G184" s="247"/>
      <c r="H184" s="250">
        <v>72.033000000000001</v>
      </c>
      <c r="I184" s="251"/>
      <c r="J184" s="247"/>
      <c r="K184" s="247"/>
      <c r="L184" s="252"/>
      <c r="M184" s="253"/>
      <c r="N184" s="254"/>
      <c r="O184" s="254"/>
      <c r="P184" s="254"/>
      <c r="Q184" s="254"/>
      <c r="R184" s="254"/>
      <c r="S184" s="254"/>
      <c r="T184" s="25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6" t="s">
        <v>207</v>
      </c>
      <c r="AU184" s="256" t="s">
        <v>83</v>
      </c>
      <c r="AV184" s="14" t="s">
        <v>109</v>
      </c>
      <c r="AW184" s="14" t="s">
        <v>35</v>
      </c>
      <c r="AX184" s="14" t="s">
        <v>81</v>
      </c>
      <c r="AY184" s="256" t="s">
        <v>197</v>
      </c>
    </row>
    <row r="185" s="2" customFormat="1" ht="16.5" customHeight="1">
      <c r="A185" s="41"/>
      <c r="B185" s="42"/>
      <c r="C185" s="216" t="s">
        <v>310</v>
      </c>
      <c r="D185" s="216" t="s">
        <v>199</v>
      </c>
      <c r="E185" s="217" t="s">
        <v>311</v>
      </c>
      <c r="F185" s="218" t="s">
        <v>312</v>
      </c>
      <c r="G185" s="219" t="s">
        <v>202</v>
      </c>
      <c r="H185" s="220">
        <v>340.94099999999997</v>
      </c>
      <c r="I185" s="221"/>
      <c r="J185" s="222">
        <f>ROUND(I185*H185,2)</f>
        <v>0</v>
      </c>
      <c r="K185" s="218" t="s">
        <v>203</v>
      </c>
      <c r="L185" s="47"/>
      <c r="M185" s="223" t="s">
        <v>19</v>
      </c>
      <c r="N185" s="224" t="s">
        <v>45</v>
      </c>
      <c r="O185" s="87"/>
      <c r="P185" s="225">
        <f>O185*H185</f>
        <v>0</v>
      </c>
      <c r="Q185" s="225">
        <v>0.0026900000000000001</v>
      </c>
      <c r="R185" s="225">
        <f>Q185*H185</f>
        <v>0.91713128999999993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109</v>
      </c>
      <c r="AT185" s="227" t="s">
        <v>199</v>
      </c>
      <c r="AU185" s="227" t="s">
        <v>83</v>
      </c>
      <c r="AY185" s="20" t="s">
        <v>197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81</v>
      </c>
      <c r="BK185" s="228">
        <f>ROUND(I185*H185,2)</f>
        <v>0</v>
      </c>
      <c r="BL185" s="20" t="s">
        <v>109</v>
      </c>
      <c r="BM185" s="227" t="s">
        <v>313</v>
      </c>
    </row>
    <row r="186" s="2" customFormat="1">
      <c r="A186" s="41"/>
      <c r="B186" s="42"/>
      <c r="C186" s="43"/>
      <c r="D186" s="229" t="s">
        <v>205</v>
      </c>
      <c r="E186" s="43"/>
      <c r="F186" s="230" t="s">
        <v>314</v>
      </c>
      <c r="G186" s="43"/>
      <c r="H186" s="43"/>
      <c r="I186" s="231"/>
      <c r="J186" s="43"/>
      <c r="K186" s="43"/>
      <c r="L186" s="47"/>
      <c r="M186" s="232"/>
      <c r="N186" s="233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205</v>
      </c>
      <c r="AU186" s="20" t="s">
        <v>83</v>
      </c>
    </row>
    <row r="187" s="13" customFormat="1">
      <c r="A187" s="13"/>
      <c r="B187" s="234"/>
      <c r="C187" s="235"/>
      <c r="D187" s="236" t="s">
        <v>207</v>
      </c>
      <c r="E187" s="237" t="s">
        <v>19</v>
      </c>
      <c r="F187" s="238" t="s">
        <v>315</v>
      </c>
      <c r="G187" s="235"/>
      <c r="H187" s="239">
        <v>212.30199999999999</v>
      </c>
      <c r="I187" s="240"/>
      <c r="J187" s="235"/>
      <c r="K187" s="235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207</v>
      </c>
      <c r="AU187" s="245" t="s">
        <v>83</v>
      </c>
      <c r="AV187" s="13" t="s">
        <v>83</v>
      </c>
      <c r="AW187" s="13" t="s">
        <v>35</v>
      </c>
      <c r="AX187" s="13" t="s">
        <v>74</v>
      </c>
      <c r="AY187" s="245" t="s">
        <v>197</v>
      </c>
    </row>
    <row r="188" s="13" customFormat="1">
      <c r="A188" s="13"/>
      <c r="B188" s="234"/>
      <c r="C188" s="235"/>
      <c r="D188" s="236" t="s">
        <v>207</v>
      </c>
      <c r="E188" s="237" t="s">
        <v>19</v>
      </c>
      <c r="F188" s="238" t="s">
        <v>316</v>
      </c>
      <c r="G188" s="235"/>
      <c r="H188" s="239">
        <v>128.63900000000001</v>
      </c>
      <c r="I188" s="240"/>
      <c r="J188" s="235"/>
      <c r="K188" s="235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207</v>
      </c>
      <c r="AU188" s="245" t="s">
        <v>83</v>
      </c>
      <c r="AV188" s="13" t="s">
        <v>83</v>
      </c>
      <c r="AW188" s="13" t="s">
        <v>35</v>
      </c>
      <c r="AX188" s="13" t="s">
        <v>74</v>
      </c>
      <c r="AY188" s="245" t="s">
        <v>197</v>
      </c>
    </row>
    <row r="189" s="14" customFormat="1">
      <c r="A189" s="14"/>
      <c r="B189" s="246"/>
      <c r="C189" s="247"/>
      <c r="D189" s="236" t="s">
        <v>207</v>
      </c>
      <c r="E189" s="248" t="s">
        <v>19</v>
      </c>
      <c r="F189" s="249" t="s">
        <v>216</v>
      </c>
      <c r="G189" s="247"/>
      <c r="H189" s="250">
        <v>340.94099999999997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207</v>
      </c>
      <c r="AU189" s="256" t="s">
        <v>83</v>
      </c>
      <c r="AV189" s="14" t="s">
        <v>109</v>
      </c>
      <c r="AW189" s="14" t="s">
        <v>35</v>
      </c>
      <c r="AX189" s="14" t="s">
        <v>81</v>
      </c>
      <c r="AY189" s="256" t="s">
        <v>197</v>
      </c>
    </row>
    <row r="190" s="2" customFormat="1" ht="16.5" customHeight="1">
      <c r="A190" s="41"/>
      <c r="B190" s="42"/>
      <c r="C190" s="216" t="s">
        <v>317</v>
      </c>
      <c r="D190" s="216" t="s">
        <v>199</v>
      </c>
      <c r="E190" s="217" t="s">
        <v>318</v>
      </c>
      <c r="F190" s="218" t="s">
        <v>319</v>
      </c>
      <c r="G190" s="219" t="s">
        <v>202</v>
      </c>
      <c r="H190" s="220">
        <v>340.94099999999997</v>
      </c>
      <c r="I190" s="221"/>
      <c r="J190" s="222">
        <f>ROUND(I190*H190,2)</f>
        <v>0</v>
      </c>
      <c r="K190" s="218" t="s">
        <v>203</v>
      </c>
      <c r="L190" s="47"/>
      <c r="M190" s="223" t="s">
        <v>19</v>
      </c>
      <c r="N190" s="224" t="s">
        <v>45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109</v>
      </c>
      <c r="AT190" s="227" t="s">
        <v>199</v>
      </c>
      <c r="AU190" s="227" t="s">
        <v>83</v>
      </c>
      <c r="AY190" s="20" t="s">
        <v>197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81</v>
      </c>
      <c r="BK190" s="228">
        <f>ROUND(I190*H190,2)</f>
        <v>0</v>
      </c>
      <c r="BL190" s="20" t="s">
        <v>109</v>
      </c>
      <c r="BM190" s="227" t="s">
        <v>320</v>
      </c>
    </row>
    <row r="191" s="2" customFormat="1">
      <c r="A191" s="41"/>
      <c r="B191" s="42"/>
      <c r="C191" s="43"/>
      <c r="D191" s="229" t="s">
        <v>205</v>
      </c>
      <c r="E191" s="43"/>
      <c r="F191" s="230" t="s">
        <v>321</v>
      </c>
      <c r="G191" s="43"/>
      <c r="H191" s="43"/>
      <c r="I191" s="231"/>
      <c r="J191" s="43"/>
      <c r="K191" s="43"/>
      <c r="L191" s="47"/>
      <c r="M191" s="232"/>
      <c r="N191" s="233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205</v>
      </c>
      <c r="AU191" s="20" t="s">
        <v>83</v>
      </c>
    </row>
    <row r="192" s="2" customFormat="1" ht="24.15" customHeight="1">
      <c r="A192" s="41"/>
      <c r="B192" s="42"/>
      <c r="C192" s="216" t="s">
        <v>7</v>
      </c>
      <c r="D192" s="216" t="s">
        <v>199</v>
      </c>
      <c r="E192" s="217" t="s">
        <v>322</v>
      </c>
      <c r="F192" s="218" t="s">
        <v>323</v>
      </c>
      <c r="G192" s="219" t="s">
        <v>253</v>
      </c>
      <c r="H192" s="220">
        <v>7.2030000000000003</v>
      </c>
      <c r="I192" s="221"/>
      <c r="J192" s="222">
        <f>ROUND(I192*H192,2)</f>
        <v>0</v>
      </c>
      <c r="K192" s="218" t="s">
        <v>203</v>
      </c>
      <c r="L192" s="47"/>
      <c r="M192" s="223" t="s">
        <v>19</v>
      </c>
      <c r="N192" s="224" t="s">
        <v>45</v>
      </c>
      <c r="O192" s="87"/>
      <c r="P192" s="225">
        <f>O192*H192</f>
        <v>0</v>
      </c>
      <c r="Q192" s="225">
        <v>1.0606199999999999</v>
      </c>
      <c r="R192" s="225">
        <f>Q192*H192</f>
        <v>7.6396458599999999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109</v>
      </c>
      <c r="AT192" s="227" t="s">
        <v>199</v>
      </c>
      <c r="AU192" s="227" t="s">
        <v>83</v>
      </c>
      <c r="AY192" s="20" t="s">
        <v>197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81</v>
      </c>
      <c r="BK192" s="228">
        <f>ROUND(I192*H192,2)</f>
        <v>0</v>
      </c>
      <c r="BL192" s="20" t="s">
        <v>109</v>
      </c>
      <c r="BM192" s="227" t="s">
        <v>324</v>
      </c>
    </row>
    <row r="193" s="2" customFormat="1">
      <c r="A193" s="41"/>
      <c r="B193" s="42"/>
      <c r="C193" s="43"/>
      <c r="D193" s="229" t="s">
        <v>205</v>
      </c>
      <c r="E193" s="43"/>
      <c r="F193" s="230" t="s">
        <v>325</v>
      </c>
      <c r="G193" s="43"/>
      <c r="H193" s="43"/>
      <c r="I193" s="231"/>
      <c r="J193" s="43"/>
      <c r="K193" s="43"/>
      <c r="L193" s="47"/>
      <c r="M193" s="232"/>
      <c r="N193" s="233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205</v>
      </c>
      <c r="AU193" s="20" t="s">
        <v>83</v>
      </c>
    </row>
    <row r="194" s="15" customFormat="1">
      <c r="A194" s="15"/>
      <c r="B194" s="257"/>
      <c r="C194" s="258"/>
      <c r="D194" s="236" t="s">
        <v>207</v>
      </c>
      <c r="E194" s="259" t="s">
        <v>19</v>
      </c>
      <c r="F194" s="260" t="s">
        <v>326</v>
      </c>
      <c r="G194" s="258"/>
      <c r="H194" s="259" t="s">
        <v>19</v>
      </c>
      <c r="I194" s="261"/>
      <c r="J194" s="258"/>
      <c r="K194" s="258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207</v>
      </c>
      <c r="AU194" s="266" t="s">
        <v>83</v>
      </c>
      <c r="AV194" s="15" t="s">
        <v>81</v>
      </c>
      <c r="AW194" s="15" t="s">
        <v>35</v>
      </c>
      <c r="AX194" s="15" t="s">
        <v>74</v>
      </c>
      <c r="AY194" s="266" t="s">
        <v>197</v>
      </c>
    </row>
    <row r="195" s="13" customFormat="1">
      <c r="A195" s="13"/>
      <c r="B195" s="234"/>
      <c r="C195" s="235"/>
      <c r="D195" s="236" t="s">
        <v>207</v>
      </c>
      <c r="E195" s="237" t="s">
        <v>19</v>
      </c>
      <c r="F195" s="238" t="s">
        <v>327</v>
      </c>
      <c r="G195" s="235"/>
      <c r="H195" s="239">
        <v>7.2030000000000003</v>
      </c>
      <c r="I195" s="240"/>
      <c r="J195" s="235"/>
      <c r="K195" s="235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207</v>
      </c>
      <c r="AU195" s="245" t="s">
        <v>83</v>
      </c>
      <c r="AV195" s="13" t="s">
        <v>83</v>
      </c>
      <c r="AW195" s="13" t="s">
        <v>35</v>
      </c>
      <c r="AX195" s="13" t="s">
        <v>81</v>
      </c>
      <c r="AY195" s="245" t="s">
        <v>197</v>
      </c>
    </row>
    <row r="196" s="2" customFormat="1" ht="24.15" customHeight="1">
      <c r="A196" s="41"/>
      <c r="B196" s="42"/>
      <c r="C196" s="216" t="s">
        <v>328</v>
      </c>
      <c r="D196" s="216" t="s">
        <v>199</v>
      </c>
      <c r="E196" s="217" t="s">
        <v>329</v>
      </c>
      <c r="F196" s="218" t="s">
        <v>330</v>
      </c>
      <c r="G196" s="219" t="s">
        <v>253</v>
      </c>
      <c r="H196" s="220">
        <v>0.82499999999999996</v>
      </c>
      <c r="I196" s="221"/>
      <c r="J196" s="222">
        <f>ROUND(I196*H196,2)</f>
        <v>0</v>
      </c>
      <c r="K196" s="218" t="s">
        <v>203</v>
      </c>
      <c r="L196" s="47"/>
      <c r="M196" s="223" t="s">
        <v>19</v>
      </c>
      <c r="N196" s="224" t="s">
        <v>45</v>
      </c>
      <c r="O196" s="87"/>
      <c r="P196" s="225">
        <f>O196*H196</f>
        <v>0</v>
      </c>
      <c r="Q196" s="225">
        <v>1.06277</v>
      </c>
      <c r="R196" s="225">
        <f>Q196*H196</f>
        <v>0.87678524999999996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109</v>
      </c>
      <c r="AT196" s="227" t="s">
        <v>199</v>
      </c>
      <c r="AU196" s="227" t="s">
        <v>83</v>
      </c>
      <c r="AY196" s="20" t="s">
        <v>197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81</v>
      </c>
      <c r="BK196" s="228">
        <f>ROUND(I196*H196,2)</f>
        <v>0</v>
      </c>
      <c r="BL196" s="20" t="s">
        <v>109</v>
      </c>
      <c r="BM196" s="227" t="s">
        <v>331</v>
      </c>
    </row>
    <row r="197" s="2" customFormat="1">
      <c r="A197" s="41"/>
      <c r="B197" s="42"/>
      <c r="C197" s="43"/>
      <c r="D197" s="229" t="s">
        <v>205</v>
      </c>
      <c r="E197" s="43"/>
      <c r="F197" s="230" t="s">
        <v>332</v>
      </c>
      <c r="G197" s="43"/>
      <c r="H197" s="43"/>
      <c r="I197" s="231"/>
      <c r="J197" s="43"/>
      <c r="K197" s="43"/>
      <c r="L197" s="47"/>
      <c r="M197" s="232"/>
      <c r="N197" s="233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205</v>
      </c>
      <c r="AU197" s="20" t="s">
        <v>83</v>
      </c>
    </row>
    <row r="198" s="15" customFormat="1">
      <c r="A198" s="15"/>
      <c r="B198" s="257"/>
      <c r="C198" s="258"/>
      <c r="D198" s="236" t="s">
        <v>207</v>
      </c>
      <c r="E198" s="259" t="s">
        <v>19</v>
      </c>
      <c r="F198" s="260" t="s">
        <v>326</v>
      </c>
      <c r="G198" s="258"/>
      <c r="H198" s="259" t="s">
        <v>19</v>
      </c>
      <c r="I198" s="261"/>
      <c r="J198" s="258"/>
      <c r="K198" s="258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207</v>
      </c>
      <c r="AU198" s="266" t="s">
        <v>83</v>
      </c>
      <c r="AV198" s="15" t="s">
        <v>81</v>
      </c>
      <c r="AW198" s="15" t="s">
        <v>35</v>
      </c>
      <c r="AX198" s="15" t="s">
        <v>74</v>
      </c>
      <c r="AY198" s="266" t="s">
        <v>197</v>
      </c>
    </row>
    <row r="199" s="15" customFormat="1">
      <c r="A199" s="15"/>
      <c r="B199" s="257"/>
      <c r="C199" s="258"/>
      <c r="D199" s="236" t="s">
        <v>207</v>
      </c>
      <c r="E199" s="259" t="s">
        <v>19</v>
      </c>
      <c r="F199" s="260" t="s">
        <v>333</v>
      </c>
      <c r="G199" s="258"/>
      <c r="H199" s="259" t="s">
        <v>19</v>
      </c>
      <c r="I199" s="261"/>
      <c r="J199" s="258"/>
      <c r="K199" s="258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207</v>
      </c>
      <c r="AU199" s="266" t="s">
        <v>83</v>
      </c>
      <c r="AV199" s="15" t="s">
        <v>81</v>
      </c>
      <c r="AW199" s="15" t="s">
        <v>35</v>
      </c>
      <c r="AX199" s="15" t="s">
        <v>74</v>
      </c>
      <c r="AY199" s="266" t="s">
        <v>197</v>
      </c>
    </row>
    <row r="200" s="13" customFormat="1">
      <c r="A200" s="13"/>
      <c r="B200" s="234"/>
      <c r="C200" s="235"/>
      <c r="D200" s="236" t="s">
        <v>207</v>
      </c>
      <c r="E200" s="237" t="s">
        <v>19</v>
      </c>
      <c r="F200" s="238" t="s">
        <v>334</v>
      </c>
      <c r="G200" s="235"/>
      <c r="H200" s="239">
        <v>0.75</v>
      </c>
      <c r="I200" s="240"/>
      <c r="J200" s="235"/>
      <c r="K200" s="235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207</v>
      </c>
      <c r="AU200" s="245" t="s">
        <v>83</v>
      </c>
      <c r="AV200" s="13" t="s">
        <v>83</v>
      </c>
      <c r="AW200" s="13" t="s">
        <v>35</v>
      </c>
      <c r="AX200" s="13" t="s">
        <v>74</v>
      </c>
      <c r="AY200" s="245" t="s">
        <v>197</v>
      </c>
    </row>
    <row r="201" s="16" customFormat="1">
      <c r="A201" s="16"/>
      <c r="B201" s="268"/>
      <c r="C201" s="269"/>
      <c r="D201" s="236" t="s">
        <v>207</v>
      </c>
      <c r="E201" s="270" t="s">
        <v>19</v>
      </c>
      <c r="F201" s="271" t="s">
        <v>335</v>
      </c>
      <c r="G201" s="269"/>
      <c r="H201" s="272">
        <v>0.75</v>
      </c>
      <c r="I201" s="273"/>
      <c r="J201" s="269"/>
      <c r="K201" s="269"/>
      <c r="L201" s="274"/>
      <c r="M201" s="275"/>
      <c r="N201" s="276"/>
      <c r="O201" s="276"/>
      <c r="P201" s="276"/>
      <c r="Q201" s="276"/>
      <c r="R201" s="276"/>
      <c r="S201" s="276"/>
      <c r="T201" s="277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78" t="s">
        <v>207</v>
      </c>
      <c r="AU201" s="278" t="s">
        <v>83</v>
      </c>
      <c r="AV201" s="16" t="s">
        <v>94</v>
      </c>
      <c r="AW201" s="16" t="s">
        <v>35</v>
      </c>
      <c r="AX201" s="16" t="s">
        <v>74</v>
      </c>
      <c r="AY201" s="278" t="s">
        <v>197</v>
      </c>
    </row>
    <row r="202" s="13" customFormat="1">
      <c r="A202" s="13"/>
      <c r="B202" s="234"/>
      <c r="C202" s="235"/>
      <c r="D202" s="236" t="s">
        <v>207</v>
      </c>
      <c r="E202" s="237" t="s">
        <v>19</v>
      </c>
      <c r="F202" s="238" t="s">
        <v>336</v>
      </c>
      <c r="G202" s="235"/>
      <c r="H202" s="239">
        <v>0.074999999999999997</v>
      </c>
      <c r="I202" s="240"/>
      <c r="J202" s="235"/>
      <c r="K202" s="235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207</v>
      </c>
      <c r="AU202" s="245" t="s">
        <v>83</v>
      </c>
      <c r="AV202" s="13" t="s">
        <v>83</v>
      </c>
      <c r="AW202" s="13" t="s">
        <v>35</v>
      </c>
      <c r="AX202" s="13" t="s">
        <v>74</v>
      </c>
      <c r="AY202" s="245" t="s">
        <v>197</v>
      </c>
    </row>
    <row r="203" s="14" customFormat="1">
      <c r="A203" s="14"/>
      <c r="B203" s="246"/>
      <c r="C203" s="247"/>
      <c r="D203" s="236" t="s">
        <v>207</v>
      </c>
      <c r="E203" s="248" t="s">
        <v>19</v>
      </c>
      <c r="F203" s="249" t="s">
        <v>216</v>
      </c>
      <c r="G203" s="247"/>
      <c r="H203" s="250">
        <v>0.82499999999999996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6" t="s">
        <v>207</v>
      </c>
      <c r="AU203" s="256" t="s">
        <v>83</v>
      </c>
      <c r="AV203" s="14" t="s">
        <v>109</v>
      </c>
      <c r="AW203" s="14" t="s">
        <v>35</v>
      </c>
      <c r="AX203" s="14" t="s">
        <v>81</v>
      </c>
      <c r="AY203" s="256" t="s">
        <v>197</v>
      </c>
    </row>
    <row r="204" s="2" customFormat="1" ht="33" customHeight="1">
      <c r="A204" s="41"/>
      <c r="B204" s="42"/>
      <c r="C204" s="216" t="s">
        <v>337</v>
      </c>
      <c r="D204" s="216" t="s">
        <v>199</v>
      </c>
      <c r="E204" s="217" t="s">
        <v>338</v>
      </c>
      <c r="F204" s="218" t="s">
        <v>339</v>
      </c>
      <c r="G204" s="219" t="s">
        <v>211</v>
      </c>
      <c r="H204" s="220">
        <v>1.95</v>
      </c>
      <c r="I204" s="221"/>
      <c r="J204" s="222">
        <f>ROUND(I204*H204,2)</f>
        <v>0</v>
      </c>
      <c r="K204" s="218" t="s">
        <v>203</v>
      </c>
      <c r="L204" s="47"/>
      <c r="M204" s="223" t="s">
        <v>19</v>
      </c>
      <c r="N204" s="224" t="s">
        <v>45</v>
      </c>
      <c r="O204" s="87"/>
      <c r="P204" s="225">
        <f>O204*H204</f>
        <v>0</v>
      </c>
      <c r="Q204" s="225">
        <v>2.3010199999999998</v>
      </c>
      <c r="R204" s="225">
        <f>Q204*H204</f>
        <v>4.4869889999999994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109</v>
      </c>
      <c r="AT204" s="227" t="s">
        <v>199</v>
      </c>
      <c r="AU204" s="227" t="s">
        <v>83</v>
      </c>
      <c r="AY204" s="20" t="s">
        <v>197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81</v>
      </c>
      <c r="BK204" s="228">
        <f>ROUND(I204*H204,2)</f>
        <v>0</v>
      </c>
      <c r="BL204" s="20" t="s">
        <v>109</v>
      </c>
      <c r="BM204" s="227" t="s">
        <v>340</v>
      </c>
    </row>
    <row r="205" s="2" customFormat="1">
      <c r="A205" s="41"/>
      <c r="B205" s="42"/>
      <c r="C205" s="43"/>
      <c r="D205" s="229" t="s">
        <v>205</v>
      </c>
      <c r="E205" s="43"/>
      <c r="F205" s="230" t="s">
        <v>341</v>
      </c>
      <c r="G205" s="43"/>
      <c r="H205" s="43"/>
      <c r="I205" s="231"/>
      <c r="J205" s="43"/>
      <c r="K205" s="43"/>
      <c r="L205" s="47"/>
      <c r="M205" s="232"/>
      <c r="N205" s="233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205</v>
      </c>
      <c r="AU205" s="20" t="s">
        <v>83</v>
      </c>
    </row>
    <row r="206" s="13" customFormat="1">
      <c r="A206" s="13"/>
      <c r="B206" s="234"/>
      <c r="C206" s="235"/>
      <c r="D206" s="236" t="s">
        <v>207</v>
      </c>
      <c r="E206" s="237" t="s">
        <v>19</v>
      </c>
      <c r="F206" s="238" t="s">
        <v>342</v>
      </c>
      <c r="G206" s="235"/>
      <c r="H206" s="239">
        <v>1.2</v>
      </c>
      <c r="I206" s="240"/>
      <c r="J206" s="235"/>
      <c r="K206" s="235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207</v>
      </c>
      <c r="AU206" s="245" t="s">
        <v>83</v>
      </c>
      <c r="AV206" s="13" t="s">
        <v>83</v>
      </c>
      <c r="AW206" s="13" t="s">
        <v>35</v>
      </c>
      <c r="AX206" s="13" t="s">
        <v>74</v>
      </c>
      <c r="AY206" s="245" t="s">
        <v>197</v>
      </c>
    </row>
    <row r="207" s="13" customFormat="1">
      <c r="A207" s="13"/>
      <c r="B207" s="234"/>
      <c r="C207" s="235"/>
      <c r="D207" s="236" t="s">
        <v>207</v>
      </c>
      <c r="E207" s="237" t="s">
        <v>19</v>
      </c>
      <c r="F207" s="238" t="s">
        <v>343</v>
      </c>
      <c r="G207" s="235"/>
      <c r="H207" s="239">
        <v>0.75</v>
      </c>
      <c r="I207" s="240"/>
      <c r="J207" s="235"/>
      <c r="K207" s="235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207</v>
      </c>
      <c r="AU207" s="245" t="s">
        <v>83</v>
      </c>
      <c r="AV207" s="13" t="s">
        <v>83</v>
      </c>
      <c r="AW207" s="13" t="s">
        <v>35</v>
      </c>
      <c r="AX207" s="13" t="s">
        <v>74</v>
      </c>
      <c r="AY207" s="245" t="s">
        <v>197</v>
      </c>
    </row>
    <row r="208" s="14" customFormat="1">
      <c r="A208" s="14"/>
      <c r="B208" s="246"/>
      <c r="C208" s="247"/>
      <c r="D208" s="236" t="s">
        <v>207</v>
      </c>
      <c r="E208" s="248" t="s">
        <v>19</v>
      </c>
      <c r="F208" s="249" t="s">
        <v>216</v>
      </c>
      <c r="G208" s="247"/>
      <c r="H208" s="250">
        <v>1.95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207</v>
      </c>
      <c r="AU208" s="256" t="s">
        <v>83</v>
      </c>
      <c r="AV208" s="14" t="s">
        <v>109</v>
      </c>
      <c r="AW208" s="14" t="s">
        <v>35</v>
      </c>
      <c r="AX208" s="14" t="s">
        <v>81</v>
      </c>
      <c r="AY208" s="256" t="s">
        <v>197</v>
      </c>
    </row>
    <row r="209" s="12" customFormat="1" ht="22.8" customHeight="1">
      <c r="A209" s="12"/>
      <c r="B209" s="200"/>
      <c r="C209" s="201"/>
      <c r="D209" s="202" t="s">
        <v>73</v>
      </c>
      <c r="E209" s="214" t="s">
        <v>94</v>
      </c>
      <c r="F209" s="214" t="s">
        <v>344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SUM(P210:P325)</f>
        <v>0</v>
      </c>
      <c r="Q209" s="208"/>
      <c r="R209" s="209">
        <f>SUM(R210:R325)</f>
        <v>336.26576826000002</v>
      </c>
      <c r="S209" s="208"/>
      <c r="T209" s="210">
        <f>SUM(T210:T325)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81</v>
      </c>
      <c r="AT209" s="212" t="s">
        <v>73</v>
      </c>
      <c r="AU209" s="212" t="s">
        <v>81</v>
      </c>
      <c r="AY209" s="211" t="s">
        <v>197</v>
      </c>
      <c r="BK209" s="213">
        <f>SUM(BK210:BK325)</f>
        <v>0</v>
      </c>
    </row>
    <row r="210" s="2" customFormat="1" ht="37.8" customHeight="1">
      <c r="A210" s="41"/>
      <c r="B210" s="42"/>
      <c r="C210" s="216" t="s">
        <v>345</v>
      </c>
      <c r="D210" s="216" t="s">
        <v>199</v>
      </c>
      <c r="E210" s="217" t="s">
        <v>346</v>
      </c>
      <c r="F210" s="218" t="s">
        <v>347</v>
      </c>
      <c r="G210" s="219" t="s">
        <v>202</v>
      </c>
      <c r="H210" s="220">
        <v>138.57499999999999</v>
      </c>
      <c r="I210" s="221"/>
      <c r="J210" s="222">
        <f>ROUND(I210*H210,2)</f>
        <v>0</v>
      </c>
      <c r="K210" s="218" t="s">
        <v>203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0.23626</v>
      </c>
      <c r="R210" s="225">
        <f>Q210*H210</f>
        <v>32.739729499999996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109</v>
      </c>
      <c r="AT210" s="227" t="s">
        <v>199</v>
      </c>
      <c r="AU210" s="227" t="s">
        <v>83</v>
      </c>
      <c r="AY210" s="20" t="s">
        <v>197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81</v>
      </c>
      <c r="BK210" s="228">
        <f>ROUND(I210*H210,2)</f>
        <v>0</v>
      </c>
      <c r="BL210" s="20" t="s">
        <v>109</v>
      </c>
      <c r="BM210" s="227" t="s">
        <v>348</v>
      </c>
    </row>
    <row r="211" s="2" customFormat="1">
      <c r="A211" s="41"/>
      <c r="B211" s="42"/>
      <c r="C211" s="43"/>
      <c r="D211" s="229" t="s">
        <v>205</v>
      </c>
      <c r="E211" s="43"/>
      <c r="F211" s="230" t="s">
        <v>349</v>
      </c>
      <c r="G211" s="43"/>
      <c r="H211" s="43"/>
      <c r="I211" s="231"/>
      <c r="J211" s="43"/>
      <c r="K211" s="43"/>
      <c r="L211" s="47"/>
      <c r="M211" s="232"/>
      <c r="N211" s="233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205</v>
      </c>
      <c r="AU211" s="20" t="s">
        <v>83</v>
      </c>
    </row>
    <row r="212" s="13" customFormat="1">
      <c r="A212" s="13"/>
      <c r="B212" s="234"/>
      <c r="C212" s="235"/>
      <c r="D212" s="236" t="s">
        <v>207</v>
      </c>
      <c r="E212" s="237" t="s">
        <v>19</v>
      </c>
      <c r="F212" s="238" t="s">
        <v>350</v>
      </c>
      <c r="G212" s="235"/>
      <c r="H212" s="239">
        <v>133.315</v>
      </c>
      <c r="I212" s="240"/>
      <c r="J212" s="235"/>
      <c r="K212" s="235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207</v>
      </c>
      <c r="AU212" s="245" t="s">
        <v>83</v>
      </c>
      <c r="AV212" s="13" t="s">
        <v>83</v>
      </c>
      <c r="AW212" s="13" t="s">
        <v>35</v>
      </c>
      <c r="AX212" s="13" t="s">
        <v>74</v>
      </c>
      <c r="AY212" s="245" t="s">
        <v>197</v>
      </c>
    </row>
    <row r="213" s="13" customFormat="1">
      <c r="A213" s="13"/>
      <c r="B213" s="234"/>
      <c r="C213" s="235"/>
      <c r="D213" s="236" t="s">
        <v>207</v>
      </c>
      <c r="E213" s="237" t="s">
        <v>19</v>
      </c>
      <c r="F213" s="238" t="s">
        <v>351</v>
      </c>
      <c r="G213" s="235"/>
      <c r="H213" s="239">
        <v>5.2599999999999998</v>
      </c>
      <c r="I213" s="240"/>
      <c r="J213" s="235"/>
      <c r="K213" s="235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207</v>
      </c>
      <c r="AU213" s="245" t="s">
        <v>83</v>
      </c>
      <c r="AV213" s="13" t="s">
        <v>83</v>
      </c>
      <c r="AW213" s="13" t="s">
        <v>35</v>
      </c>
      <c r="AX213" s="13" t="s">
        <v>74</v>
      </c>
      <c r="AY213" s="245" t="s">
        <v>197</v>
      </c>
    </row>
    <row r="214" s="14" customFormat="1">
      <c r="A214" s="14"/>
      <c r="B214" s="246"/>
      <c r="C214" s="247"/>
      <c r="D214" s="236" t="s">
        <v>207</v>
      </c>
      <c r="E214" s="248" t="s">
        <v>19</v>
      </c>
      <c r="F214" s="249" t="s">
        <v>216</v>
      </c>
      <c r="G214" s="247"/>
      <c r="H214" s="250">
        <v>138.57499999999999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207</v>
      </c>
      <c r="AU214" s="256" t="s">
        <v>83</v>
      </c>
      <c r="AV214" s="14" t="s">
        <v>109</v>
      </c>
      <c r="AW214" s="14" t="s">
        <v>35</v>
      </c>
      <c r="AX214" s="14" t="s">
        <v>81</v>
      </c>
      <c r="AY214" s="256" t="s">
        <v>197</v>
      </c>
    </row>
    <row r="215" s="2" customFormat="1" ht="37.8" customHeight="1">
      <c r="A215" s="41"/>
      <c r="B215" s="42"/>
      <c r="C215" s="216" t="s">
        <v>352</v>
      </c>
      <c r="D215" s="267" t="s">
        <v>199</v>
      </c>
      <c r="E215" s="217" t="s">
        <v>353</v>
      </c>
      <c r="F215" s="218" t="s">
        <v>354</v>
      </c>
      <c r="G215" s="219" t="s">
        <v>202</v>
      </c>
      <c r="H215" s="220">
        <v>548.125</v>
      </c>
      <c r="I215" s="221"/>
      <c r="J215" s="222">
        <f>ROUND(I215*H215,2)</f>
        <v>0</v>
      </c>
      <c r="K215" s="218" t="s">
        <v>203</v>
      </c>
      <c r="L215" s="47"/>
      <c r="M215" s="223" t="s">
        <v>19</v>
      </c>
      <c r="N215" s="224" t="s">
        <v>45</v>
      </c>
      <c r="O215" s="87"/>
      <c r="P215" s="225">
        <f>O215*H215</f>
        <v>0</v>
      </c>
      <c r="Q215" s="225">
        <v>0.30131000000000002</v>
      </c>
      <c r="R215" s="225">
        <f>Q215*H215</f>
        <v>165.15554375000002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109</v>
      </c>
      <c r="AT215" s="227" t="s">
        <v>199</v>
      </c>
      <c r="AU215" s="227" t="s">
        <v>83</v>
      </c>
      <c r="AY215" s="20" t="s">
        <v>197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81</v>
      </c>
      <c r="BK215" s="228">
        <f>ROUND(I215*H215,2)</f>
        <v>0</v>
      </c>
      <c r="BL215" s="20" t="s">
        <v>109</v>
      </c>
      <c r="BM215" s="227" t="s">
        <v>355</v>
      </c>
    </row>
    <row r="216" s="2" customFormat="1">
      <c r="A216" s="41"/>
      <c r="B216" s="42"/>
      <c r="C216" s="43"/>
      <c r="D216" s="229" t="s">
        <v>205</v>
      </c>
      <c r="E216" s="43"/>
      <c r="F216" s="230" t="s">
        <v>356</v>
      </c>
      <c r="G216" s="43"/>
      <c r="H216" s="43"/>
      <c r="I216" s="231"/>
      <c r="J216" s="43"/>
      <c r="K216" s="43"/>
      <c r="L216" s="47"/>
      <c r="M216" s="232"/>
      <c r="N216" s="233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205</v>
      </c>
      <c r="AU216" s="20" t="s">
        <v>83</v>
      </c>
    </row>
    <row r="217" s="13" customFormat="1">
      <c r="A217" s="13"/>
      <c r="B217" s="234"/>
      <c r="C217" s="235"/>
      <c r="D217" s="236" t="s">
        <v>207</v>
      </c>
      <c r="E217" s="237" t="s">
        <v>19</v>
      </c>
      <c r="F217" s="238" t="s">
        <v>357</v>
      </c>
      <c r="G217" s="235"/>
      <c r="H217" s="239">
        <v>302.91500000000002</v>
      </c>
      <c r="I217" s="240"/>
      <c r="J217" s="235"/>
      <c r="K217" s="235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207</v>
      </c>
      <c r="AU217" s="245" t="s">
        <v>83</v>
      </c>
      <c r="AV217" s="13" t="s">
        <v>83</v>
      </c>
      <c r="AW217" s="13" t="s">
        <v>35</v>
      </c>
      <c r="AX217" s="13" t="s">
        <v>74</v>
      </c>
      <c r="AY217" s="245" t="s">
        <v>197</v>
      </c>
    </row>
    <row r="218" s="13" customFormat="1">
      <c r="A218" s="13"/>
      <c r="B218" s="234"/>
      <c r="C218" s="235"/>
      <c r="D218" s="236" t="s">
        <v>207</v>
      </c>
      <c r="E218" s="237" t="s">
        <v>19</v>
      </c>
      <c r="F218" s="238" t="s">
        <v>358</v>
      </c>
      <c r="G218" s="235"/>
      <c r="H218" s="239">
        <v>245.21000000000001</v>
      </c>
      <c r="I218" s="240"/>
      <c r="J218" s="235"/>
      <c r="K218" s="235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207</v>
      </c>
      <c r="AU218" s="245" t="s">
        <v>83</v>
      </c>
      <c r="AV218" s="13" t="s">
        <v>83</v>
      </c>
      <c r="AW218" s="13" t="s">
        <v>35</v>
      </c>
      <c r="AX218" s="13" t="s">
        <v>74</v>
      </c>
      <c r="AY218" s="245" t="s">
        <v>197</v>
      </c>
    </row>
    <row r="219" s="14" customFormat="1">
      <c r="A219" s="14"/>
      <c r="B219" s="246"/>
      <c r="C219" s="247"/>
      <c r="D219" s="236" t="s">
        <v>207</v>
      </c>
      <c r="E219" s="248" t="s">
        <v>19</v>
      </c>
      <c r="F219" s="249" t="s">
        <v>216</v>
      </c>
      <c r="G219" s="247"/>
      <c r="H219" s="250">
        <v>548.125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207</v>
      </c>
      <c r="AU219" s="256" t="s">
        <v>83</v>
      </c>
      <c r="AV219" s="14" t="s">
        <v>109</v>
      </c>
      <c r="AW219" s="14" t="s">
        <v>35</v>
      </c>
      <c r="AX219" s="14" t="s">
        <v>81</v>
      </c>
      <c r="AY219" s="256" t="s">
        <v>197</v>
      </c>
    </row>
    <row r="220" s="2" customFormat="1" ht="37.8" customHeight="1">
      <c r="A220" s="41"/>
      <c r="B220" s="42"/>
      <c r="C220" s="216" t="s">
        <v>359</v>
      </c>
      <c r="D220" s="216" t="s">
        <v>199</v>
      </c>
      <c r="E220" s="217" t="s">
        <v>360</v>
      </c>
      <c r="F220" s="218" t="s">
        <v>361</v>
      </c>
      <c r="G220" s="219" t="s">
        <v>267</v>
      </c>
      <c r="H220" s="220">
        <v>14</v>
      </c>
      <c r="I220" s="221"/>
      <c r="J220" s="222">
        <f>ROUND(I220*H220,2)</f>
        <v>0</v>
      </c>
      <c r="K220" s="218" t="s">
        <v>203</v>
      </c>
      <c r="L220" s="47"/>
      <c r="M220" s="223" t="s">
        <v>19</v>
      </c>
      <c r="N220" s="224" t="s">
        <v>45</v>
      </c>
      <c r="O220" s="87"/>
      <c r="P220" s="225">
        <f>O220*H220</f>
        <v>0</v>
      </c>
      <c r="Q220" s="225">
        <v>0.017940000000000001</v>
      </c>
      <c r="R220" s="225">
        <f>Q220*H220</f>
        <v>0.25115999999999999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109</v>
      </c>
      <c r="AT220" s="227" t="s">
        <v>199</v>
      </c>
      <c r="AU220" s="227" t="s">
        <v>83</v>
      </c>
      <c r="AY220" s="20" t="s">
        <v>197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81</v>
      </c>
      <c r="BK220" s="228">
        <f>ROUND(I220*H220,2)</f>
        <v>0</v>
      </c>
      <c r="BL220" s="20" t="s">
        <v>109</v>
      </c>
      <c r="BM220" s="227" t="s">
        <v>362</v>
      </c>
    </row>
    <row r="221" s="2" customFormat="1">
      <c r="A221" s="41"/>
      <c r="B221" s="42"/>
      <c r="C221" s="43"/>
      <c r="D221" s="229" t="s">
        <v>205</v>
      </c>
      <c r="E221" s="43"/>
      <c r="F221" s="230" t="s">
        <v>363</v>
      </c>
      <c r="G221" s="43"/>
      <c r="H221" s="43"/>
      <c r="I221" s="231"/>
      <c r="J221" s="43"/>
      <c r="K221" s="43"/>
      <c r="L221" s="47"/>
      <c r="M221" s="232"/>
      <c r="N221" s="233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205</v>
      </c>
      <c r="AU221" s="20" t="s">
        <v>83</v>
      </c>
    </row>
    <row r="222" s="13" customFormat="1">
      <c r="A222" s="13"/>
      <c r="B222" s="234"/>
      <c r="C222" s="235"/>
      <c r="D222" s="236" t="s">
        <v>207</v>
      </c>
      <c r="E222" s="237" t="s">
        <v>19</v>
      </c>
      <c r="F222" s="238" t="s">
        <v>364</v>
      </c>
      <c r="G222" s="235"/>
      <c r="H222" s="239">
        <v>7</v>
      </c>
      <c r="I222" s="240"/>
      <c r="J222" s="235"/>
      <c r="K222" s="235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207</v>
      </c>
      <c r="AU222" s="245" t="s">
        <v>83</v>
      </c>
      <c r="AV222" s="13" t="s">
        <v>83</v>
      </c>
      <c r="AW222" s="13" t="s">
        <v>35</v>
      </c>
      <c r="AX222" s="13" t="s">
        <v>74</v>
      </c>
      <c r="AY222" s="245" t="s">
        <v>197</v>
      </c>
    </row>
    <row r="223" s="13" customFormat="1">
      <c r="A223" s="13"/>
      <c r="B223" s="234"/>
      <c r="C223" s="235"/>
      <c r="D223" s="236" t="s">
        <v>207</v>
      </c>
      <c r="E223" s="237" t="s">
        <v>19</v>
      </c>
      <c r="F223" s="238" t="s">
        <v>365</v>
      </c>
      <c r="G223" s="235"/>
      <c r="H223" s="239">
        <v>7</v>
      </c>
      <c r="I223" s="240"/>
      <c r="J223" s="235"/>
      <c r="K223" s="235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207</v>
      </c>
      <c r="AU223" s="245" t="s">
        <v>83</v>
      </c>
      <c r="AV223" s="13" t="s">
        <v>83</v>
      </c>
      <c r="AW223" s="13" t="s">
        <v>35</v>
      </c>
      <c r="AX223" s="13" t="s">
        <v>74</v>
      </c>
      <c r="AY223" s="245" t="s">
        <v>197</v>
      </c>
    </row>
    <row r="224" s="14" customFormat="1">
      <c r="A224" s="14"/>
      <c r="B224" s="246"/>
      <c r="C224" s="247"/>
      <c r="D224" s="236" t="s">
        <v>207</v>
      </c>
      <c r="E224" s="248" t="s">
        <v>19</v>
      </c>
      <c r="F224" s="249" t="s">
        <v>216</v>
      </c>
      <c r="G224" s="247"/>
      <c r="H224" s="250">
        <v>14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6" t="s">
        <v>207</v>
      </c>
      <c r="AU224" s="256" t="s">
        <v>83</v>
      </c>
      <c r="AV224" s="14" t="s">
        <v>109</v>
      </c>
      <c r="AW224" s="14" t="s">
        <v>35</v>
      </c>
      <c r="AX224" s="14" t="s">
        <v>81</v>
      </c>
      <c r="AY224" s="256" t="s">
        <v>197</v>
      </c>
    </row>
    <row r="225" s="2" customFormat="1" ht="37.8" customHeight="1">
      <c r="A225" s="41"/>
      <c r="B225" s="42"/>
      <c r="C225" s="216" t="s">
        <v>366</v>
      </c>
      <c r="D225" s="216" t="s">
        <v>199</v>
      </c>
      <c r="E225" s="217" t="s">
        <v>367</v>
      </c>
      <c r="F225" s="218" t="s">
        <v>368</v>
      </c>
      <c r="G225" s="219" t="s">
        <v>267</v>
      </c>
      <c r="H225" s="220">
        <v>29</v>
      </c>
      <c r="I225" s="221"/>
      <c r="J225" s="222">
        <f>ROUND(I225*H225,2)</f>
        <v>0</v>
      </c>
      <c r="K225" s="218" t="s">
        <v>203</v>
      </c>
      <c r="L225" s="47"/>
      <c r="M225" s="223" t="s">
        <v>19</v>
      </c>
      <c r="N225" s="224" t="s">
        <v>45</v>
      </c>
      <c r="O225" s="87"/>
      <c r="P225" s="225">
        <f>O225*H225</f>
        <v>0</v>
      </c>
      <c r="Q225" s="225">
        <v>0.022780000000000002</v>
      </c>
      <c r="R225" s="225">
        <f>Q225*H225</f>
        <v>0.6606200000000001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109</v>
      </c>
      <c r="AT225" s="227" t="s">
        <v>199</v>
      </c>
      <c r="AU225" s="227" t="s">
        <v>83</v>
      </c>
      <c r="AY225" s="20" t="s">
        <v>197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81</v>
      </c>
      <c r="BK225" s="228">
        <f>ROUND(I225*H225,2)</f>
        <v>0</v>
      </c>
      <c r="BL225" s="20" t="s">
        <v>109</v>
      </c>
      <c r="BM225" s="227" t="s">
        <v>369</v>
      </c>
    </row>
    <row r="226" s="2" customFormat="1">
      <c r="A226" s="41"/>
      <c r="B226" s="42"/>
      <c r="C226" s="43"/>
      <c r="D226" s="229" t="s">
        <v>205</v>
      </c>
      <c r="E226" s="43"/>
      <c r="F226" s="230" t="s">
        <v>370</v>
      </c>
      <c r="G226" s="43"/>
      <c r="H226" s="43"/>
      <c r="I226" s="231"/>
      <c r="J226" s="43"/>
      <c r="K226" s="43"/>
      <c r="L226" s="47"/>
      <c r="M226" s="232"/>
      <c r="N226" s="233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205</v>
      </c>
      <c r="AU226" s="20" t="s">
        <v>83</v>
      </c>
    </row>
    <row r="227" s="13" customFormat="1">
      <c r="A227" s="13"/>
      <c r="B227" s="234"/>
      <c r="C227" s="235"/>
      <c r="D227" s="236" t="s">
        <v>207</v>
      </c>
      <c r="E227" s="237" t="s">
        <v>19</v>
      </c>
      <c r="F227" s="238" t="s">
        <v>371</v>
      </c>
      <c r="G227" s="235"/>
      <c r="H227" s="239">
        <v>29</v>
      </c>
      <c r="I227" s="240"/>
      <c r="J227" s="235"/>
      <c r="K227" s="235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207</v>
      </c>
      <c r="AU227" s="245" t="s">
        <v>83</v>
      </c>
      <c r="AV227" s="13" t="s">
        <v>83</v>
      </c>
      <c r="AW227" s="13" t="s">
        <v>35</v>
      </c>
      <c r="AX227" s="13" t="s">
        <v>81</v>
      </c>
      <c r="AY227" s="245" t="s">
        <v>197</v>
      </c>
    </row>
    <row r="228" s="2" customFormat="1" ht="37.8" customHeight="1">
      <c r="A228" s="41"/>
      <c r="B228" s="42"/>
      <c r="C228" s="216" t="s">
        <v>372</v>
      </c>
      <c r="D228" s="216" t="s">
        <v>199</v>
      </c>
      <c r="E228" s="217" t="s">
        <v>373</v>
      </c>
      <c r="F228" s="218" t="s">
        <v>374</v>
      </c>
      <c r="G228" s="219" t="s">
        <v>267</v>
      </c>
      <c r="H228" s="220">
        <v>3</v>
      </c>
      <c r="I228" s="221"/>
      <c r="J228" s="222">
        <f>ROUND(I228*H228,2)</f>
        <v>0</v>
      </c>
      <c r="K228" s="218" t="s">
        <v>203</v>
      </c>
      <c r="L228" s="47"/>
      <c r="M228" s="223" t="s">
        <v>19</v>
      </c>
      <c r="N228" s="224" t="s">
        <v>45</v>
      </c>
      <c r="O228" s="87"/>
      <c r="P228" s="225">
        <f>O228*H228</f>
        <v>0</v>
      </c>
      <c r="Q228" s="225">
        <v>0.035639999999999998</v>
      </c>
      <c r="R228" s="225">
        <f>Q228*H228</f>
        <v>0.10691999999999999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109</v>
      </c>
      <c r="AT228" s="227" t="s">
        <v>199</v>
      </c>
      <c r="AU228" s="227" t="s">
        <v>83</v>
      </c>
      <c r="AY228" s="20" t="s">
        <v>197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81</v>
      </c>
      <c r="BK228" s="228">
        <f>ROUND(I228*H228,2)</f>
        <v>0</v>
      </c>
      <c r="BL228" s="20" t="s">
        <v>109</v>
      </c>
      <c r="BM228" s="227" t="s">
        <v>375</v>
      </c>
    </row>
    <row r="229" s="2" customFormat="1">
      <c r="A229" s="41"/>
      <c r="B229" s="42"/>
      <c r="C229" s="43"/>
      <c r="D229" s="229" t="s">
        <v>205</v>
      </c>
      <c r="E229" s="43"/>
      <c r="F229" s="230" t="s">
        <v>376</v>
      </c>
      <c r="G229" s="43"/>
      <c r="H229" s="43"/>
      <c r="I229" s="231"/>
      <c r="J229" s="43"/>
      <c r="K229" s="43"/>
      <c r="L229" s="47"/>
      <c r="M229" s="232"/>
      <c r="N229" s="233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205</v>
      </c>
      <c r="AU229" s="20" t="s">
        <v>83</v>
      </c>
    </row>
    <row r="230" s="13" customFormat="1">
      <c r="A230" s="13"/>
      <c r="B230" s="234"/>
      <c r="C230" s="235"/>
      <c r="D230" s="236" t="s">
        <v>207</v>
      </c>
      <c r="E230" s="237" t="s">
        <v>19</v>
      </c>
      <c r="F230" s="238" t="s">
        <v>377</v>
      </c>
      <c r="G230" s="235"/>
      <c r="H230" s="239">
        <v>2</v>
      </c>
      <c r="I230" s="240"/>
      <c r="J230" s="235"/>
      <c r="K230" s="235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207</v>
      </c>
      <c r="AU230" s="245" t="s">
        <v>83</v>
      </c>
      <c r="AV230" s="13" t="s">
        <v>83</v>
      </c>
      <c r="AW230" s="13" t="s">
        <v>35</v>
      </c>
      <c r="AX230" s="13" t="s">
        <v>74</v>
      </c>
      <c r="AY230" s="245" t="s">
        <v>197</v>
      </c>
    </row>
    <row r="231" s="13" customFormat="1">
      <c r="A231" s="13"/>
      <c r="B231" s="234"/>
      <c r="C231" s="235"/>
      <c r="D231" s="236" t="s">
        <v>207</v>
      </c>
      <c r="E231" s="237" t="s">
        <v>19</v>
      </c>
      <c r="F231" s="238" t="s">
        <v>378</v>
      </c>
      <c r="G231" s="235"/>
      <c r="H231" s="239">
        <v>1</v>
      </c>
      <c r="I231" s="240"/>
      <c r="J231" s="235"/>
      <c r="K231" s="235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207</v>
      </c>
      <c r="AU231" s="245" t="s">
        <v>83</v>
      </c>
      <c r="AV231" s="13" t="s">
        <v>83</v>
      </c>
      <c r="AW231" s="13" t="s">
        <v>35</v>
      </c>
      <c r="AX231" s="13" t="s">
        <v>74</v>
      </c>
      <c r="AY231" s="245" t="s">
        <v>197</v>
      </c>
    </row>
    <row r="232" s="14" customFormat="1">
      <c r="A232" s="14"/>
      <c r="B232" s="246"/>
      <c r="C232" s="247"/>
      <c r="D232" s="236" t="s">
        <v>207</v>
      </c>
      <c r="E232" s="248" t="s">
        <v>19</v>
      </c>
      <c r="F232" s="249" t="s">
        <v>216</v>
      </c>
      <c r="G232" s="247"/>
      <c r="H232" s="250">
        <v>3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6" t="s">
        <v>207</v>
      </c>
      <c r="AU232" s="256" t="s">
        <v>83</v>
      </c>
      <c r="AV232" s="14" t="s">
        <v>109</v>
      </c>
      <c r="AW232" s="14" t="s">
        <v>35</v>
      </c>
      <c r="AX232" s="14" t="s">
        <v>81</v>
      </c>
      <c r="AY232" s="256" t="s">
        <v>197</v>
      </c>
    </row>
    <row r="233" s="2" customFormat="1" ht="24.15" customHeight="1">
      <c r="A233" s="41"/>
      <c r="B233" s="42"/>
      <c r="C233" s="216" t="s">
        <v>379</v>
      </c>
      <c r="D233" s="216" t="s">
        <v>199</v>
      </c>
      <c r="E233" s="217" t="s">
        <v>380</v>
      </c>
      <c r="F233" s="218" t="s">
        <v>381</v>
      </c>
      <c r="G233" s="219" t="s">
        <v>267</v>
      </c>
      <c r="H233" s="220">
        <v>1</v>
      </c>
      <c r="I233" s="221"/>
      <c r="J233" s="222">
        <f>ROUND(I233*H233,2)</f>
        <v>0</v>
      </c>
      <c r="K233" s="218" t="s">
        <v>19</v>
      </c>
      <c r="L233" s="47"/>
      <c r="M233" s="223" t="s">
        <v>19</v>
      </c>
      <c r="N233" s="224" t="s">
        <v>45</v>
      </c>
      <c r="O233" s="87"/>
      <c r="P233" s="225">
        <f>O233*H233</f>
        <v>0</v>
      </c>
      <c r="Q233" s="225">
        <v>0.035639999999999998</v>
      </c>
      <c r="R233" s="225">
        <f>Q233*H233</f>
        <v>0.035639999999999998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109</v>
      </c>
      <c r="AT233" s="227" t="s">
        <v>199</v>
      </c>
      <c r="AU233" s="227" t="s">
        <v>83</v>
      </c>
      <c r="AY233" s="20" t="s">
        <v>197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81</v>
      </c>
      <c r="BK233" s="228">
        <f>ROUND(I233*H233,2)</f>
        <v>0</v>
      </c>
      <c r="BL233" s="20" t="s">
        <v>109</v>
      </c>
      <c r="BM233" s="227" t="s">
        <v>382</v>
      </c>
    </row>
    <row r="234" s="13" customFormat="1">
      <c r="A234" s="13"/>
      <c r="B234" s="234"/>
      <c r="C234" s="235"/>
      <c r="D234" s="236" t="s">
        <v>207</v>
      </c>
      <c r="E234" s="237" t="s">
        <v>19</v>
      </c>
      <c r="F234" s="238" t="s">
        <v>378</v>
      </c>
      <c r="G234" s="235"/>
      <c r="H234" s="239">
        <v>1</v>
      </c>
      <c r="I234" s="240"/>
      <c r="J234" s="235"/>
      <c r="K234" s="235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207</v>
      </c>
      <c r="AU234" s="245" t="s">
        <v>83</v>
      </c>
      <c r="AV234" s="13" t="s">
        <v>83</v>
      </c>
      <c r="AW234" s="13" t="s">
        <v>35</v>
      </c>
      <c r="AX234" s="13" t="s">
        <v>81</v>
      </c>
      <c r="AY234" s="245" t="s">
        <v>197</v>
      </c>
    </row>
    <row r="235" s="2" customFormat="1" ht="37.8" customHeight="1">
      <c r="A235" s="41"/>
      <c r="B235" s="42"/>
      <c r="C235" s="216" t="s">
        <v>383</v>
      </c>
      <c r="D235" s="216" t="s">
        <v>199</v>
      </c>
      <c r="E235" s="217" t="s">
        <v>384</v>
      </c>
      <c r="F235" s="218" t="s">
        <v>385</v>
      </c>
      <c r="G235" s="219" t="s">
        <v>267</v>
      </c>
      <c r="H235" s="220">
        <v>2</v>
      </c>
      <c r="I235" s="221"/>
      <c r="J235" s="222">
        <f>ROUND(I235*H235,2)</f>
        <v>0</v>
      </c>
      <c r="K235" s="218" t="s">
        <v>203</v>
      </c>
      <c r="L235" s="47"/>
      <c r="M235" s="223" t="s">
        <v>19</v>
      </c>
      <c r="N235" s="224" t="s">
        <v>45</v>
      </c>
      <c r="O235" s="87"/>
      <c r="P235" s="225">
        <f>O235*H235</f>
        <v>0</v>
      </c>
      <c r="Q235" s="225">
        <v>0.040550000000000003</v>
      </c>
      <c r="R235" s="225">
        <f>Q235*H235</f>
        <v>0.081100000000000005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109</v>
      </c>
      <c r="AT235" s="227" t="s">
        <v>199</v>
      </c>
      <c r="AU235" s="227" t="s">
        <v>83</v>
      </c>
      <c r="AY235" s="20" t="s">
        <v>197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81</v>
      </c>
      <c r="BK235" s="228">
        <f>ROUND(I235*H235,2)</f>
        <v>0</v>
      </c>
      <c r="BL235" s="20" t="s">
        <v>109</v>
      </c>
      <c r="BM235" s="227" t="s">
        <v>386</v>
      </c>
    </row>
    <row r="236" s="2" customFormat="1">
      <c r="A236" s="41"/>
      <c r="B236" s="42"/>
      <c r="C236" s="43"/>
      <c r="D236" s="229" t="s">
        <v>205</v>
      </c>
      <c r="E236" s="43"/>
      <c r="F236" s="230" t="s">
        <v>387</v>
      </c>
      <c r="G236" s="43"/>
      <c r="H236" s="43"/>
      <c r="I236" s="231"/>
      <c r="J236" s="43"/>
      <c r="K236" s="43"/>
      <c r="L236" s="47"/>
      <c r="M236" s="232"/>
      <c r="N236" s="233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205</v>
      </c>
      <c r="AU236" s="20" t="s">
        <v>83</v>
      </c>
    </row>
    <row r="237" s="13" customFormat="1">
      <c r="A237" s="13"/>
      <c r="B237" s="234"/>
      <c r="C237" s="235"/>
      <c r="D237" s="236" t="s">
        <v>207</v>
      </c>
      <c r="E237" s="237" t="s">
        <v>19</v>
      </c>
      <c r="F237" s="238" t="s">
        <v>388</v>
      </c>
      <c r="G237" s="235"/>
      <c r="H237" s="239">
        <v>1</v>
      </c>
      <c r="I237" s="240"/>
      <c r="J237" s="235"/>
      <c r="K237" s="235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207</v>
      </c>
      <c r="AU237" s="245" t="s">
        <v>83</v>
      </c>
      <c r="AV237" s="13" t="s">
        <v>83</v>
      </c>
      <c r="AW237" s="13" t="s">
        <v>35</v>
      </c>
      <c r="AX237" s="13" t="s">
        <v>74</v>
      </c>
      <c r="AY237" s="245" t="s">
        <v>197</v>
      </c>
    </row>
    <row r="238" s="13" customFormat="1">
      <c r="A238" s="13"/>
      <c r="B238" s="234"/>
      <c r="C238" s="235"/>
      <c r="D238" s="236" t="s">
        <v>207</v>
      </c>
      <c r="E238" s="237" t="s">
        <v>19</v>
      </c>
      <c r="F238" s="238" t="s">
        <v>389</v>
      </c>
      <c r="G238" s="235"/>
      <c r="H238" s="239">
        <v>1</v>
      </c>
      <c r="I238" s="240"/>
      <c r="J238" s="235"/>
      <c r="K238" s="235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207</v>
      </c>
      <c r="AU238" s="245" t="s">
        <v>83</v>
      </c>
      <c r="AV238" s="13" t="s">
        <v>83</v>
      </c>
      <c r="AW238" s="13" t="s">
        <v>35</v>
      </c>
      <c r="AX238" s="13" t="s">
        <v>74</v>
      </c>
      <c r="AY238" s="245" t="s">
        <v>197</v>
      </c>
    </row>
    <row r="239" s="14" customFormat="1">
      <c r="A239" s="14"/>
      <c r="B239" s="246"/>
      <c r="C239" s="247"/>
      <c r="D239" s="236" t="s">
        <v>207</v>
      </c>
      <c r="E239" s="248" t="s">
        <v>19</v>
      </c>
      <c r="F239" s="249" t="s">
        <v>216</v>
      </c>
      <c r="G239" s="247"/>
      <c r="H239" s="250">
        <v>2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6" t="s">
        <v>207</v>
      </c>
      <c r="AU239" s="256" t="s">
        <v>83</v>
      </c>
      <c r="AV239" s="14" t="s">
        <v>109</v>
      </c>
      <c r="AW239" s="14" t="s">
        <v>35</v>
      </c>
      <c r="AX239" s="14" t="s">
        <v>81</v>
      </c>
      <c r="AY239" s="256" t="s">
        <v>197</v>
      </c>
    </row>
    <row r="240" s="2" customFormat="1" ht="37.8" customHeight="1">
      <c r="A240" s="41"/>
      <c r="B240" s="42"/>
      <c r="C240" s="216" t="s">
        <v>390</v>
      </c>
      <c r="D240" s="216" t="s">
        <v>199</v>
      </c>
      <c r="E240" s="217" t="s">
        <v>391</v>
      </c>
      <c r="F240" s="218" t="s">
        <v>392</v>
      </c>
      <c r="G240" s="219" t="s">
        <v>267</v>
      </c>
      <c r="H240" s="220">
        <v>1</v>
      </c>
      <c r="I240" s="221"/>
      <c r="J240" s="222">
        <f>ROUND(I240*H240,2)</f>
        <v>0</v>
      </c>
      <c r="K240" s="218" t="s">
        <v>203</v>
      </c>
      <c r="L240" s="47"/>
      <c r="M240" s="223" t="s">
        <v>19</v>
      </c>
      <c r="N240" s="224" t="s">
        <v>45</v>
      </c>
      <c r="O240" s="87"/>
      <c r="P240" s="225">
        <f>O240*H240</f>
        <v>0</v>
      </c>
      <c r="Q240" s="225">
        <v>0.042000000000000003</v>
      </c>
      <c r="R240" s="225">
        <f>Q240*H240</f>
        <v>0.042000000000000003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109</v>
      </c>
      <c r="AT240" s="227" t="s">
        <v>199</v>
      </c>
      <c r="AU240" s="227" t="s">
        <v>83</v>
      </c>
      <c r="AY240" s="20" t="s">
        <v>197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81</v>
      </c>
      <c r="BK240" s="228">
        <f>ROUND(I240*H240,2)</f>
        <v>0</v>
      </c>
      <c r="BL240" s="20" t="s">
        <v>109</v>
      </c>
      <c r="BM240" s="227" t="s">
        <v>393</v>
      </c>
    </row>
    <row r="241" s="2" customFormat="1">
      <c r="A241" s="41"/>
      <c r="B241" s="42"/>
      <c r="C241" s="43"/>
      <c r="D241" s="229" t="s">
        <v>205</v>
      </c>
      <c r="E241" s="43"/>
      <c r="F241" s="230" t="s">
        <v>394</v>
      </c>
      <c r="G241" s="43"/>
      <c r="H241" s="43"/>
      <c r="I241" s="231"/>
      <c r="J241" s="43"/>
      <c r="K241" s="43"/>
      <c r="L241" s="47"/>
      <c r="M241" s="232"/>
      <c r="N241" s="233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205</v>
      </c>
      <c r="AU241" s="20" t="s">
        <v>83</v>
      </c>
    </row>
    <row r="242" s="13" customFormat="1">
      <c r="A242" s="13"/>
      <c r="B242" s="234"/>
      <c r="C242" s="235"/>
      <c r="D242" s="236" t="s">
        <v>207</v>
      </c>
      <c r="E242" s="237" t="s">
        <v>19</v>
      </c>
      <c r="F242" s="238" t="s">
        <v>395</v>
      </c>
      <c r="G242" s="235"/>
      <c r="H242" s="239">
        <v>1</v>
      </c>
      <c r="I242" s="240"/>
      <c r="J242" s="235"/>
      <c r="K242" s="235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207</v>
      </c>
      <c r="AU242" s="245" t="s">
        <v>83</v>
      </c>
      <c r="AV242" s="13" t="s">
        <v>83</v>
      </c>
      <c r="AW242" s="13" t="s">
        <v>35</v>
      </c>
      <c r="AX242" s="13" t="s">
        <v>81</v>
      </c>
      <c r="AY242" s="245" t="s">
        <v>197</v>
      </c>
    </row>
    <row r="243" s="2" customFormat="1" ht="37.8" customHeight="1">
      <c r="A243" s="41"/>
      <c r="B243" s="42"/>
      <c r="C243" s="216" t="s">
        <v>396</v>
      </c>
      <c r="D243" s="216" t="s">
        <v>199</v>
      </c>
      <c r="E243" s="217" t="s">
        <v>397</v>
      </c>
      <c r="F243" s="218" t="s">
        <v>398</v>
      </c>
      <c r="G243" s="219" t="s">
        <v>267</v>
      </c>
      <c r="H243" s="220">
        <v>4</v>
      </c>
      <c r="I243" s="221"/>
      <c r="J243" s="222">
        <f>ROUND(I243*H243,2)</f>
        <v>0</v>
      </c>
      <c r="K243" s="218" t="s">
        <v>203</v>
      </c>
      <c r="L243" s="47"/>
      <c r="M243" s="223" t="s">
        <v>19</v>
      </c>
      <c r="N243" s="224" t="s">
        <v>45</v>
      </c>
      <c r="O243" s="87"/>
      <c r="P243" s="225">
        <f>O243*H243</f>
        <v>0</v>
      </c>
      <c r="Q243" s="225">
        <v>0.047759999999999997</v>
      </c>
      <c r="R243" s="225">
        <f>Q243*H243</f>
        <v>0.19103999999999999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109</v>
      </c>
      <c r="AT243" s="227" t="s">
        <v>199</v>
      </c>
      <c r="AU243" s="227" t="s">
        <v>83</v>
      </c>
      <c r="AY243" s="20" t="s">
        <v>197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81</v>
      </c>
      <c r="BK243" s="228">
        <f>ROUND(I243*H243,2)</f>
        <v>0</v>
      </c>
      <c r="BL243" s="20" t="s">
        <v>109</v>
      </c>
      <c r="BM243" s="227" t="s">
        <v>399</v>
      </c>
    </row>
    <row r="244" s="2" customFormat="1">
      <c r="A244" s="41"/>
      <c r="B244" s="42"/>
      <c r="C244" s="43"/>
      <c r="D244" s="229" t="s">
        <v>205</v>
      </c>
      <c r="E244" s="43"/>
      <c r="F244" s="230" t="s">
        <v>400</v>
      </c>
      <c r="G244" s="43"/>
      <c r="H244" s="43"/>
      <c r="I244" s="231"/>
      <c r="J244" s="43"/>
      <c r="K244" s="43"/>
      <c r="L244" s="47"/>
      <c r="M244" s="232"/>
      <c r="N244" s="233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205</v>
      </c>
      <c r="AU244" s="20" t="s">
        <v>83</v>
      </c>
    </row>
    <row r="245" s="13" customFormat="1">
      <c r="A245" s="13"/>
      <c r="B245" s="234"/>
      <c r="C245" s="235"/>
      <c r="D245" s="236" t="s">
        <v>207</v>
      </c>
      <c r="E245" s="237" t="s">
        <v>19</v>
      </c>
      <c r="F245" s="238" t="s">
        <v>401</v>
      </c>
      <c r="G245" s="235"/>
      <c r="H245" s="239">
        <v>4</v>
      </c>
      <c r="I245" s="240"/>
      <c r="J245" s="235"/>
      <c r="K245" s="235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207</v>
      </c>
      <c r="AU245" s="245" t="s">
        <v>83</v>
      </c>
      <c r="AV245" s="13" t="s">
        <v>83</v>
      </c>
      <c r="AW245" s="13" t="s">
        <v>35</v>
      </c>
      <c r="AX245" s="13" t="s">
        <v>81</v>
      </c>
      <c r="AY245" s="245" t="s">
        <v>197</v>
      </c>
    </row>
    <row r="246" s="2" customFormat="1" ht="37.8" customHeight="1">
      <c r="A246" s="41"/>
      <c r="B246" s="42"/>
      <c r="C246" s="216" t="s">
        <v>402</v>
      </c>
      <c r="D246" s="216" t="s">
        <v>199</v>
      </c>
      <c r="E246" s="217" t="s">
        <v>403</v>
      </c>
      <c r="F246" s="218" t="s">
        <v>404</v>
      </c>
      <c r="G246" s="219" t="s">
        <v>267</v>
      </c>
      <c r="H246" s="220">
        <v>10</v>
      </c>
      <c r="I246" s="221"/>
      <c r="J246" s="222">
        <f>ROUND(I246*H246,2)</f>
        <v>0</v>
      </c>
      <c r="K246" s="218" t="s">
        <v>203</v>
      </c>
      <c r="L246" s="47"/>
      <c r="M246" s="223" t="s">
        <v>19</v>
      </c>
      <c r="N246" s="224" t="s">
        <v>45</v>
      </c>
      <c r="O246" s="87"/>
      <c r="P246" s="225">
        <f>O246*H246</f>
        <v>0</v>
      </c>
      <c r="Q246" s="225">
        <v>0.036549999999999999</v>
      </c>
      <c r="R246" s="225">
        <f>Q246*H246</f>
        <v>0.36549999999999999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109</v>
      </c>
      <c r="AT246" s="227" t="s">
        <v>199</v>
      </c>
      <c r="AU246" s="227" t="s">
        <v>83</v>
      </c>
      <c r="AY246" s="20" t="s">
        <v>197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81</v>
      </c>
      <c r="BK246" s="228">
        <f>ROUND(I246*H246,2)</f>
        <v>0</v>
      </c>
      <c r="BL246" s="20" t="s">
        <v>109</v>
      </c>
      <c r="BM246" s="227" t="s">
        <v>405</v>
      </c>
    </row>
    <row r="247" s="2" customFormat="1">
      <c r="A247" s="41"/>
      <c r="B247" s="42"/>
      <c r="C247" s="43"/>
      <c r="D247" s="229" t="s">
        <v>205</v>
      </c>
      <c r="E247" s="43"/>
      <c r="F247" s="230" t="s">
        <v>406</v>
      </c>
      <c r="G247" s="43"/>
      <c r="H247" s="43"/>
      <c r="I247" s="231"/>
      <c r="J247" s="43"/>
      <c r="K247" s="43"/>
      <c r="L247" s="47"/>
      <c r="M247" s="232"/>
      <c r="N247" s="233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205</v>
      </c>
      <c r="AU247" s="20" t="s">
        <v>83</v>
      </c>
    </row>
    <row r="248" s="13" customFormat="1">
      <c r="A248" s="13"/>
      <c r="B248" s="234"/>
      <c r="C248" s="235"/>
      <c r="D248" s="236" t="s">
        <v>207</v>
      </c>
      <c r="E248" s="237" t="s">
        <v>19</v>
      </c>
      <c r="F248" s="238" t="s">
        <v>407</v>
      </c>
      <c r="G248" s="235"/>
      <c r="H248" s="239">
        <v>10</v>
      </c>
      <c r="I248" s="240"/>
      <c r="J248" s="235"/>
      <c r="K248" s="235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207</v>
      </c>
      <c r="AU248" s="245" t="s">
        <v>83</v>
      </c>
      <c r="AV248" s="13" t="s">
        <v>83</v>
      </c>
      <c r="AW248" s="13" t="s">
        <v>35</v>
      </c>
      <c r="AX248" s="13" t="s">
        <v>81</v>
      </c>
      <c r="AY248" s="245" t="s">
        <v>197</v>
      </c>
    </row>
    <row r="249" s="2" customFormat="1" ht="37.8" customHeight="1">
      <c r="A249" s="41"/>
      <c r="B249" s="42"/>
      <c r="C249" s="216" t="s">
        <v>408</v>
      </c>
      <c r="D249" s="216" t="s">
        <v>199</v>
      </c>
      <c r="E249" s="217" t="s">
        <v>409</v>
      </c>
      <c r="F249" s="218" t="s">
        <v>410</v>
      </c>
      <c r="G249" s="219" t="s">
        <v>267</v>
      </c>
      <c r="H249" s="220">
        <v>10</v>
      </c>
      <c r="I249" s="221"/>
      <c r="J249" s="222">
        <f>ROUND(I249*H249,2)</f>
        <v>0</v>
      </c>
      <c r="K249" s="218" t="s">
        <v>203</v>
      </c>
      <c r="L249" s="47"/>
      <c r="M249" s="223" t="s">
        <v>19</v>
      </c>
      <c r="N249" s="224" t="s">
        <v>45</v>
      </c>
      <c r="O249" s="87"/>
      <c r="P249" s="225">
        <f>O249*H249</f>
        <v>0</v>
      </c>
      <c r="Q249" s="225">
        <v>0.063549999999999995</v>
      </c>
      <c r="R249" s="225">
        <f>Q249*H249</f>
        <v>0.63549999999999995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109</v>
      </c>
      <c r="AT249" s="227" t="s">
        <v>199</v>
      </c>
      <c r="AU249" s="227" t="s">
        <v>83</v>
      </c>
      <c r="AY249" s="20" t="s">
        <v>197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81</v>
      </c>
      <c r="BK249" s="228">
        <f>ROUND(I249*H249,2)</f>
        <v>0</v>
      </c>
      <c r="BL249" s="20" t="s">
        <v>109</v>
      </c>
      <c r="BM249" s="227" t="s">
        <v>411</v>
      </c>
    </row>
    <row r="250" s="2" customFormat="1">
      <c r="A250" s="41"/>
      <c r="B250" s="42"/>
      <c r="C250" s="43"/>
      <c r="D250" s="229" t="s">
        <v>205</v>
      </c>
      <c r="E250" s="43"/>
      <c r="F250" s="230" t="s">
        <v>412</v>
      </c>
      <c r="G250" s="43"/>
      <c r="H250" s="43"/>
      <c r="I250" s="231"/>
      <c r="J250" s="43"/>
      <c r="K250" s="43"/>
      <c r="L250" s="47"/>
      <c r="M250" s="232"/>
      <c r="N250" s="233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205</v>
      </c>
      <c r="AU250" s="20" t="s">
        <v>83</v>
      </c>
    </row>
    <row r="251" s="13" customFormat="1">
      <c r="A251" s="13"/>
      <c r="B251" s="234"/>
      <c r="C251" s="235"/>
      <c r="D251" s="236" t="s">
        <v>207</v>
      </c>
      <c r="E251" s="237" t="s">
        <v>19</v>
      </c>
      <c r="F251" s="238" t="s">
        <v>413</v>
      </c>
      <c r="G251" s="235"/>
      <c r="H251" s="239">
        <v>5</v>
      </c>
      <c r="I251" s="240"/>
      <c r="J251" s="235"/>
      <c r="K251" s="235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207</v>
      </c>
      <c r="AU251" s="245" t="s">
        <v>83</v>
      </c>
      <c r="AV251" s="13" t="s">
        <v>83</v>
      </c>
      <c r="AW251" s="13" t="s">
        <v>35</v>
      </c>
      <c r="AX251" s="13" t="s">
        <v>74</v>
      </c>
      <c r="AY251" s="245" t="s">
        <v>197</v>
      </c>
    </row>
    <row r="252" s="13" customFormat="1">
      <c r="A252" s="13"/>
      <c r="B252" s="234"/>
      <c r="C252" s="235"/>
      <c r="D252" s="236" t="s">
        <v>207</v>
      </c>
      <c r="E252" s="237" t="s">
        <v>19</v>
      </c>
      <c r="F252" s="238" t="s">
        <v>414</v>
      </c>
      <c r="G252" s="235"/>
      <c r="H252" s="239">
        <v>5</v>
      </c>
      <c r="I252" s="240"/>
      <c r="J252" s="235"/>
      <c r="K252" s="235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207</v>
      </c>
      <c r="AU252" s="245" t="s">
        <v>83</v>
      </c>
      <c r="AV252" s="13" t="s">
        <v>83</v>
      </c>
      <c r="AW252" s="13" t="s">
        <v>35</v>
      </c>
      <c r="AX252" s="13" t="s">
        <v>74</v>
      </c>
      <c r="AY252" s="245" t="s">
        <v>197</v>
      </c>
    </row>
    <row r="253" s="14" customFormat="1">
      <c r="A253" s="14"/>
      <c r="B253" s="246"/>
      <c r="C253" s="247"/>
      <c r="D253" s="236" t="s">
        <v>207</v>
      </c>
      <c r="E253" s="248" t="s">
        <v>19</v>
      </c>
      <c r="F253" s="249" t="s">
        <v>216</v>
      </c>
      <c r="G253" s="247"/>
      <c r="H253" s="250">
        <v>10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207</v>
      </c>
      <c r="AU253" s="256" t="s">
        <v>83</v>
      </c>
      <c r="AV253" s="14" t="s">
        <v>109</v>
      </c>
      <c r="AW253" s="14" t="s">
        <v>35</v>
      </c>
      <c r="AX253" s="14" t="s">
        <v>81</v>
      </c>
      <c r="AY253" s="256" t="s">
        <v>197</v>
      </c>
    </row>
    <row r="254" s="2" customFormat="1" ht="37.8" customHeight="1">
      <c r="A254" s="41"/>
      <c r="B254" s="42"/>
      <c r="C254" s="216" t="s">
        <v>415</v>
      </c>
      <c r="D254" s="216" t="s">
        <v>199</v>
      </c>
      <c r="E254" s="217" t="s">
        <v>416</v>
      </c>
      <c r="F254" s="218" t="s">
        <v>417</v>
      </c>
      <c r="G254" s="219" t="s">
        <v>267</v>
      </c>
      <c r="H254" s="220">
        <v>38</v>
      </c>
      <c r="I254" s="221"/>
      <c r="J254" s="222">
        <f>ROUND(I254*H254,2)</f>
        <v>0</v>
      </c>
      <c r="K254" s="218" t="s">
        <v>203</v>
      </c>
      <c r="L254" s="47"/>
      <c r="M254" s="223" t="s">
        <v>19</v>
      </c>
      <c r="N254" s="224" t="s">
        <v>45</v>
      </c>
      <c r="O254" s="87"/>
      <c r="P254" s="225">
        <f>O254*H254</f>
        <v>0</v>
      </c>
      <c r="Q254" s="225">
        <v>0.081850000000000006</v>
      </c>
      <c r="R254" s="225">
        <f>Q254*H254</f>
        <v>3.1103000000000001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109</v>
      </c>
      <c r="AT254" s="227" t="s">
        <v>199</v>
      </c>
      <c r="AU254" s="227" t="s">
        <v>83</v>
      </c>
      <c r="AY254" s="20" t="s">
        <v>197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81</v>
      </c>
      <c r="BK254" s="228">
        <f>ROUND(I254*H254,2)</f>
        <v>0</v>
      </c>
      <c r="BL254" s="20" t="s">
        <v>109</v>
      </c>
      <c r="BM254" s="227" t="s">
        <v>418</v>
      </c>
    </row>
    <row r="255" s="2" customFormat="1">
      <c r="A255" s="41"/>
      <c r="B255" s="42"/>
      <c r="C255" s="43"/>
      <c r="D255" s="229" t="s">
        <v>205</v>
      </c>
      <c r="E255" s="43"/>
      <c r="F255" s="230" t="s">
        <v>419</v>
      </c>
      <c r="G255" s="43"/>
      <c r="H255" s="43"/>
      <c r="I255" s="231"/>
      <c r="J255" s="43"/>
      <c r="K255" s="43"/>
      <c r="L255" s="47"/>
      <c r="M255" s="232"/>
      <c r="N255" s="233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205</v>
      </c>
      <c r="AU255" s="20" t="s">
        <v>83</v>
      </c>
    </row>
    <row r="256" s="13" customFormat="1">
      <c r="A256" s="13"/>
      <c r="B256" s="234"/>
      <c r="C256" s="235"/>
      <c r="D256" s="236" t="s">
        <v>207</v>
      </c>
      <c r="E256" s="237" t="s">
        <v>19</v>
      </c>
      <c r="F256" s="238" t="s">
        <v>420</v>
      </c>
      <c r="G256" s="235"/>
      <c r="H256" s="239">
        <v>30</v>
      </c>
      <c r="I256" s="240"/>
      <c r="J256" s="235"/>
      <c r="K256" s="235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207</v>
      </c>
      <c r="AU256" s="245" t="s">
        <v>83</v>
      </c>
      <c r="AV256" s="13" t="s">
        <v>83</v>
      </c>
      <c r="AW256" s="13" t="s">
        <v>35</v>
      </c>
      <c r="AX256" s="13" t="s">
        <v>74</v>
      </c>
      <c r="AY256" s="245" t="s">
        <v>197</v>
      </c>
    </row>
    <row r="257" s="13" customFormat="1">
      <c r="A257" s="13"/>
      <c r="B257" s="234"/>
      <c r="C257" s="235"/>
      <c r="D257" s="236" t="s">
        <v>207</v>
      </c>
      <c r="E257" s="237" t="s">
        <v>19</v>
      </c>
      <c r="F257" s="238" t="s">
        <v>421</v>
      </c>
      <c r="G257" s="235"/>
      <c r="H257" s="239">
        <v>5</v>
      </c>
      <c r="I257" s="240"/>
      <c r="J257" s="235"/>
      <c r="K257" s="235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207</v>
      </c>
      <c r="AU257" s="245" t="s">
        <v>83</v>
      </c>
      <c r="AV257" s="13" t="s">
        <v>83</v>
      </c>
      <c r="AW257" s="13" t="s">
        <v>35</v>
      </c>
      <c r="AX257" s="13" t="s">
        <v>74</v>
      </c>
      <c r="AY257" s="245" t="s">
        <v>197</v>
      </c>
    </row>
    <row r="258" s="13" customFormat="1">
      <c r="A258" s="13"/>
      <c r="B258" s="234"/>
      <c r="C258" s="235"/>
      <c r="D258" s="236" t="s">
        <v>207</v>
      </c>
      <c r="E258" s="237" t="s">
        <v>19</v>
      </c>
      <c r="F258" s="238" t="s">
        <v>422</v>
      </c>
      <c r="G258" s="235"/>
      <c r="H258" s="239">
        <v>3</v>
      </c>
      <c r="I258" s="240"/>
      <c r="J258" s="235"/>
      <c r="K258" s="235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207</v>
      </c>
      <c r="AU258" s="245" t="s">
        <v>83</v>
      </c>
      <c r="AV258" s="13" t="s">
        <v>83</v>
      </c>
      <c r="AW258" s="13" t="s">
        <v>35</v>
      </c>
      <c r="AX258" s="13" t="s">
        <v>74</v>
      </c>
      <c r="AY258" s="245" t="s">
        <v>197</v>
      </c>
    </row>
    <row r="259" s="14" customFormat="1">
      <c r="A259" s="14"/>
      <c r="B259" s="246"/>
      <c r="C259" s="247"/>
      <c r="D259" s="236" t="s">
        <v>207</v>
      </c>
      <c r="E259" s="248" t="s">
        <v>19</v>
      </c>
      <c r="F259" s="249" t="s">
        <v>216</v>
      </c>
      <c r="G259" s="247"/>
      <c r="H259" s="250">
        <v>38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6" t="s">
        <v>207</v>
      </c>
      <c r="AU259" s="256" t="s">
        <v>83</v>
      </c>
      <c r="AV259" s="14" t="s">
        <v>109</v>
      </c>
      <c r="AW259" s="14" t="s">
        <v>35</v>
      </c>
      <c r="AX259" s="14" t="s">
        <v>81</v>
      </c>
      <c r="AY259" s="256" t="s">
        <v>197</v>
      </c>
    </row>
    <row r="260" s="2" customFormat="1" ht="37.8" customHeight="1">
      <c r="A260" s="41"/>
      <c r="B260" s="42"/>
      <c r="C260" s="216" t="s">
        <v>423</v>
      </c>
      <c r="D260" s="216" t="s">
        <v>199</v>
      </c>
      <c r="E260" s="217" t="s">
        <v>424</v>
      </c>
      <c r="F260" s="218" t="s">
        <v>425</v>
      </c>
      <c r="G260" s="219" t="s">
        <v>267</v>
      </c>
      <c r="H260" s="220">
        <v>18</v>
      </c>
      <c r="I260" s="221"/>
      <c r="J260" s="222">
        <f>ROUND(I260*H260,2)</f>
        <v>0</v>
      </c>
      <c r="K260" s="218" t="s">
        <v>203</v>
      </c>
      <c r="L260" s="47"/>
      <c r="M260" s="223" t="s">
        <v>19</v>
      </c>
      <c r="N260" s="224" t="s">
        <v>45</v>
      </c>
      <c r="O260" s="87"/>
      <c r="P260" s="225">
        <f>O260*H260</f>
        <v>0</v>
      </c>
      <c r="Q260" s="225">
        <v>0.091050000000000006</v>
      </c>
      <c r="R260" s="225">
        <f>Q260*H260</f>
        <v>1.6389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109</v>
      </c>
      <c r="AT260" s="227" t="s">
        <v>199</v>
      </c>
      <c r="AU260" s="227" t="s">
        <v>83</v>
      </c>
      <c r="AY260" s="20" t="s">
        <v>197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81</v>
      </c>
      <c r="BK260" s="228">
        <f>ROUND(I260*H260,2)</f>
        <v>0</v>
      </c>
      <c r="BL260" s="20" t="s">
        <v>109</v>
      </c>
      <c r="BM260" s="227" t="s">
        <v>426</v>
      </c>
    </row>
    <row r="261" s="2" customFormat="1">
      <c r="A261" s="41"/>
      <c r="B261" s="42"/>
      <c r="C261" s="43"/>
      <c r="D261" s="229" t="s">
        <v>205</v>
      </c>
      <c r="E261" s="43"/>
      <c r="F261" s="230" t="s">
        <v>427</v>
      </c>
      <c r="G261" s="43"/>
      <c r="H261" s="43"/>
      <c r="I261" s="231"/>
      <c r="J261" s="43"/>
      <c r="K261" s="43"/>
      <c r="L261" s="47"/>
      <c r="M261" s="232"/>
      <c r="N261" s="233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205</v>
      </c>
      <c r="AU261" s="20" t="s">
        <v>83</v>
      </c>
    </row>
    <row r="262" s="13" customFormat="1">
      <c r="A262" s="13"/>
      <c r="B262" s="234"/>
      <c r="C262" s="235"/>
      <c r="D262" s="236" t="s">
        <v>207</v>
      </c>
      <c r="E262" s="237" t="s">
        <v>19</v>
      </c>
      <c r="F262" s="238" t="s">
        <v>428</v>
      </c>
      <c r="G262" s="235"/>
      <c r="H262" s="239">
        <v>15</v>
      </c>
      <c r="I262" s="240"/>
      <c r="J262" s="235"/>
      <c r="K262" s="235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207</v>
      </c>
      <c r="AU262" s="245" t="s">
        <v>83</v>
      </c>
      <c r="AV262" s="13" t="s">
        <v>83</v>
      </c>
      <c r="AW262" s="13" t="s">
        <v>35</v>
      </c>
      <c r="AX262" s="13" t="s">
        <v>74</v>
      </c>
      <c r="AY262" s="245" t="s">
        <v>197</v>
      </c>
    </row>
    <row r="263" s="13" customFormat="1">
      <c r="A263" s="13"/>
      <c r="B263" s="234"/>
      <c r="C263" s="235"/>
      <c r="D263" s="236" t="s">
        <v>207</v>
      </c>
      <c r="E263" s="237" t="s">
        <v>19</v>
      </c>
      <c r="F263" s="238" t="s">
        <v>429</v>
      </c>
      <c r="G263" s="235"/>
      <c r="H263" s="239">
        <v>3</v>
      </c>
      <c r="I263" s="240"/>
      <c r="J263" s="235"/>
      <c r="K263" s="235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207</v>
      </c>
      <c r="AU263" s="245" t="s">
        <v>83</v>
      </c>
      <c r="AV263" s="13" t="s">
        <v>83</v>
      </c>
      <c r="AW263" s="13" t="s">
        <v>35</v>
      </c>
      <c r="AX263" s="13" t="s">
        <v>74</v>
      </c>
      <c r="AY263" s="245" t="s">
        <v>197</v>
      </c>
    </row>
    <row r="264" s="14" customFormat="1">
      <c r="A264" s="14"/>
      <c r="B264" s="246"/>
      <c r="C264" s="247"/>
      <c r="D264" s="236" t="s">
        <v>207</v>
      </c>
      <c r="E264" s="248" t="s">
        <v>19</v>
      </c>
      <c r="F264" s="249" t="s">
        <v>216</v>
      </c>
      <c r="G264" s="247"/>
      <c r="H264" s="250">
        <v>18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6" t="s">
        <v>207</v>
      </c>
      <c r="AU264" s="256" t="s">
        <v>83</v>
      </c>
      <c r="AV264" s="14" t="s">
        <v>109</v>
      </c>
      <c r="AW264" s="14" t="s">
        <v>35</v>
      </c>
      <c r="AX264" s="14" t="s">
        <v>81</v>
      </c>
      <c r="AY264" s="256" t="s">
        <v>197</v>
      </c>
    </row>
    <row r="265" s="2" customFormat="1" ht="37.8" customHeight="1">
      <c r="A265" s="41"/>
      <c r="B265" s="42"/>
      <c r="C265" s="216" t="s">
        <v>430</v>
      </c>
      <c r="D265" s="216" t="s">
        <v>199</v>
      </c>
      <c r="E265" s="217" t="s">
        <v>431</v>
      </c>
      <c r="F265" s="218" t="s">
        <v>432</v>
      </c>
      <c r="G265" s="219" t="s">
        <v>267</v>
      </c>
      <c r="H265" s="220">
        <v>5</v>
      </c>
      <c r="I265" s="221"/>
      <c r="J265" s="222">
        <f>ROUND(I265*H265,2)</f>
        <v>0</v>
      </c>
      <c r="K265" s="218" t="s">
        <v>203</v>
      </c>
      <c r="L265" s="47"/>
      <c r="M265" s="223" t="s">
        <v>19</v>
      </c>
      <c r="N265" s="224" t="s">
        <v>45</v>
      </c>
      <c r="O265" s="87"/>
      <c r="P265" s="225">
        <f>O265*H265</f>
        <v>0</v>
      </c>
      <c r="Q265" s="225">
        <v>0.10904999999999999</v>
      </c>
      <c r="R265" s="225">
        <f>Q265*H265</f>
        <v>0.54525000000000001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109</v>
      </c>
      <c r="AT265" s="227" t="s">
        <v>199</v>
      </c>
      <c r="AU265" s="227" t="s">
        <v>83</v>
      </c>
      <c r="AY265" s="20" t="s">
        <v>197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81</v>
      </c>
      <c r="BK265" s="228">
        <f>ROUND(I265*H265,2)</f>
        <v>0</v>
      </c>
      <c r="BL265" s="20" t="s">
        <v>109</v>
      </c>
      <c r="BM265" s="227" t="s">
        <v>433</v>
      </c>
    </row>
    <row r="266" s="2" customFormat="1">
      <c r="A266" s="41"/>
      <c r="B266" s="42"/>
      <c r="C266" s="43"/>
      <c r="D266" s="229" t="s">
        <v>205</v>
      </c>
      <c r="E266" s="43"/>
      <c r="F266" s="230" t="s">
        <v>434</v>
      </c>
      <c r="G266" s="43"/>
      <c r="H266" s="43"/>
      <c r="I266" s="231"/>
      <c r="J266" s="43"/>
      <c r="K266" s="43"/>
      <c r="L266" s="47"/>
      <c r="M266" s="232"/>
      <c r="N266" s="233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205</v>
      </c>
      <c r="AU266" s="20" t="s">
        <v>83</v>
      </c>
    </row>
    <row r="267" s="13" customFormat="1">
      <c r="A267" s="13"/>
      <c r="B267" s="234"/>
      <c r="C267" s="235"/>
      <c r="D267" s="236" t="s">
        <v>207</v>
      </c>
      <c r="E267" s="237" t="s">
        <v>19</v>
      </c>
      <c r="F267" s="238" t="s">
        <v>435</v>
      </c>
      <c r="G267" s="235"/>
      <c r="H267" s="239">
        <v>5</v>
      </c>
      <c r="I267" s="240"/>
      <c r="J267" s="235"/>
      <c r="K267" s="235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207</v>
      </c>
      <c r="AU267" s="245" t="s">
        <v>83</v>
      </c>
      <c r="AV267" s="13" t="s">
        <v>83</v>
      </c>
      <c r="AW267" s="13" t="s">
        <v>35</v>
      </c>
      <c r="AX267" s="13" t="s">
        <v>81</v>
      </c>
      <c r="AY267" s="245" t="s">
        <v>197</v>
      </c>
    </row>
    <row r="268" s="2" customFormat="1" ht="37.8" customHeight="1">
      <c r="A268" s="41"/>
      <c r="B268" s="42"/>
      <c r="C268" s="216" t="s">
        <v>436</v>
      </c>
      <c r="D268" s="216" t="s">
        <v>199</v>
      </c>
      <c r="E268" s="217" t="s">
        <v>437</v>
      </c>
      <c r="F268" s="218" t="s">
        <v>438</v>
      </c>
      <c r="G268" s="219" t="s">
        <v>267</v>
      </c>
      <c r="H268" s="220">
        <v>5</v>
      </c>
      <c r="I268" s="221"/>
      <c r="J268" s="222">
        <f>ROUND(I268*H268,2)</f>
        <v>0</v>
      </c>
      <c r="K268" s="218" t="s">
        <v>203</v>
      </c>
      <c r="L268" s="47"/>
      <c r="M268" s="223" t="s">
        <v>19</v>
      </c>
      <c r="N268" s="224" t="s">
        <v>45</v>
      </c>
      <c r="O268" s="87"/>
      <c r="P268" s="225">
        <f>O268*H268</f>
        <v>0</v>
      </c>
      <c r="Q268" s="225">
        <v>0.11805</v>
      </c>
      <c r="R268" s="225">
        <f>Q268*H268</f>
        <v>0.59025000000000005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109</v>
      </c>
      <c r="AT268" s="227" t="s">
        <v>199</v>
      </c>
      <c r="AU268" s="227" t="s">
        <v>83</v>
      </c>
      <c r="AY268" s="20" t="s">
        <v>197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81</v>
      </c>
      <c r="BK268" s="228">
        <f>ROUND(I268*H268,2)</f>
        <v>0</v>
      </c>
      <c r="BL268" s="20" t="s">
        <v>109</v>
      </c>
      <c r="BM268" s="227" t="s">
        <v>439</v>
      </c>
    </row>
    <row r="269" s="2" customFormat="1">
      <c r="A269" s="41"/>
      <c r="B269" s="42"/>
      <c r="C269" s="43"/>
      <c r="D269" s="229" t="s">
        <v>205</v>
      </c>
      <c r="E269" s="43"/>
      <c r="F269" s="230" t="s">
        <v>440</v>
      </c>
      <c r="G269" s="43"/>
      <c r="H269" s="43"/>
      <c r="I269" s="231"/>
      <c r="J269" s="43"/>
      <c r="K269" s="43"/>
      <c r="L269" s="47"/>
      <c r="M269" s="232"/>
      <c r="N269" s="233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205</v>
      </c>
      <c r="AU269" s="20" t="s">
        <v>83</v>
      </c>
    </row>
    <row r="270" s="13" customFormat="1">
      <c r="A270" s="13"/>
      <c r="B270" s="234"/>
      <c r="C270" s="235"/>
      <c r="D270" s="236" t="s">
        <v>207</v>
      </c>
      <c r="E270" s="237" t="s">
        <v>19</v>
      </c>
      <c r="F270" s="238" t="s">
        <v>441</v>
      </c>
      <c r="G270" s="235"/>
      <c r="H270" s="239">
        <v>5</v>
      </c>
      <c r="I270" s="240"/>
      <c r="J270" s="235"/>
      <c r="K270" s="235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207</v>
      </c>
      <c r="AU270" s="245" t="s">
        <v>83</v>
      </c>
      <c r="AV270" s="13" t="s">
        <v>83</v>
      </c>
      <c r="AW270" s="13" t="s">
        <v>35</v>
      </c>
      <c r="AX270" s="13" t="s">
        <v>81</v>
      </c>
      <c r="AY270" s="245" t="s">
        <v>197</v>
      </c>
    </row>
    <row r="271" s="2" customFormat="1" ht="49.05" customHeight="1">
      <c r="A271" s="41"/>
      <c r="B271" s="42"/>
      <c r="C271" s="216" t="s">
        <v>442</v>
      </c>
      <c r="D271" s="216" t="s">
        <v>199</v>
      </c>
      <c r="E271" s="217" t="s">
        <v>443</v>
      </c>
      <c r="F271" s="218" t="s">
        <v>444</v>
      </c>
      <c r="G271" s="219" t="s">
        <v>267</v>
      </c>
      <c r="H271" s="220">
        <v>6</v>
      </c>
      <c r="I271" s="221"/>
      <c r="J271" s="222">
        <f>ROUND(I271*H271,2)</f>
        <v>0</v>
      </c>
      <c r="K271" s="218" t="s">
        <v>203</v>
      </c>
      <c r="L271" s="47"/>
      <c r="M271" s="223" t="s">
        <v>19</v>
      </c>
      <c r="N271" s="224" t="s">
        <v>45</v>
      </c>
      <c r="O271" s="87"/>
      <c r="P271" s="225">
        <f>O271*H271</f>
        <v>0</v>
      </c>
      <c r="Q271" s="225">
        <v>0.69821</v>
      </c>
      <c r="R271" s="225">
        <f>Q271*H271</f>
        <v>4.18926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109</v>
      </c>
      <c r="AT271" s="227" t="s">
        <v>199</v>
      </c>
      <c r="AU271" s="227" t="s">
        <v>83</v>
      </c>
      <c r="AY271" s="20" t="s">
        <v>197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81</v>
      </c>
      <c r="BK271" s="228">
        <f>ROUND(I271*H271,2)</f>
        <v>0</v>
      </c>
      <c r="BL271" s="20" t="s">
        <v>109</v>
      </c>
      <c r="BM271" s="227" t="s">
        <v>445</v>
      </c>
    </row>
    <row r="272" s="2" customFormat="1">
      <c r="A272" s="41"/>
      <c r="B272" s="42"/>
      <c r="C272" s="43"/>
      <c r="D272" s="229" t="s">
        <v>205</v>
      </c>
      <c r="E272" s="43"/>
      <c r="F272" s="230" t="s">
        <v>446</v>
      </c>
      <c r="G272" s="43"/>
      <c r="H272" s="43"/>
      <c r="I272" s="231"/>
      <c r="J272" s="43"/>
      <c r="K272" s="43"/>
      <c r="L272" s="47"/>
      <c r="M272" s="232"/>
      <c r="N272" s="233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205</v>
      </c>
      <c r="AU272" s="20" t="s">
        <v>83</v>
      </c>
    </row>
    <row r="273" s="13" customFormat="1">
      <c r="A273" s="13"/>
      <c r="B273" s="234"/>
      <c r="C273" s="235"/>
      <c r="D273" s="236" t="s">
        <v>207</v>
      </c>
      <c r="E273" s="237" t="s">
        <v>19</v>
      </c>
      <c r="F273" s="238" t="s">
        <v>447</v>
      </c>
      <c r="G273" s="235"/>
      <c r="H273" s="239">
        <v>6</v>
      </c>
      <c r="I273" s="240"/>
      <c r="J273" s="235"/>
      <c r="K273" s="235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207</v>
      </c>
      <c r="AU273" s="245" t="s">
        <v>83</v>
      </c>
      <c r="AV273" s="13" t="s">
        <v>83</v>
      </c>
      <c r="AW273" s="13" t="s">
        <v>35</v>
      </c>
      <c r="AX273" s="13" t="s">
        <v>81</v>
      </c>
      <c r="AY273" s="245" t="s">
        <v>197</v>
      </c>
    </row>
    <row r="274" s="2" customFormat="1" ht="37.8" customHeight="1">
      <c r="A274" s="41"/>
      <c r="B274" s="42"/>
      <c r="C274" s="216" t="s">
        <v>448</v>
      </c>
      <c r="D274" s="216" t="s">
        <v>199</v>
      </c>
      <c r="E274" s="217" t="s">
        <v>449</v>
      </c>
      <c r="F274" s="218" t="s">
        <v>450</v>
      </c>
      <c r="G274" s="219" t="s">
        <v>211</v>
      </c>
      <c r="H274" s="220">
        <v>5.7309999999999999</v>
      </c>
      <c r="I274" s="221"/>
      <c r="J274" s="222">
        <f>ROUND(I274*H274,2)</f>
        <v>0</v>
      </c>
      <c r="K274" s="218" t="s">
        <v>203</v>
      </c>
      <c r="L274" s="47"/>
      <c r="M274" s="223" t="s">
        <v>19</v>
      </c>
      <c r="N274" s="224" t="s">
        <v>45</v>
      </c>
      <c r="O274" s="87"/>
      <c r="P274" s="225">
        <f>O274*H274</f>
        <v>0</v>
      </c>
      <c r="Q274" s="225">
        <v>2.5018699999999998</v>
      </c>
      <c r="R274" s="225">
        <f>Q274*H274</f>
        <v>14.33821697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109</v>
      </c>
      <c r="AT274" s="227" t="s">
        <v>199</v>
      </c>
      <c r="AU274" s="227" t="s">
        <v>83</v>
      </c>
      <c r="AY274" s="20" t="s">
        <v>197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81</v>
      </c>
      <c r="BK274" s="228">
        <f>ROUND(I274*H274,2)</f>
        <v>0</v>
      </c>
      <c r="BL274" s="20" t="s">
        <v>109</v>
      </c>
      <c r="BM274" s="227" t="s">
        <v>451</v>
      </c>
    </row>
    <row r="275" s="2" customFormat="1">
      <c r="A275" s="41"/>
      <c r="B275" s="42"/>
      <c r="C275" s="43"/>
      <c r="D275" s="229" t="s">
        <v>205</v>
      </c>
      <c r="E275" s="43"/>
      <c r="F275" s="230" t="s">
        <v>452</v>
      </c>
      <c r="G275" s="43"/>
      <c r="H275" s="43"/>
      <c r="I275" s="231"/>
      <c r="J275" s="43"/>
      <c r="K275" s="43"/>
      <c r="L275" s="47"/>
      <c r="M275" s="232"/>
      <c r="N275" s="233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205</v>
      </c>
      <c r="AU275" s="20" t="s">
        <v>83</v>
      </c>
    </row>
    <row r="276" s="13" customFormat="1">
      <c r="A276" s="13"/>
      <c r="B276" s="234"/>
      <c r="C276" s="235"/>
      <c r="D276" s="236" t="s">
        <v>207</v>
      </c>
      <c r="E276" s="237" t="s">
        <v>19</v>
      </c>
      <c r="F276" s="238" t="s">
        <v>453</v>
      </c>
      <c r="G276" s="235"/>
      <c r="H276" s="239">
        <v>3.8879999999999999</v>
      </c>
      <c r="I276" s="240"/>
      <c r="J276" s="235"/>
      <c r="K276" s="235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207</v>
      </c>
      <c r="AU276" s="245" t="s">
        <v>83</v>
      </c>
      <c r="AV276" s="13" t="s">
        <v>83</v>
      </c>
      <c r="AW276" s="13" t="s">
        <v>35</v>
      </c>
      <c r="AX276" s="13" t="s">
        <v>74</v>
      </c>
      <c r="AY276" s="245" t="s">
        <v>197</v>
      </c>
    </row>
    <row r="277" s="13" customFormat="1">
      <c r="A277" s="13"/>
      <c r="B277" s="234"/>
      <c r="C277" s="235"/>
      <c r="D277" s="236" t="s">
        <v>207</v>
      </c>
      <c r="E277" s="237" t="s">
        <v>19</v>
      </c>
      <c r="F277" s="238" t="s">
        <v>454</v>
      </c>
      <c r="G277" s="235"/>
      <c r="H277" s="239">
        <v>1.843</v>
      </c>
      <c r="I277" s="240"/>
      <c r="J277" s="235"/>
      <c r="K277" s="235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207</v>
      </c>
      <c r="AU277" s="245" t="s">
        <v>83</v>
      </c>
      <c r="AV277" s="13" t="s">
        <v>83</v>
      </c>
      <c r="AW277" s="13" t="s">
        <v>35</v>
      </c>
      <c r="AX277" s="13" t="s">
        <v>74</v>
      </c>
      <c r="AY277" s="245" t="s">
        <v>197</v>
      </c>
    </row>
    <row r="278" s="14" customFormat="1">
      <c r="A278" s="14"/>
      <c r="B278" s="246"/>
      <c r="C278" s="247"/>
      <c r="D278" s="236" t="s">
        <v>207</v>
      </c>
      <c r="E278" s="248" t="s">
        <v>19</v>
      </c>
      <c r="F278" s="249" t="s">
        <v>216</v>
      </c>
      <c r="G278" s="247"/>
      <c r="H278" s="250">
        <v>5.7309999999999999</v>
      </c>
      <c r="I278" s="251"/>
      <c r="J278" s="247"/>
      <c r="K278" s="247"/>
      <c r="L278" s="252"/>
      <c r="M278" s="253"/>
      <c r="N278" s="254"/>
      <c r="O278" s="254"/>
      <c r="P278" s="254"/>
      <c r="Q278" s="254"/>
      <c r="R278" s="254"/>
      <c r="S278" s="254"/>
      <c r="T278" s="25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6" t="s">
        <v>207</v>
      </c>
      <c r="AU278" s="256" t="s">
        <v>83</v>
      </c>
      <c r="AV278" s="14" t="s">
        <v>109</v>
      </c>
      <c r="AW278" s="14" t="s">
        <v>35</v>
      </c>
      <c r="AX278" s="14" t="s">
        <v>81</v>
      </c>
      <c r="AY278" s="256" t="s">
        <v>197</v>
      </c>
    </row>
    <row r="279" s="2" customFormat="1" ht="44.25" customHeight="1">
      <c r="A279" s="41"/>
      <c r="B279" s="42"/>
      <c r="C279" s="216" t="s">
        <v>455</v>
      </c>
      <c r="D279" s="216" t="s">
        <v>199</v>
      </c>
      <c r="E279" s="217" t="s">
        <v>456</v>
      </c>
      <c r="F279" s="218" t="s">
        <v>457</v>
      </c>
      <c r="G279" s="219" t="s">
        <v>202</v>
      </c>
      <c r="H279" s="220">
        <v>57.311999999999998</v>
      </c>
      <c r="I279" s="221"/>
      <c r="J279" s="222">
        <f>ROUND(I279*H279,2)</f>
        <v>0</v>
      </c>
      <c r="K279" s="218" t="s">
        <v>203</v>
      </c>
      <c r="L279" s="47"/>
      <c r="M279" s="223" t="s">
        <v>19</v>
      </c>
      <c r="N279" s="224" t="s">
        <v>45</v>
      </c>
      <c r="O279" s="87"/>
      <c r="P279" s="225">
        <f>O279*H279</f>
        <v>0</v>
      </c>
      <c r="Q279" s="225">
        <v>0.0022799999999999999</v>
      </c>
      <c r="R279" s="225">
        <f>Q279*H279</f>
        <v>0.13067135999999999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109</v>
      </c>
      <c r="AT279" s="227" t="s">
        <v>199</v>
      </c>
      <c r="AU279" s="227" t="s">
        <v>83</v>
      </c>
      <c r="AY279" s="20" t="s">
        <v>197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81</v>
      </c>
      <c r="BK279" s="228">
        <f>ROUND(I279*H279,2)</f>
        <v>0</v>
      </c>
      <c r="BL279" s="20" t="s">
        <v>109</v>
      </c>
      <c r="BM279" s="227" t="s">
        <v>458</v>
      </c>
    </row>
    <row r="280" s="2" customFormat="1">
      <c r="A280" s="41"/>
      <c r="B280" s="42"/>
      <c r="C280" s="43"/>
      <c r="D280" s="229" t="s">
        <v>205</v>
      </c>
      <c r="E280" s="43"/>
      <c r="F280" s="230" t="s">
        <v>459</v>
      </c>
      <c r="G280" s="43"/>
      <c r="H280" s="43"/>
      <c r="I280" s="231"/>
      <c r="J280" s="43"/>
      <c r="K280" s="43"/>
      <c r="L280" s="47"/>
      <c r="M280" s="232"/>
      <c r="N280" s="233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205</v>
      </c>
      <c r="AU280" s="20" t="s">
        <v>83</v>
      </c>
    </row>
    <row r="281" s="13" customFormat="1">
      <c r="A281" s="13"/>
      <c r="B281" s="234"/>
      <c r="C281" s="235"/>
      <c r="D281" s="236" t="s">
        <v>207</v>
      </c>
      <c r="E281" s="237" t="s">
        <v>19</v>
      </c>
      <c r="F281" s="238" t="s">
        <v>460</v>
      </c>
      <c r="G281" s="235"/>
      <c r="H281" s="239">
        <v>38.880000000000003</v>
      </c>
      <c r="I281" s="240"/>
      <c r="J281" s="235"/>
      <c r="K281" s="235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207</v>
      </c>
      <c r="AU281" s="245" t="s">
        <v>83</v>
      </c>
      <c r="AV281" s="13" t="s">
        <v>83</v>
      </c>
      <c r="AW281" s="13" t="s">
        <v>35</v>
      </c>
      <c r="AX281" s="13" t="s">
        <v>74</v>
      </c>
      <c r="AY281" s="245" t="s">
        <v>197</v>
      </c>
    </row>
    <row r="282" s="13" customFormat="1">
      <c r="A282" s="13"/>
      <c r="B282" s="234"/>
      <c r="C282" s="235"/>
      <c r="D282" s="236" t="s">
        <v>207</v>
      </c>
      <c r="E282" s="237" t="s">
        <v>19</v>
      </c>
      <c r="F282" s="238" t="s">
        <v>461</v>
      </c>
      <c r="G282" s="235"/>
      <c r="H282" s="239">
        <v>18.431999999999999</v>
      </c>
      <c r="I282" s="240"/>
      <c r="J282" s="235"/>
      <c r="K282" s="235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207</v>
      </c>
      <c r="AU282" s="245" t="s">
        <v>83</v>
      </c>
      <c r="AV282" s="13" t="s">
        <v>83</v>
      </c>
      <c r="AW282" s="13" t="s">
        <v>35</v>
      </c>
      <c r="AX282" s="13" t="s">
        <v>74</v>
      </c>
      <c r="AY282" s="245" t="s">
        <v>197</v>
      </c>
    </row>
    <row r="283" s="14" customFormat="1">
      <c r="A283" s="14"/>
      <c r="B283" s="246"/>
      <c r="C283" s="247"/>
      <c r="D283" s="236" t="s">
        <v>207</v>
      </c>
      <c r="E283" s="248" t="s">
        <v>19</v>
      </c>
      <c r="F283" s="249" t="s">
        <v>216</v>
      </c>
      <c r="G283" s="247"/>
      <c r="H283" s="250">
        <v>57.311999999999998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6" t="s">
        <v>207</v>
      </c>
      <c r="AU283" s="256" t="s">
        <v>83</v>
      </c>
      <c r="AV283" s="14" t="s">
        <v>109</v>
      </c>
      <c r="AW283" s="14" t="s">
        <v>35</v>
      </c>
      <c r="AX283" s="14" t="s">
        <v>81</v>
      </c>
      <c r="AY283" s="256" t="s">
        <v>197</v>
      </c>
    </row>
    <row r="284" s="2" customFormat="1" ht="44.25" customHeight="1">
      <c r="A284" s="41"/>
      <c r="B284" s="42"/>
      <c r="C284" s="216" t="s">
        <v>462</v>
      </c>
      <c r="D284" s="216" t="s">
        <v>199</v>
      </c>
      <c r="E284" s="217" t="s">
        <v>463</v>
      </c>
      <c r="F284" s="218" t="s">
        <v>464</v>
      </c>
      <c r="G284" s="219" t="s">
        <v>202</v>
      </c>
      <c r="H284" s="220">
        <v>57.311999999999998</v>
      </c>
      <c r="I284" s="221"/>
      <c r="J284" s="222">
        <f>ROUND(I284*H284,2)</f>
        <v>0</v>
      </c>
      <c r="K284" s="218" t="s">
        <v>203</v>
      </c>
      <c r="L284" s="47"/>
      <c r="M284" s="223" t="s">
        <v>19</v>
      </c>
      <c r="N284" s="224" t="s">
        <v>45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109</v>
      </c>
      <c r="AT284" s="227" t="s">
        <v>199</v>
      </c>
      <c r="AU284" s="227" t="s">
        <v>83</v>
      </c>
      <c r="AY284" s="20" t="s">
        <v>197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81</v>
      </c>
      <c r="BK284" s="228">
        <f>ROUND(I284*H284,2)</f>
        <v>0</v>
      </c>
      <c r="BL284" s="20" t="s">
        <v>109</v>
      </c>
      <c r="BM284" s="227" t="s">
        <v>465</v>
      </c>
    </row>
    <row r="285" s="2" customFormat="1">
      <c r="A285" s="41"/>
      <c r="B285" s="42"/>
      <c r="C285" s="43"/>
      <c r="D285" s="229" t="s">
        <v>205</v>
      </c>
      <c r="E285" s="43"/>
      <c r="F285" s="230" t="s">
        <v>466</v>
      </c>
      <c r="G285" s="43"/>
      <c r="H285" s="43"/>
      <c r="I285" s="231"/>
      <c r="J285" s="43"/>
      <c r="K285" s="43"/>
      <c r="L285" s="47"/>
      <c r="M285" s="232"/>
      <c r="N285" s="233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205</v>
      </c>
      <c r="AU285" s="20" t="s">
        <v>83</v>
      </c>
    </row>
    <row r="286" s="13" customFormat="1">
      <c r="A286" s="13"/>
      <c r="B286" s="234"/>
      <c r="C286" s="235"/>
      <c r="D286" s="236" t="s">
        <v>207</v>
      </c>
      <c r="E286" s="237" t="s">
        <v>19</v>
      </c>
      <c r="F286" s="238" t="s">
        <v>460</v>
      </c>
      <c r="G286" s="235"/>
      <c r="H286" s="239">
        <v>38.880000000000003</v>
      </c>
      <c r="I286" s="240"/>
      <c r="J286" s="235"/>
      <c r="K286" s="235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207</v>
      </c>
      <c r="AU286" s="245" t="s">
        <v>83</v>
      </c>
      <c r="AV286" s="13" t="s">
        <v>83</v>
      </c>
      <c r="AW286" s="13" t="s">
        <v>35</v>
      </c>
      <c r="AX286" s="13" t="s">
        <v>74</v>
      </c>
      <c r="AY286" s="245" t="s">
        <v>197</v>
      </c>
    </row>
    <row r="287" s="13" customFormat="1">
      <c r="A287" s="13"/>
      <c r="B287" s="234"/>
      <c r="C287" s="235"/>
      <c r="D287" s="236" t="s">
        <v>207</v>
      </c>
      <c r="E287" s="237" t="s">
        <v>19</v>
      </c>
      <c r="F287" s="238" t="s">
        <v>461</v>
      </c>
      <c r="G287" s="235"/>
      <c r="H287" s="239">
        <v>18.431999999999999</v>
      </c>
      <c r="I287" s="240"/>
      <c r="J287" s="235"/>
      <c r="K287" s="235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207</v>
      </c>
      <c r="AU287" s="245" t="s">
        <v>83</v>
      </c>
      <c r="AV287" s="13" t="s">
        <v>83</v>
      </c>
      <c r="AW287" s="13" t="s">
        <v>35</v>
      </c>
      <c r="AX287" s="13" t="s">
        <v>74</v>
      </c>
      <c r="AY287" s="245" t="s">
        <v>197</v>
      </c>
    </row>
    <row r="288" s="14" customFormat="1">
      <c r="A288" s="14"/>
      <c r="B288" s="246"/>
      <c r="C288" s="247"/>
      <c r="D288" s="236" t="s">
        <v>207</v>
      </c>
      <c r="E288" s="248" t="s">
        <v>19</v>
      </c>
      <c r="F288" s="249" t="s">
        <v>216</v>
      </c>
      <c r="G288" s="247"/>
      <c r="H288" s="250">
        <v>57.311999999999998</v>
      </c>
      <c r="I288" s="251"/>
      <c r="J288" s="247"/>
      <c r="K288" s="247"/>
      <c r="L288" s="252"/>
      <c r="M288" s="253"/>
      <c r="N288" s="254"/>
      <c r="O288" s="254"/>
      <c r="P288" s="254"/>
      <c r="Q288" s="254"/>
      <c r="R288" s="254"/>
      <c r="S288" s="254"/>
      <c r="T288" s="25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6" t="s">
        <v>207</v>
      </c>
      <c r="AU288" s="256" t="s">
        <v>83</v>
      </c>
      <c r="AV288" s="14" t="s">
        <v>109</v>
      </c>
      <c r="AW288" s="14" t="s">
        <v>35</v>
      </c>
      <c r="AX288" s="14" t="s">
        <v>81</v>
      </c>
      <c r="AY288" s="256" t="s">
        <v>197</v>
      </c>
    </row>
    <row r="289" s="2" customFormat="1" ht="44.25" customHeight="1">
      <c r="A289" s="41"/>
      <c r="B289" s="42"/>
      <c r="C289" s="216" t="s">
        <v>467</v>
      </c>
      <c r="D289" s="216" t="s">
        <v>199</v>
      </c>
      <c r="E289" s="217" t="s">
        <v>468</v>
      </c>
      <c r="F289" s="218" t="s">
        <v>469</v>
      </c>
      <c r="G289" s="219" t="s">
        <v>253</v>
      </c>
      <c r="H289" s="220">
        <v>1.032</v>
      </c>
      <c r="I289" s="221"/>
      <c r="J289" s="222">
        <f>ROUND(I289*H289,2)</f>
        <v>0</v>
      </c>
      <c r="K289" s="218" t="s">
        <v>203</v>
      </c>
      <c r="L289" s="47"/>
      <c r="M289" s="223" t="s">
        <v>19</v>
      </c>
      <c r="N289" s="224" t="s">
        <v>45</v>
      </c>
      <c r="O289" s="87"/>
      <c r="P289" s="225">
        <f>O289*H289</f>
        <v>0</v>
      </c>
      <c r="Q289" s="225">
        <v>1.05237</v>
      </c>
      <c r="R289" s="225">
        <f>Q289*H289</f>
        <v>1.0860458400000002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109</v>
      </c>
      <c r="AT289" s="227" t="s">
        <v>199</v>
      </c>
      <c r="AU289" s="227" t="s">
        <v>83</v>
      </c>
      <c r="AY289" s="20" t="s">
        <v>197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81</v>
      </c>
      <c r="BK289" s="228">
        <f>ROUND(I289*H289,2)</f>
        <v>0</v>
      </c>
      <c r="BL289" s="20" t="s">
        <v>109</v>
      </c>
      <c r="BM289" s="227" t="s">
        <v>470</v>
      </c>
    </row>
    <row r="290" s="2" customFormat="1">
      <c r="A290" s="41"/>
      <c r="B290" s="42"/>
      <c r="C290" s="43"/>
      <c r="D290" s="229" t="s">
        <v>205</v>
      </c>
      <c r="E290" s="43"/>
      <c r="F290" s="230" t="s">
        <v>471</v>
      </c>
      <c r="G290" s="43"/>
      <c r="H290" s="43"/>
      <c r="I290" s="231"/>
      <c r="J290" s="43"/>
      <c r="K290" s="43"/>
      <c r="L290" s="47"/>
      <c r="M290" s="232"/>
      <c r="N290" s="233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205</v>
      </c>
      <c r="AU290" s="20" t="s">
        <v>83</v>
      </c>
    </row>
    <row r="291" s="15" customFormat="1">
      <c r="A291" s="15"/>
      <c r="B291" s="257"/>
      <c r="C291" s="258"/>
      <c r="D291" s="236" t="s">
        <v>207</v>
      </c>
      <c r="E291" s="259" t="s">
        <v>19</v>
      </c>
      <c r="F291" s="260" t="s">
        <v>472</v>
      </c>
      <c r="G291" s="258"/>
      <c r="H291" s="259" t="s">
        <v>19</v>
      </c>
      <c r="I291" s="261"/>
      <c r="J291" s="258"/>
      <c r="K291" s="258"/>
      <c r="L291" s="262"/>
      <c r="M291" s="263"/>
      <c r="N291" s="264"/>
      <c r="O291" s="264"/>
      <c r="P291" s="264"/>
      <c r="Q291" s="264"/>
      <c r="R291" s="264"/>
      <c r="S291" s="264"/>
      <c r="T291" s="26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6" t="s">
        <v>207</v>
      </c>
      <c r="AU291" s="266" t="s">
        <v>83</v>
      </c>
      <c r="AV291" s="15" t="s">
        <v>81</v>
      </c>
      <c r="AW291" s="15" t="s">
        <v>35</v>
      </c>
      <c r="AX291" s="15" t="s">
        <v>74</v>
      </c>
      <c r="AY291" s="266" t="s">
        <v>197</v>
      </c>
    </row>
    <row r="292" s="13" customFormat="1">
      <c r="A292" s="13"/>
      <c r="B292" s="234"/>
      <c r="C292" s="235"/>
      <c r="D292" s="236" t="s">
        <v>207</v>
      </c>
      <c r="E292" s="237" t="s">
        <v>19</v>
      </c>
      <c r="F292" s="238" t="s">
        <v>473</v>
      </c>
      <c r="G292" s="235"/>
      <c r="H292" s="239">
        <v>1.032</v>
      </c>
      <c r="I292" s="240"/>
      <c r="J292" s="235"/>
      <c r="K292" s="235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207</v>
      </c>
      <c r="AU292" s="245" t="s">
        <v>83</v>
      </c>
      <c r="AV292" s="13" t="s">
        <v>83</v>
      </c>
      <c r="AW292" s="13" t="s">
        <v>35</v>
      </c>
      <c r="AX292" s="13" t="s">
        <v>81</v>
      </c>
      <c r="AY292" s="245" t="s">
        <v>197</v>
      </c>
    </row>
    <row r="293" s="2" customFormat="1" ht="37.8" customHeight="1">
      <c r="A293" s="41"/>
      <c r="B293" s="42"/>
      <c r="C293" s="216" t="s">
        <v>474</v>
      </c>
      <c r="D293" s="216" t="s">
        <v>199</v>
      </c>
      <c r="E293" s="217" t="s">
        <v>475</v>
      </c>
      <c r="F293" s="218" t="s">
        <v>476</v>
      </c>
      <c r="G293" s="219" t="s">
        <v>202</v>
      </c>
      <c r="H293" s="220">
        <v>93.177000000000007</v>
      </c>
      <c r="I293" s="221"/>
      <c r="J293" s="222">
        <f>ROUND(I293*H293,2)</f>
        <v>0</v>
      </c>
      <c r="K293" s="218" t="s">
        <v>203</v>
      </c>
      <c r="L293" s="47"/>
      <c r="M293" s="223" t="s">
        <v>19</v>
      </c>
      <c r="N293" s="224" t="s">
        <v>45</v>
      </c>
      <c r="O293" s="87"/>
      <c r="P293" s="225">
        <f>O293*H293</f>
        <v>0</v>
      </c>
      <c r="Q293" s="225">
        <v>0.068479999999999999</v>
      </c>
      <c r="R293" s="225">
        <f>Q293*H293</f>
        <v>6.3807609600000008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109</v>
      </c>
      <c r="AT293" s="227" t="s">
        <v>199</v>
      </c>
      <c r="AU293" s="227" t="s">
        <v>83</v>
      </c>
      <c r="AY293" s="20" t="s">
        <v>197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81</v>
      </c>
      <c r="BK293" s="228">
        <f>ROUND(I293*H293,2)</f>
        <v>0</v>
      </c>
      <c r="BL293" s="20" t="s">
        <v>109</v>
      </c>
      <c r="BM293" s="227" t="s">
        <v>477</v>
      </c>
    </row>
    <row r="294" s="2" customFormat="1">
      <c r="A294" s="41"/>
      <c r="B294" s="42"/>
      <c r="C294" s="43"/>
      <c r="D294" s="229" t="s">
        <v>205</v>
      </c>
      <c r="E294" s="43"/>
      <c r="F294" s="230" t="s">
        <v>478</v>
      </c>
      <c r="G294" s="43"/>
      <c r="H294" s="43"/>
      <c r="I294" s="231"/>
      <c r="J294" s="43"/>
      <c r="K294" s="43"/>
      <c r="L294" s="47"/>
      <c r="M294" s="232"/>
      <c r="N294" s="233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205</v>
      </c>
      <c r="AU294" s="20" t="s">
        <v>83</v>
      </c>
    </row>
    <row r="295" s="13" customFormat="1">
      <c r="A295" s="13"/>
      <c r="B295" s="234"/>
      <c r="C295" s="235"/>
      <c r="D295" s="236" t="s">
        <v>207</v>
      </c>
      <c r="E295" s="237" t="s">
        <v>19</v>
      </c>
      <c r="F295" s="238" t="s">
        <v>479</v>
      </c>
      <c r="G295" s="235"/>
      <c r="H295" s="239">
        <v>53.359999999999999</v>
      </c>
      <c r="I295" s="240"/>
      <c r="J295" s="235"/>
      <c r="K295" s="235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207</v>
      </c>
      <c r="AU295" s="245" t="s">
        <v>83</v>
      </c>
      <c r="AV295" s="13" t="s">
        <v>83</v>
      </c>
      <c r="AW295" s="13" t="s">
        <v>35</v>
      </c>
      <c r="AX295" s="13" t="s">
        <v>74</v>
      </c>
      <c r="AY295" s="245" t="s">
        <v>197</v>
      </c>
    </row>
    <row r="296" s="13" customFormat="1">
      <c r="A296" s="13"/>
      <c r="B296" s="234"/>
      <c r="C296" s="235"/>
      <c r="D296" s="236" t="s">
        <v>207</v>
      </c>
      <c r="E296" s="237" t="s">
        <v>19</v>
      </c>
      <c r="F296" s="238" t="s">
        <v>480</v>
      </c>
      <c r="G296" s="235"/>
      <c r="H296" s="239">
        <v>39.817</v>
      </c>
      <c r="I296" s="240"/>
      <c r="J296" s="235"/>
      <c r="K296" s="235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207</v>
      </c>
      <c r="AU296" s="245" t="s">
        <v>83</v>
      </c>
      <c r="AV296" s="13" t="s">
        <v>83</v>
      </c>
      <c r="AW296" s="13" t="s">
        <v>35</v>
      </c>
      <c r="AX296" s="13" t="s">
        <v>74</v>
      </c>
      <c r="AY296" s="245" t="s">
        <v>197</v>
      </c>
    </row>
    <row r="297" s="14" customFormat="1">
      <c r="A297" s="14"/>
      <c r="B297" s="246"/>
      <c r="C297" s="247"/>
      <c r="D297" s="236" t="s">
        <v>207</v>
      </c>
      <c r="E297" s="248" t="s">
        <v>19</v>
      </c>
      <c r="F297" s="249" t="s">
        <v>216</v>
      </c>
      <c r="G297" s="247"/>
      <c r="H297" s="250">
        <v>93.177000000000007</v>
      </c>
      <c r="I297" s="251"/>
      <c r="J297" s="247"/>
      <c r="K297" s="247"/>
      <c r="L297" s="252"/>
      <c r="M297" s="253"/>
      <c r="N297" s="254"/>
      <c r="O297" s="254"/>
      <c r="P297" s="254"/>
      <c r="Q297" s="254"/>
      <c r="R297" s="254"/>
      <c r="S297" s="254"/>
      <c r="T297" s="25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6" t="s">
        <v>207</v>
      </c>
      <c r="AU297" s="256" t="s">
        <v>83</v>
      </c>
      <c r="AV297" s="14" t="s">
        <v>109</v>
      </c>
      <c r="AW297" s="14" t="s">
        <v>35</v>
      </c>
      <c r="AX297" s="14" t="s">
        <v>81</v>
      </c>
      <c r="AY297" s="256" t="s">
        <v>197</v>
      </c>
    </row>
    <row r="298" s="2" customFormat="1" ht="37.8" customHeight="1">
      <c r="A298" s="41"/>
      <c r="B298" s="42"/>
      <c r="C298" s="216" t="s">
        <v>481</v>
      </c>
      <c r="D298" s="216" t="s">
        <v>199</v>
      </c>
      <c r="E298" s="217" t="s">
        <v>482</v>
      </c>
      <c r="F298" s="218" t="s">
        <v>483</v>
      </c>
      <c r="G298" s="219" t="s">
        <v>202</v>
      </c>
      <c r="H298" s="220">
        <v>710.43499999999995</v>
      </c>
      <c r="I298" s="221"/>
      <c r="J298" s="222">
        <f>ROUND(I298*H298,2)</f>
        <v>0</v>
      </c>
      <c r="K298" s="218" t="s">
        <v>203</v>
      </c>
      <c r="L298" s="47"/>
      <c r="M298" s="223" t="s">
        <v>19</v>
      </c>
      <c r="N298" s="224" t="s">
        <v>45</v>
      </c>
      <c r="O298" s="87"/>
      <c r="P298" s="225">
        <f>O298*H298</f>
        <v>0</v>
      </c>
      <c r="Q298" s="225">
        <v>0.094479999999999995</v>
      </c>
      <c r="R298" s="225">
        <f>Q298*H298</f>
        <v>67.121898799999997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109</v>
      </c>
      <c r="AT298" s="227" t="s">
        <v>199</v>
      </c>
      <c r="AU298" s="227" t="s">
        <v>83</v>
      </c>
      <c r="AY298" s="20" t="s">
        <v>197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81</v>
      </c>
      <c r="BK298" s="228">
        <f>ROUND(I298*H298,2)</f>
        <v>0</v>
      </c>
      <c r="BL298" s="20" t="s">
        <v>109</v>
      </c>
      <c r="BM298" s="227" t="s">
        <v>484</v>
      </c>
    </row>
    <row r="299" s="2" customFormat="1">
      <c r="A299" s="41"/>
      <c r="B299" s="42"/>
      <c r="C299" s="43"/>
      <c r="D299" s="229" t="s">
        <v>205</v>
      </c>
      <c r="E299" s="43"/>
      <c r="F299" s="230" t="s">
        <v>485</v>
      </c>
      <c r="G299" s="43"/>
      <c r="H299" s="43"/>
      <c r="I299" s="231"/>
      <c r="J299" s="43"/>
      <c r="K299" s="43"/>
      <c r="L299" s="47"/>
      <c r="M299" s="232"/>
      <c r="N299" s="233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205</v>
      </c>
      <c r="AU299" s="20" t="s">
        <v>83</v>
      </c>
    </row>
    <row r="300" s="13" customFormat="1">
      <c r="A300" s="13"/>
      <c r="B300" s="234"/>
      <c r="C300" s="235"/>
      <c r="D300" s="236" t="s">
        <v>207</v>
      </c>
      <c r="E300" s="237" t="s">
        <v>19</v>
      </c>
      <c r="F300" s="238" t="s">
        <v>486</v>
      </c>
      <c r="G300" s="235"/>
      <c r="H300" s="239">
        <v>320.28500000000003</v>
      </c>
      <c r="I300" s="240"/>
      <c r="J300" s="235"/>
      <c r="K300" s="235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207</v>
      </c>
      <c r="AU300" s="245" t="s">
        <v>83</v>
      </c>
      <c r="AV300" s="13" t="s">
        <v>83</v>
      </c>
      <c r="AW300" s="13" t="s">
        <v>35</v>
      </c>
      <c r="AX300" s="13" t="s">
        <v>74</v>
      </c>
      <c r="AY300" s="245" t="s">
        <v>197</v>
      </c>
    </row>
    <row r="301" s="13" customFormat="1">
      <c r="A301" s="13"/>
      <c r="B301" s="234"/>
      <c r="C301" s="235"/>
      <c r="D301" s="236" t="s">
        <v>207</v>
      </c>
      <c r="E301" s="237" t="s">
        <v>19</v>
      </c>
      <c r="F301" s="238" t="s">
        <v>487</v>
      </c>
      <c r="G301" s="235"/>
      <c r="H301" s="239">
        <v>390.14999999999998</v>
      </c>
      <c r="I301" s="240"/>
      <c r="J301" s="235"/>
      <c r="K301" s="235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207</v>
      </c>
      <c r="AU301" s="245" t="s">
        <v>83</v>
      </c>
      <c r="AV301" s="13" t="s">
        <v>83</v>
      </c>
      <c r="AW301" s="13" t="s">
        <v>35</v>
      </c>
      <c r="AX301" s="13" t="s">
        <v>74</v>
      </c>
      <c r="AY301" s="245" t="s">
        <v>197</v>
      </c>
    </row>
    <row r="302" s="14" customFormat="1">
      <c r="A302" s="14"/>
      <c r="B302" s="246"/>
      <c r="C302" s="247"/>
      <c r="D302" s="236" t="s">
        <v>207</v>
      </c>
      <c r="E302" s="248" t="s">
        <v>19</v>
      </c>
      <c r="F302" s="249" t="s">
        <v>216</v>
      </c>
      <c r="G302" s="247"/>
      <c r="H302" s="250">
        <v>710.43499999999995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6" t="s">
        <v>207</v>
      </c>
      <c r="AU302" s="256" t="s">
        <v>83</v>
      </c>
      <c r="AV302" s="14" t="s">
        <v>109</v>
      </c>
      <c r="AW302" s="14" t="s">
        <v>35</v>
      </c>
      <c r="AX302" s="14" t="s">
        <v>81</v>
      </c>
      <c r="AY302" s="256" t="s">
        <v>197</v>
      </c>
    </row>
    <row r="303" s="2" customFormat="1" ht="37.8" customHeight="1">
      <c r="A303" s="41"/>
      <c r="B303" s="42"/>
      <c r="C303" s="216" t="s">
        <v>488</v>
      </c>
      <c r="D303" s="216" t="s">
        <v>199</v>
      </c>
      <c r="E303" s="217" t="s">
        <v>489</v>
      </c>
      <c r="F303" s="218" t="s">
        <v>490</v>
      </c>
      <c r="G303" s="219" t="s">
        <v>202</v>
      </c>
      <c r="H303" s="220">
        <v>268.14499999999998</v>
      </c>
      <c r="I303" s="221"/>
      <c r="J303" s="222">
        <f>ROUND(I303*H303,2)</f>
        <v>0</v>
      </c>
      <c r="K303" s="218" t="s">
        <v>203</v>
      </c>
      <c r="L303" s="47"/>
      <c r="M303" s="223" t="s">
        <v>19</v>
      </c>
      <c r="N303" s="224" t="s">
        <v>45</v>
      </c>
      <c r="O303" s="87"/>
      <c r="P303" s="225">
        <f>O303*H303</f>
        <v>0</v>
      </c>
      <c r="Q303" s="225">
        <v>0.11396000000000001</v>
      </c>
      <c r="R303" s="225">
        <f>Q303*H303</f>
        <v>30.5578042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109</v>
      </c>
      <c r="AT303" s="227" t="s">
        <v>199</v>
      </c>
      <c r="AU303" s="227" t="s">
        <v>83</v>
      </c>
      <c r="AY303" s="20" t="s">
        <v>197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81</v>
      </c>
      <c r="BK303" s="228">
        <f>ROUND(I303*H303,2)</f>
        <v>0</v>
      </c>
      <c r="BL303" s="20" t="s">
        <v>109</v>
      </c>
      <c r="BM303" s="227" t="s">
        <v>491</v>
      </c>
    </row>
    <row r="304" s="2" customFormat="1">
      <c r="A304" s="41"/>
      <c r="B304" s="42"/>
      <c r="C304" s="43"/>
      <c r="D304" s="229" t="s">
        <v>205</v>
      </c>
      <c r="E304" s="43"/>
      <c r="F304" s="230" t="s">
        <v>492</v>
      </c>
      <c r="G304" s="43"/>
      <c r="H304" s="43"/>
      <c r="I304" s="231"/>
      <c r="J304" s="43"/>
      <c r="K304" s="43"/>
      <c r="L304" s="47"/>
      <c r="M304" s="232"/>
      <c r="N304" s="233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205</v>
      </c>
      <c r="AU304" s="20" t="s">
        <v>83</v>
      </c>
    </row>
    <row r="305" s="13" customFormat="1">
      <c r="A305" s="13"/>
      <c r="B305" s="234"/>
      <c r="C305" s="235"/>
      <c r="D305" s="236" t="s">
        <v>207</v>
      </c>
      <c r="E305" s="237" t="s">
        <v>19</v>
      </c>
      <c r="F305" s="238" t="s">
        <v>493</v>
      </c>
      <c r="G305" s="235"/>
      <c r="H305" s="239">
        <v>214.66999999999999</v>
      </c>
      <c r="I305" s="240"/>
      <c r="J305" s="235"/>
      <c r="K305" s="235"/>
      <c r="L305" s="241"/>
      <c r="M305" s="242"/>
      <c r="N305" s="243"/>
      <c r="O305" s="243"/>
      <c r="P305" s="243"/>
      <c r="Q305" s="243"/>
      <c r="R305" s="243"/>
      <c r="S305" s="243"/>
      <c r="T305" s="24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5" t="s">
        <v>207</v>
      </c>
      <c r="AU305" s="245" t="s">
        <v>83</v>
      </c>
      <c r="AV305" s="13" t="s">
        <v>83</v>
      </c>
      <c r="AW305" s="13" t="s">
        <v>35</v>
      </c>
      <c r="AX305" s="13" t="s">
        <v>74</v>
      </c>
      <c r="AY305" s="245" t="s">
        <v>197</v>
      </c>
    </row>
    <row r="306" s="13" customFormat="1">
      <c r="A306" s="13"/>
      <c r="B306" s="234"/>
      <c r="C306" s="235"/>
      <c r="D306" s="236" t="s">
        <v>207</v>
      </c>
      <c r="E306" s="237" t="s">
        <v>19</v>
      </c>
      <c r="F306" s="238" t="s">
        <v>494</v>
      </c>
      <c r="G306" s="235"/>
      <c r="H306" s="239">
        <v>53.475000000000001</v>
      </c>
      <c r="I306" s="240"/>
      <c r="J306" s="235"/>
      <c r="K306" s="235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207</v>
      </c>
      <c r="AU306" s="245" t="s">
        <v>83</v>
      </c>
      <c r="AV306" s="13" t="s">
        <v>83</v>
      </c>
      <c r="AW306" s="13" t="s">
        <v>35</v>
      </c>
      <c r="AX306" s="13" t="s">
        <v>74</v>
      </c>
      <c r="AY306" s="245" t="s">
        <v>197</v>
      </c>
    </row>
    <row r="307" s="14" customFormat="1">
      <c r="A307" s="14"/>
      <c r="B307" s="246"/>
      <c r="C307" s="247"/>
      <c r="D307" s="236" t="s">
        <v>207</v>
      </c>
      <c r="E307" s="248" t="s">
        <v>19</v>
      </c>
      <c r="F307" s="249" t="s">
        <v>216</v>
      </c>
      <c r="G307" s="247"/>
      <c r="H307" s="250">
        <v>268.14499999999998</v>
      </c>
      <c r="I307" s="251"/>
      <c r="J307" s="247"/>
      <c r="K307" s="247"/>
      <c r="L307" s="252"/>
      <c r="M307" s="253"/>
      <c r="N307" s="254"/>
      <c r="O307" s="254"/>
      <c r="P307" s="254"/>
      <c r="Q307" s="254"/>
      <c r="R307" s="254"/>
      <c r="S307" s="254"/>
      <c r="T307" s="25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6" t="s">
        <v>207</v>
      </c>
      <c r="AU307" s="256" t="s">
        <v>83</v>
      </c>
      <c r="AV307" s="14" t="s">
        <v>109</v>
      </c>
      <c r="AW307" s="14" t="s">
        <v>35</v>
      </c>
      <c r="AX307" s="14" t="s">
        <v>81</v>
      </c>
      <c r="AY307" s="256" t="s">
        <v>197</v>
      </c>
    </row>
    <row r="308" s="2" customFormat="1" ht="37.8" customHeight="1">
      <c r="A308" s="41"/>
      <c r="B308" s="42"/>
      <c r="C308" s="216" t="s">
        <v>495</v>
      </c>
      <c r="D308" s="267" t="s">
        <v>199</v>
      </c>
      <c r="E308" s="217" t="s">
        <v>496</v>
      </c>
      <c r="F308" s="218" t="s">
        <v>497</v>
      </c>
      <c r="G308" s="219" t="s">
        <v>202</v>
      </c>
      <c r="H308" s="220">
        <v>1.3799999999999999</v>
      </c>
      <c r="I308" s="221"/>
      <c r="J308" s="222">
        <f>ROUND(I308*H308,2)</f>
        <v>0</v>
      </c>
      <c r="K308" s="218" t="s">
        <v>498</v>
      </c>
      <c r="L308" s="47"/>
      <c r="M308" s="223" t="s">
        <v>19</v>
      </c>
      <c r="N308" s="224" t="s">
        <v>45</v>
      </c>
      <c r="O308" s="87"/>
      <c r="P308" s="225">
        <f>O308*H308</f>
        <v>0</v>
      </c>
      <c r="Q308" s="225">
        <v>0.073249999999999996</v>
      </c>
      <c r="R308" s="225">
        <f>Q308*H308</f>
        <v>0.10108499999999998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109</v>
      </c>
      <c r="AT308" s="227" t="s">
        <v>199</v>
      </c>
      <c r="AU308" s="227" t="s">
        <v>83</v>
      </c>
      <c r="AY308" s="20" t="s">
        <v>197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81</v>
      </c>
      <c r="BK308" s="228">
        <f>ROUND(I308*H308,2)</f>
        <v>0</v>
      </c>
      <c r="BL308" s="20" t="s">
        <v>109</v>
      </c>
      <c r="BM308" s="227" t="s">
        <v>499</v>
      </c>
    </row>
    <row r="309" s="2" customFormat="1">
      <c r="A309" s="41"/>
      <c r="B309" s="42"/>
      <c r="C309" s="43"/>
      <c r="D309" s="229" t="s">
        <v>205</v>
      </c>
      <c r="E309" s="43"/>
      <c r="F309" s="230" t="s">
        <v>500</v>
      </c>
      <c r="G309" s="43"/>
      <c r="H309" s="43"/>
      <c r="I309" s="231"/>
      <c r="J309" s="43"/>
      <c r="K309" s="43"/>
      <c r="L309" s="47"/>
      <c r="M309" s="232"/>
      <c r="N309" s="233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205</v>
      </c>
      <c r="AU309" s="20" t="s">
        <v>83</v>
      </c>
    </row>
    <row r="310" s="15" customFormat="1">
      <c r="A310" s="15"/>
      <c r="B310" s="257"/>
      <c r="C310" s="258"/>
      <c r="D310" s="236" t="s">
        <v>207</v>
      </c>
      <c r="E310" s="259" t="s">
        <v>19</v>
      </c>
      <c r="F310" s="260" t="s">
        <v>501</v>
      </c>
      <c r="G310" s="258"/>
      <c r="H310" s="259" t="s">
        <v>19</v>
      </c>
      <c r="I310" s="261"/>
      <c r="J310" s="258"/>
      <c r="K310" s="258"/>
      <c r="L310" s="262"/>
      <c r="M310" s="263"/>
      <c r="N310" s="264"/>
      <c r="O310" s="264"/>
      <c r="P310" s="264"/>
      <c r="Q310" s="264"/>
      <c r="R310" s="264"/>
      <c r="S310" s="264"/>
      <c r="T310" s="26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6" t="s">
        <v>207</v>
      </c>
      <c r="AU310" s="266" t="s">
        <v>83</v>
      </c>
      <c r="AV310" s="15" t="s">
        <v>81</v>
      </c>
      <c r="AW310" s="15" t="s">
        <v>35</v>
      </c>
      <c r="AX310" s="15" t="s">
        <v>74</v>
      </c>
      <c r="AY310" s="266" t="s">
        <v>197</v>
      </c>
    </row>
    <row r="311" s="13" customFormat="1">
      <c r="A311" s="13"/>
      <c r="B311" s="234"/>
      <c r="C311" s="235"/>
      <c r="D311" s="236" t="s">
        <v>207</v>
      </c>
      <c r="E311" s="237" t="s">
        <v>19</v>
      </c>
      <c r="F311" s="238" t="s">
        <v>502</v>
      </c>
      <c r="G311" s="235"/>
      <c r="H311" s="239">
        <v>1.3799999999999999</v>
      </c>
      <c r="I311" s="240"/>
      <c r="J311" s="235"/>
      <c r="K311" s="235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207</v>
      </c>
      <c r="AU311" s="245" t="s">
        <v>83</v>
      </c>
      <c r="AV311" s="13" t="s">
        <v>83</v>
      </c>
      <c r="AW311" s="13" t="s">
        <v>35</v>
      </c>
      <c r="AX311" s="13" t="s">
        <v>81</v>
      </c>
      <c r="AY311" s="245" t="s">
        <v>197</v>
      </c>
    </row>
    <row r="312" s="2" customFormat="1" ht="49.05" customHeight="1">
      <c r="A312" s="41"/>
      <c r="B312" s="42"/>
      <c r="C312" s="216" t="s">
        <v>503</v>
      </c>
      <c r="D312" s="216" t="s">
        <v>199</v>
      </c>
      <c r="E312" s="217" t="s">
        <v>504</v>
      </c>
      <c r="F312" s="218" t="s">
        <v>505</v>
      </c>
      <c r="G312" s="219" t="s">
        <v>211</v>
      </c>
      <c r="H312" s="220">
        <v>1.762</v>
      </c>
      <c r="I312" s="221"/>
      <c r="J312" s="222">
        <f>ROUND(I312*H312,2)</f>
        <v>0</v>
      </c>
      <c r="K312" s="218" t="s">
        <v>19</v>
      </c>
      <c r="L312" s="47"/>
      <c r="M312" s="223" t="s">
        <v>19</v>
      </c>
      <c r="N312" s="224" t="s">
        <v>45</v>
      </c>
      <c r="O312" s="87"/>
      <c r="P312" s="225">
        <f>O312*H312</f>
        <v>0</v>
      </c>
      <c r="Q312" s="225">
        <v>2.32714</v>
      </c>
      <c r="R312" s="225">
        <f>Q312*H312</f>
        <v>4.10042068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109</v>
      </c>
      <c r="AT312" s="227" t="s">
        <v>199</v>
      </c>
      <c r="AU312" s="227" t="s">
        <v>83</v>
      </c>
      <c r="AY312" s="20" t="s">
        <v>197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81</v>
      </c>
      <c r="BK312" s="228">
        <f>ROUND(I312*H312,2)</f>
        <v>0</v>
      </c>
      <c r="BL312" s="20" t="s">
        <v>109</v>
      </c>
      <c r="BM312" s="227" t="s">
        <v>506</v>
      </c>
    </row>
    <row r="313" s="13" customFormat="1">
      <c r="A313" s="13"/>
      <c r="B313" s="234"/>
      <c r="C313" s="235"/>
      <c r="D313" s="236" t="s">
        <v>207</v>
      </c>
      <c r="E313" s="237" t="s">
        <v>19</v>
      </c>
      <c r="F313" s="238" t="s">
        <v>507</v>
      </c>
      <c r="G313" s="235"/>
      <c r="H313" s="239">
        <v>1.762</v>
      </c>
      <c r="I313" s="240"/>
      <c r="J313" s="235"/>
      <c r="K313" s="235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207</v>
      </c>
      <c r="AU313" s="245" t="s">
        <v>83</v>
      </c>
      <c r="AV313" s="13" t="s">
        <v>83</v>
      </c>
      <c r="AW313" s="13" t="s">
        <v>35</v>
      </c>
      <c r="AX313" s="13" t="s">
        <v>81</v>
      </c>
      <c r="AY313" s="245" t="s">
        <v>197</v>
      </c>
    </row>
    <row r="314" s="2" customFormat="1" ht="49.05" customHeight="1">
      <c r="A314" s="41"/>
      <c r="B314" s="42"/>
      <c r="C314" s="216" t="s">
        <v>508</v>
      </c>
      <c r="D314" s="216" t="s">
        <v>199</v>
      </c>
      <c r="E314" s="217" t="s">
        <v>509</v>
      </c>
      <c r="F314" s="218" t="s">
        <v>510</v>
      </c>
      <c r="G314" s="219" t="s">
        <v>202</v>
      </c>
      <c r="H314" s="220">
        <v>11.933999999999999</v>
      </c>
      <c r="I314" s="221"/>
      <c r="J314" s="222">
        <f>ROUND(I314*H314,2)</f>
        <v>0</v>
      </c>
      <c r="K314" s="218" t="s">
        <v>203</v>
      </c>
      <c r="L314" s="47"/>
      <c r="M314" s="223" t="s">
        <v>19</v>
      </c>
      <c r="N314" s="224" t="s">
        <v>45</v>
      </c>
      <c r="O314" s="87"/>
      <c r="P314" s="225">
        <f>O314*H314</f>
        <v>0</v>
      </c>
      <c r="Q314" s="225">
        <v>0.0043200000000000001</v>
      </c>
      <c r="R314" s="225">
        <f>Q314*H314</f>
        <v>0.051554879999999997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109</v>
      </c>
      <c r="AT314" s="227" t="s">
        <v>199</v>
      </c>
      <c r="AU314" s="227" t="s">
        <v>83</v>
      </c>
      <c r="AY314" s="20" t="s">
        <v>197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81</v>
      </c>
      <c r="BK314" s="228">
        <f>ROUND(I314*H314,2)</f>
        <v>0</v>
      </c>
      <c r="BL314" s="20" t="s">
        <v>109</v>
      </c>
      <c r="BM314" s="227" t="s">
        <v>511</v>
      </c>
    </row>
    <row r="315" s="2" customFormat="1">
      <c r="A315" s="41"/>
      <c r="B315" s="42"/>
      <c r="C315" s="43"/>
      <c r="D315" s="229" t="s">
        <v>205</v>
      </c>
      <c r="E315" s="43"/>
      <c r="F315" s="230" t="s">
        <v>512</v>
      </c>
      <c r="G315" s="43"/>
      <c r="H315" s="43"/>
      <c r="I315" s="231"/>
      <c r="J315" s="43"/>
      <c r="K315" s="43"/>
      <c r="L315" s="47"/>
      <c r="M315" s="232"/>
      <c r="N315" s="233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205</v>
      </c>
      <c r="AU315" s="20" t="s">
        <v>83</v>
      </c>
    </row>
    <row r="316" s="13" customFormat="1">
      <c r="A316" s="13"/>
      <c r="B316" s="234"/>
      <c r="C316" s="235"/>
      <c r="D316" s="236" t="s">
        <v>207</v>
      </c>
      <c r="E316" s="237" t="s">
        <v>19</v>
      </c>
      <c r="F316" s="238" t="s">
        <v>513</v>
      </c>
      <c r="G316" s="235"/>
      <c r="H316" s="239">
        <v>11.933999999999999</v>
      </c>
      <c r="I316" s="240"/>
      <c r="J316" s="235"/>
      <c r="K316" s="235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207</v>
      </c>
      <c r="AU316" s="245" t="s">
        <v>83</v>
      </c>
      <c r="AV316" s="13" t="s">
        <v>83</v>
      </c>
      <c r="AW316" s="13" t="s">
        <v>35</v>
      </c>
      <c r="AX316" s="13" t="s">
        <v>81</v>
      </c>
      <c r="AY316" s="245" t="s">
        <v>197</v>
      </c>
    </row>
    <row r="317" s="2" customFormat="1" ht="49.05" customHeight="1">
      <c r="A317" s="41"/>
      <c r="B317" s="42"/>
      <c r="C317" s="216" t="s">
        <v>514</v>
      </c>
      <c r="D317" s="216" t="s">
        <v>199</v>
      </c>
      <c r="E317" s="217" t="s">
        <v>515</v>
      </c>
      <c r="F317" s="218" t="s">
        <v>516</v>
      </c>
      <c r="G317" s="219" t="s">
        <v>202</v>
      </c>
      <c r="H317" s="220">
        <v>11.933999999999999</v>
      </c>
      <c r="I317" s="221"/>
      <c r="J317" s="222">
        <f>ROUND(I317*H317,2)</f>
        <v>0</v>
      </c>
      <c r="K317" s="218" t="s">
        <v>203</v>
      </c>
      <c r="L317" s="47"/>
      <c r="M317" s="223" t="s">
        <v>19</v>
      </c>
      <c r="N317" s="224" t="s">
        <v>45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109</v>
      </c>
      <c r="AT317" s="227" t="s">
        <v>199</v>
      </c>
      <c r="AU317" s="227" t="s">
        <v>83</v>
      </c>
      <c r="AY317" s="20" t="s">
        <v>197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81</v>
      </c>
      <c r="BK317" s="228">
        <f>ROUND(I317*H317,2)</f>
        <v>0</v>
      </c>
      <c r="BL317" s="20" t="s">
        <v>109</v>
      </c>
      <c r="BM317" s="227" t="s">
        <v>517</v>
      </c>
    </row>
    <row r="318" s="2" customFormat="1">
      <c r="A318" s="41"/>
      <c r="B318" s="42"/>
      <c r="C318" s="43"/>
      <c r="D318" s="229" t="s">
        <v>205</v>
      </c>
      <c r="E318" s="43"/>
      <c r="F318" s="230" t="s">
        <v>518</v>
      </c>
      <c r="G318" s="43"/>
      <c r="H318" s="43"/>
      <c r="I318" s="231"/>
      <c r="J318" s="43"/>
      <c r="K318" s="43"/>
      <c r="L318" s="47"/>
      <c r="M318" s="232"/>
      <c r="N318" s="233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205</v>
      </c>
      <c r="AU318" s="20" t="s">
        <v>83</v>
      </c>
    </row>
    <row r="319" s="2" customFormat="1" ht="37.8" customHeight="1">
      <c r="A319" s="41"/>
      <c r="B319" s="42"/>
      <c r="C319" s="216" t="s">
        <v>519</v>
      </c>
      <c r="D319" s="216" t="s">
        <v>199</v>
      </c>
      <c r="E319" s="217" t="s">
        <v>520</v>
      </c>
      <c r="F319" s="218" t="s">
        <v>521</v>
      </c>
      <c r="G319" s="219" t="s">
        <v>253</v>
      </c>
      <c r="H319" s="220">
        <v>0.17599999999999999</v>
      </c>
      <c r="I319" s="221"/>
      <c r="J319" s="222">
        <f>ROUND(I319*H319,2)</f>
        <v>0</v>
      </c>
      <c r="K319" s="218" t="s">
        <v>203</v>
      </c>
      <c r="L319" s="47"/>
      <c r="M319" s="223" t="s">
        <v>19</v>
      </c>
      <c r="N319" s="224" t="s">
        <v>45</v>
      </c>
      <c r="O319" s="87"/>
      <c r="P319" s="225">
        <f>O319*H319</f>
        <v>0</v>
      </c>
      <c r="Q319" s="225">
        <v>1.10907</v>
      </c>
      <c r="R319" s="225">
        <f>Q319*H319</f>
        <v>0.19519631999999998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109</v>
      </c>
      <c r="AT319" s="227" t="s">
        <v>199</v>
      </c>
      <c r="AU319" s="227" t="s">
        <v>83</v>
      </c>
      <c r="AY319" s="20" t="s">
        <v>197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81</v>
      </c>
      <c r="BK319" s="228">
        <f>ROUND(I319*H319,2)</f>
        <v>0</v>
      </c>
      <c r="BL319" s="20" t="s">
        <v>109</v>
      </c>
      <c r="BM319" s="227" t="s">
        <v>522</v>
      </c>
    </row>
    <row r="320" s="2" customFormat="1">
      <c r="A320" s="41"/>
      <c r="B320" s="42"/>
      <c r="C320" s="43"/>
      <c r="D320" s="229" t="s">
        <v>205</v>
      </c>
      <c r="E320" s="43"/>
      <c r="F320" s="230" t="s">
        <v>523</v>
      </c>
      <c r="G320" s="43"/>
      <c r="H320" s="43"/>
      <c r="I320" s="231"/>
      <c r="J320" s="43"/>
      <c r="K320" s="43"/>
      <c r="L320" s="47"/>
      <c r="M320" s="232"/>
      <c r="N320" s="233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205</v>
      </c>
      <c r="AU320" s="20" t="s">
        <v>83</v>
      </c>
    </row>
    <row r="321" s="13" customFormat="1">
      <c r="A321" s="13"/>
      <c r="B321" s="234"/>
      <c r="C321" s="235"/>
      <c r="D321" s="236" t="s">
        <v>207</v>
      </c>
      <c r="E321" s="237" t="s">
        <v>19</v>
      </c>
      <c r="F321" s="238" t="s">
        <v>524</v>
      </c>
      <c r="G321" s="235"/>
      <c r="H321" s="239">
        <v>0.17599999999999999</v>
      </c>
      <c r="I321" s="240"/>
      <c r="J321" s="235"/>
      <c r="K321" s="235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207</v>
      </c>
      <c r="AU321" s="245" t="s">
        <v>83</v>
      </c>
      <c r="AV321" s="13" t="s">
        <v>83</v>
      </c>
      <c r="AW321" s="13" t="s">
        <v>35</v>
      </c>
      <c r="AX321" s="13" t="s">
        <v>81</v>
      </c>
      <c r="AY321" s="245" t="s">
        <v>197</v>
      </c>
    </row>
    <row r="322" s="2" customFormat="1" ht="16.5" customHeight="1">
      <c r="A322" s="41"/>
      <c r="B322" s="42"/>
      <c r="C322" s="216" t="s">
        <v>525</v>
      </c>
      <c r="D322" s="216" t="s">
        <v>199</v>
      </c>
      <c r="E322" s="217" t="s">
        <v>526</v>
      </c>
      <c r="F322" s="218" t="s">
        <v>527</v>
      </c>
      <c r="G322" s="219" t="s">
        <v>528</v>
      </c>
      <c r="H322" s="220">
        <v>1</v>
      </c>
      <c r="I322" s="221"/>
      <c r="J322" s="222">
        <f>ROUND(I322*H322,2)</f>
        <v>0</v>
      </c>
      <c r="K322" s="218" t="s">
        <v>19</v>
      </c>
      <c r="L322" s="47"/>
      <c r="M322" s="223" t="s">
        <v>19</v>
      </c>
      <c r="N322" s="224" t="s">
        <v>45</v>
      </c>
      <c r="O322" s="87"/>
      <c r="P322" s="225">
        <f>O322*H322</f>
        <v>0</v>
      </c>
      <c r="Q322" s="225">
        <v>1.8634</v>
      </c>
      <c r="R322" s="225">
        <f>Q322*H322</f>
        <v>1.8634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109</v>
      </c>
      <c r="AT322" s="227" t="s">
        <v>199</v>
      </c>
      <c r="AU322" s="227" t="s">
        <v>83</v>
      </c>
      <c r="AY322" s="20" t="s">
        <v>197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81</v>
      </c>
      <c r="BK322" s="228">
        <f>ROUND(I322*H322,2)</f>
        <v>0</v>
      </c>
      <c r="BL322" s="20" t="s">
        <v>109</v>
      </c>
      <c r="BM322" s="227" t="s">
        <v>529</v>
      </c>
    </row>
    <row r="323" s="15" customFormat="1">
      <c r="A323" s="15"/>
      <c r="B323" s="257"/>
      <c r="C323" s="258"/>
      <c r="D323" s="236" t="s">
        <v>207</v>
      </c>
      <c r="E323" s="259" t="s">
        <v>19</v>
      </c>
      <c r="F323" s="260" t="s">
        <v>530</v>
      </c>
      <c r="G323" s="258"/>
      <c r="H323" s="259" t="s">
        <v>19</v>
      </c>
      <c r="I323" s="261"/>
      <c r="J323" s="258"/>
      <c r="K323" s="258"/>
      <c r="L323" s="262"/>
      <c r="M323" s="263"/>
      <c r="N323" s="264"/>
      <c r="O323" s="264"/>
      <c r="P323" s="264"/>
      <c r="Q323" s="264"/>
      <c r="R323" s="264"/>
      <c r="S323" s="264"/>
      <c r="T323" s="26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6" t="s">
        <v>207</v>
      </c>
      <c r="AU323" s="266" t="s">
        <v>83</v>
      </c>
      <c r="AV323" s="15" t="s">
        <v>81</v>
      </c>
      <c r="AW323" s="15" t="s">
        <v>35</v>
      </c>
      <c r="AX323" s="15" t="s">
        <v>74</v>
      </c>
      <c r="AY323" s="266" t="s">
        <v>197</v>
      </c>
    </row>
    <row r="324" s="15" customFormat="1">
      <c r="A324" s="15"/>
      <c r="B324" s="257"/>
      <c r="C324" s="258"/>
      <c r="D324" s="236" t="s">
        <v>207</v>
      </c>
      <c r="E324" s="259" t="s">
        <v>19</v>
      </c>
      <c r="F324" s="260" t="s">
        <v>531</v>
      </c>
      <c r="G324" s="258"/>
      <c r="H324" s="259" t="s">
        <v>19</v>
      </c>
      <c r="I324" s="261"/>
      <c r="J324" s="258"/>
      <c r="K324" s="258"/>
      <c r="L324" s="262"/>
      <c r="M324" s="263"/>
      <c r="N324" s="264"/>
      <c r="O324" s="264"/>
      <c r="P324" s="264"/>
      <c r="Q324" s="264"/>
      <c r="R324" s="264"/>
      <c r="S324" s="264"/>
      <c r="T324" s="26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6" t="s">
        <v>207</v>
      </c>
      <c r="AU324" s="266" t="s">
        <v>83</v>
      </c>
      <c r="AV324" s="15" t="s">
        <v>81</v>
      </c>
      <c r="AW324" s="15" t="s">
        <v>35</v>
      </c>
      <c r="AX324" s="15" t="s">
        <v>74</v>
      </c>
      <c r="AY324" s="266" t="s">
        <v>197</v>
      </c>
    </row>
    <row r="325" s="13" customFormat="1">
      <c r="A325" s="13"/>
      <c r="B325" s="234"/>
      <c r="C325" s="235"/>
      <c r="D325" s="236" t="s">
        <v>207</v>
      </c>
      <c r="E325" s="237" t="s">
        <v>19</v>
      </c>
      <c r="F325" s="238" t="s">
        <v>81</v>
      </c>
      <c r="G325" s="235"/>
      <c r="H325" s="239">
        <v>1</v>
      </c>
      <c r="I325" s="240"/>
      <c r="J325" s="235"/>
      <c r="K325" s="235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207</v>
      </c>
      <c r="AU325" s="245" t="s">
        <v>83</v>
      </c>
      <c r="AV325" s="13" t="s">
        <v>83</v>
      </c>
      <c r="AW325" s="13" t="s">
        <v>35</v>
      </c>
      <c r="AX325" s="13" t="s">
        <v>81</v>
      </c>
      <c r="AY325" s="245" t="s">
        <v>197</v>
      </c>
    </row>
    <row r="326" s="12" customFormat="1" ht="22.8" customHeight="1">
      <c r="A326" s="12"/>
      <c r="B326" s="200"/>
      <c r="C326" s="201"/>
      <c r="D326" s="202" t="s">
        <v>73</v>
      </c>
      <c r="E326" s="214" t="s">
        <v>109</v>
      </c>
      <c r="F326" s="214" t="s">
        <v>532</v>
      </c>
      <c r="G326" s="201"/>
      <c r="H326" s="201"/>
      <c r="I326" s="204"/>
      <c r="J326" s="215">
        <f>BK326</f>
        <v>0</v>
      </c>
      <c r="K326" s="201"/>
      <c r="L326" s="206"/>
      <c r="M326" s="207"/>
      <c r="N326" s="208"/>
      <c r="O326" s="208"/>
      <c r="P326" s="209">
        <f>SUM(P327:P439)</f>
        <v>0</v>
      </c>
      <c r="Q326" s="208"/>
      <c r="R326" s="209">
        <f>SUM(R327:R439)</f>
        <v>161.35927735999997</v>
      </c>
      <c r="S326" s="208"/>
      <c r="T326" s="210">
        <f>SUM(T327:T439)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1" t="s">
        <v>81</v>
      </c>
      <c r="AT326" s="212" t="s">
        <v>73</v>
      </c>
      <c r="AU326" s="212" t="s">
        <v>81</v>
      </c>
      <c r="AY326" s="211" t="s">
        <v>197</v>
      </c>
      <c r="BK326" s="213">
        <f>SUM(BK327:BK439)</f>
        <v>0</v>
      </c>
    </row>
    <row r="327" s="2" customFormat="1" ht="49.05" customHeight="1">
      <c r="A327" s="41"/>
      <c r="B327" s="42"/>
      <c r="C327" s="216" t="s">
        <v>533</v>
      </c>
      <c r="D327" s="216" t="s">
        <v>199</v>
      </c>
      <c r="E327" s="217" t="s">
        <v>534</v>
      </c>
      <c r="F327" s="218" t="s">
        <v>535</v>
      </c>
      <c r="G327" s="219" t="s">
        <v>267</v>
      </c>
      <c r="H327" s="220">
        <v>5</v>
      </c>
      <c r="I327" s="221"/>
      <c r="J327" s="222">
        <f>ROUND(I327*H327,2)</f>
        <v>0</v>
      </c>
      <c r="K327" s="218" t="s">
        <v>203</v>
      </c>
      <c r="L327" s="47"/>
      <c r="M327" s="223" t="s">
        <v>19</v>
      </c>
      <c r="N327" s="224" t="s">
        <v>45</v>
      </c>
      <c r="O327" s="87"/>
      <c r="P327" s="225">
        <f>O327*H327</f>
        <v>0</v>
      </c>
      <c r="Q327" s="225">
        <v>0.12901000000000001</v>
      </c>
      <c r="R327" s="225">
        <f>Q327*H327</f>
        <v>0.64505000000000012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109</v>
      </c>
      <c r="AT327" s="227" t="s">
        <v>199</v>
      </c>
      <c r="AU327" s="227" t="s">
        <v>83</v>
      </c>
      <c r="AY327" s="20" t="s">
        <v>197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81</v>
      </c>
      <c r="BK327" s="228">
        <f>ROUND(I327*H327,2)</f>
        <v>0</v>
      </c>
      <c r="BL327" s="20" t="s">
        <v>109</v>
      </c>
      <c r="BM327" s="227" t="s">
        <v>536</v>
      </c>
    </row>
    <row r="328" s="2" customFormat="1">
      <c r="A328" s="41"/>
      <c r="B328" s="42"/>
      <c r="C328" s="43"/>
      <c r="D328" s="229" t="s">
        <v>205</v>
      </c>
      <c r="E328" s="43"/>
      <c r="F328" s="230" t="s">
        <v>537</v>
      </c>
      <c r="G328" s="43"/>
      <c r="H328" s="43"/>
      <c r="I328" s="231"/>
      <c r="J328" s="43"/>
      <c r="K328" s="43"/>
      <c r="L328" s="47"/>
      <c r="M328" s="232"/>
      <c r="N328" s="233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205</v>
      </c>
      <c r="AU328" s="20" t="s">
        <v>83</v>
      </c>
    </row>
    <row r="329" s="15" customFormat="1">
      <c r="A329" s="15"/>
      <c r="B329" s="257"/>
      <c r="C329" s="258"/>
      <c r="D329" s="236" t="s">
        <v>207</v>
      </c>
      <c r="E329" s="259" t="s">
        <v>19</v>
      </c>
      <c r="F329" s="260" t="s">
        <v>538</v>
      </c>
      <c r="G329" s="258"/>
      <c r="H329" s="259" t="s">
        <v>19</v>
      </c>
      <c r="I329" s="261"/>
      <c r="J329" s="258"/>
      <c r="K329" s="258"/>
      <c r="L329" s="262"/>
      <c r="M329" s="263"/>
      <c r="N329" s="264"/>
      <c r="O329" s="264"/>
      <c r="P329" s="264"/>
      <c r="Q329" s="264"/>
      <c r="R329" s="264"/>
      <c r="S329" s="264"/>
      <c r="T329" s="26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6" t="s">
        <v>207</v>
      </c>
      <c r="AU329" s="266" t="s">
        <v>83</v>
      </c>
      <c r="AV329" s="15" t="s">
        <v>81</v>
      </c>
      <c r="AW329" s="15" t="s">
        <v>35</v>
      </c>
      <c r="AX329" s="15" t="s">
        <v>74</v>
      </c>
      <c r="AY329" s="266" t="s">
        <v>197</v>
      </c>
    </row>
    <row r="330" s="13" customFormat="1">
      <c r="A330" s="13"/>
      <c r="B330" s="234"/>
      <c r="C330" s="235"/>
      <c r="D330" s="236" t="s">
        <v>207</v>
      </c>
      <c r="E330" s="237" t="s">
        <v>19</v>
      </c>
      <c r="F330" s="238" t="s">
        <v>539</v>
      </c>
      <c r="G330" s="235"/>
      <c r="H330" s="239">
        <v>3</v>
      </c>
      <c r="I330" s="240"/>
      <c r="J330" s="235"/>
      <c r="K330" s="235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207</v>
      </c>
      <c r="AU330" s="245" t="s">
        <v>83</v>
      </c>
      <c r="AV330" s="13" t="s">
        <v>83</v>
      </c>
      <c r="AW330" s="13" t="s">
        <v>35</v>
      </c>
      <c r="AX330" s="13" t="s">
        <v>74</v>
      </c>
      <c r="AY330" s="245" t="s">
        <v>197</v>
      </c>
    </row>
    <row r="331" s="13" customFormat="1">
      <c r="A331" s="13"/>
      <c r="B331" s="234"/>
      <c r="C331" s="235"/>
      <c r="D331" s="236" t="s">
        <v>207</v>
      </c>
      <c r="E331" s="237" t="s">
        <v>19</v>
      </c>
      <c r="F331" s="238" t="s">
        <v>540</v>
      </c>
      <c r="G331" s="235"/>
      <c r="H331" s="239">
        <v>2</v>
      </c>
      <c r="I331" s="240"/>
      <c r="J331" s="235"/>
      <c r="K331" s="235"/>
      <c r="L331" s="241"/>
      <c r="M331" s="242"/>
      <c r="N331" s="243"/>
      <c r="O331" s="243"/>
      <c r="P331" s="243"/>
      <c r="Q331" s="243"/>
      <c r="R331" s="243"/>
      <c r="S331" s="243"/>
      <c r="T331" s="24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5" t="s">
        <v>207</v>
      </c>
      <c r="AU331" s="245" t="s">
        <v>83</v>
      </c>
      <c r="AV331" s="13" t="s">
        <v>83</v>
      </c>
      <c r="AW331" s="13" t="s">
        <v>35</v>
      </c>
      <c r="AX331" s="13" t="s">
        <v>74</v>
      </c>
      <c r="AY331" s="245" t="s">
        <v>197</v>
      </c>
    </row>
    <row r="332" s="14" customFormat="1">
      <c r="A332" s="14"/>
      <c r="B332" s="246"/>
      <c r="C332" s="247"/>
      <c r="D332" s="236" t="s">
        <v>207</v>
      </c>
      <c r="E332" s="248" t="s">
        <v>19</v>
      </c>
      <c r="F332" s="249" t="s">
        <v>216</v>
      </c>
      <c r="G332" s="247"/>
      <c r="H332" s="250">
        <v>5</v>
      </c>
      <c r="I332" s="251"/>
      <c r="J332" s="247"/>
      <c r="K332" s="247"/>
      <c r="L332" s="252"/>
      <c r="M332" s="253"/>
      <c r="N332" s="254"/>
      <c r="O332" s="254"/>
      <c r="P332" s="254"/>
      <c r="Q332" s="254"/>
      <c r="R332" s="254"/>
      <c r="S332" s="254"/>
      <c r="T332" s="25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6" t="s">
        <v>207</v>
      </c>
      <c r="AU332" s="256" t="s">
        <v>83</v>
      </c>
      <c r="AV332" s="14" t="s">
        <v>109</v>
      </c>
      <c r="AW332" s="14" t="s">
        <v>35</v>
      </c>
      <c r="AX332" s="14" t="s">
        <v>81</v>
      </c>
      <c r="AY332" s="256" t="s">
        <v>197</v>
      </c>
    </row>
    <row r="333" s="2" customFormat="1" ht="16.5" customHeight="1">
      <c r="A333" s="41"/>
      <c r="B333" s="42"/>
      <c r="C333" s="279" t="s">
        <v>541</v>
      </c>
      <c r="D333" s="279" t="s">
        <v>542</v>
      </c>
      <c r="E333" s="280" t="s">
        <v>543</v>
      </c>
      <c r="F333" s="281" t="s">
        <v>544</v>
      </c>
      <c r="G333" s="282" t="s">
        <v>267</v>
      </c>
      <c r="H333" s="283">
        <v>3</v>
      </c>
      <c r="I333" s="284"/>
      <c r="J333" s="285">
        <f>ROUND(I333*H333,2)</f>
        <v>0</v>
      </c>
      <c r="K333" s="281" t="s">
        <v>19</v>
      </c>
      <c r="L333" s="286"/>
      <c r="M333" s="287" t="s">
        <v>19</v>
      </c>
      <c r="N333" s="288" t="s">
        <v>45</v>
      </c>
      <c r="O333" s="87"/>
      <c r="P333" s="225">
        <f>O333*H333</f>
        <v>0</v>
      </c>
      <c r="Q333" s="225">
        <v>0.41299999999999998</v>
      </c>
      <c r="R333" s="225">
        <f>Q333*H333</f>
        <v>1.2389999999999999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245</v>
      </c>
      <c r="AT333" s="227" t="s">
        <v>542</v>
      </c>
      <c r="AU333" s="227" t="s">
        <v>83</v>
      </c>
      <c r="AY333" s="20" t="s">
        <v>197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81</v>
      </c>
      <c r="BK333" s="228">
        <f>ROUND(I333*H333,2)</f>
        <v>0</v>
      </c>
      <c r="BL333" s="20" t="s">
        <v>109</v>
      </c>
      <c r="BM333" s="227" t="s">
        <v>545</v>
      </c>
    </row>
    <row r="334" s="2" customFormat="1" ht="16.5" customHeight="1">
      <c r="A334" s="41"/>
      <c r="B334" s="42"/>
      <c r="C334" s="279" t="s">
        <v>546</v>
      </c>
      <c r="D334" s="279" t="s">
        <v>542</v>
      </c>
      <c r="E334" s="280" t="s">
        <v>547</v>
      </c>
      <c r="F334" s="281" t="s">
        <v>548</v>
      </c>
      <c r="G334" s="282" t="s">
        <v>267</v>
      </c>
      <c r="H334" s="283">
        <v>2</v>
      </c>
      <c r="I334" s="284"/>
      <c r="J334" s="285">
        <f>ROUND(I334*H334,2)</f>
        <v>0</v>
      </c>
      <c r="K334" s="281" t="s">
        <v>19</v>
      </c>
      <c r="L334" s="286"/>
      <c r="M334" s="287" t="s">
        <v>19</v>
      </c>
      <c r="N334" s="288" t="s">
        <v>45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245</v>
      </c>
      <c r="AT334" s="227" t="s">
        <v>542</v>
      </c>
      <c r="AU334" s="227" t="s">
        <v>83</v>
      </c>
      <c r="AY334" s="20" t="s">
        <v>197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81</v>
      </c>
      <c r="BK334" s="228">
        <f>ROUND(I334*H334,2)</f>
        <v>0</v>
      </c>
      <c r="BL334" s="20" t="s">
        <v>109</v>
      </c>
      <c r="BM334" s="227" t="s">
        <v>549</v>
      </c>
    </row>
    <row r="335" s="2" customFormat="1" ht="49.05" customHeight="1">
      <c r="A335" s="41"/>
      <c r="B335" s="42"/>
      <c r="C335" s="216" t="s">
        <v>550</v>
      </c>
      <c r="D335" s="267" t="s">
        <v>199</v>
      </c>
      <c r="E335" s="217" t="s">
        <v>551</v>
      </c>
      <c r="F335" s="218" t="s">
        <v>552</v>
      </c>
      <c r="G335" s="219" t="s">
        <v>267</v>
      </c>
      <c r="H335" s="220">
        <v>97</v>
      </c>
      <c r="I335" s="221"/>
      <c r="J335" s="222">
        <f>ROUND(I335*H335,2)</f>
        <v>0</v>
      </c>
      <c r="K335" s="218" t="s">
        <v>203</v>
      </c>
      <c r="L335" s="47"/>
      <c r="M335" s="223" t="s">
        <v>19</v>
      </c>
      <c r="N335" s="224" t="s">
        <v>45</v>
      </c>
      <c r="O335" s="87"/>
      <c r="P335" s="225">
        <f>O335*H335</f>
        <v>0</v>
      </c>
      <c r="Q335" s="225">
        <v>0.18636</v>
      </c>
      <c r="R335" s="225">
        <f>Q335*H335</f>
        <v>18.076920000000001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109</v>
      </c>
      <c r="AT335" s="227" t="s">
        <v>199</v>
      </c>
      <c r="AU335" s="227" t="s">
        <v>83</v>
      </c>
      <c r="AY335" s="20" t="s">
        <v>197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81</v>
      </c>
      <c r="BK335" s="228">
        <f>ROUND(I335*H335,2)</f>
        <v>0</v>
      </c>
      <c r="BL335" s="20" t="s">
        <v>109</v>
      </c>
      <c r="BM335" s="227" t="s">
        <v>553</v>
      </c>
    </row>
    <row r="336" s="2" customFormat="1">
      <c r="A336" s="41"/>
      <c r="B336" s="42"/>
      <c r="C336" s="43"/>
      <c r="D336" s="229" t="s">
        <v>205</v>
      </c>
      <c r="E336" s="43"/>
      <c r="F336" s="230" t="s">
        <v>554</v>
      </c>
      <c r="G336" s="43"/>
      <c r="H336" s="43"/>
      <c r="I336" s="231"/>
      <c r="J336" s="43"/>
      <c r="K336" s="43"/>
      <c r="L336" s="47"/>
      <c r="M336" s="232"/>
      <c r="N336" s="233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205</v>
      </c>
      <c r="AU336" s="20" t="s">
        <v>83</v>
      </c>
    </row>
    <row r="337" s="15" customFormat="1">
      <c r="A337" s="15"/>
      <c r="B337" s="257"/>
      <c r="C337" s="258"/>
      <c r="D337" s="236" t="s">
        <v>207</v>
      </c>
      <c r="E337" s="259" t="s">
        <v>19</v>
      </c>
      <c r="F337" s="260" t="s">
        <v>538</v>
      </c>
      <c r="G337" s="258"/>
      <c r="H337" s="259" t="s">
        <v>19</v>
      </c>
      <c r="I337" s="261"/>
      <c r="J337" s="258"/>
      <c r="K337" s="258"/>
      <c r="L337" s="262"/>
      <c r="M337" s="263"/>
      <c r="N337" s="264"/>
      <c r="O337" s="264"/>
      <c r="P337" s="264"/>
      <c r="Q337" s="264"/>
      <c r="R337" s="264"/>
      <c r="S337" s="264"/>
      <c r="T337" s="26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6" t="s">
        <v>207</v>
      </c>
      <c r="AU337" s="266" t="s">
        <v>83</v>
      </c>
      <c r="AV337" s="15" t="s">
        <v>81</v>
      </c>
      <c r="AW337" s="15" t="s">
        <v>35</v>
      </c>
      <c r="AX337" s="15" t="s">
        <v>74</v>
      </c>
      <c r="AY337" s="266" t="s">
        <v>197</v>
      </c>
    </row>
    <row r="338" s="13" customFormat="1">
      <c r="A338" s="13"/>
      <c r="B338" s="234"/>
      <c r="C338" s="235"/>
      <c r="D338" s="236" t="s">
        <v>207</v>
      </c>
      <c r="E338" s="237" t="s">
        <v>19</v>
      </c>
      <c r="F338" s="238" t="s">
        <v>555</v>
      </c>
      <c r="G338" s="235"/>
      <c r="H338" s="239">
        <v>43</v>
      </c>
      <c r="I338" s="240"/>
      <c r="J338" s="235"/>
      <c r="K338" s="235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207</v>
      </c>
      <c r="AU338" s="245" t="s">
        <v>83</v>
      </c>
      <c r="AV338" s="13" t="s">
        <v>83</v>
      </c>
      <c r="AW338" s="13" t="s">
        <v>35</v>
      </c>
      <c r="AX338" s="13" t="s">
        <v>74</v>
      </c>
      <c r="AY338" s="245" t="s">
        <v>197</v>
      </c>
    </row>
    <row r="339" s="13" customFormat="1">
      <c r="A339" s="13"/>
      <c r="B339" s="234"/>
      <c r="C339" s="235"/>
      <c r="D339" s="236" t="s">
        <v>207</v>
      </c>
      <c r="E339" s="237" t="s">
        <v>19</v>
      </c>
      <c r="F339" s="238" t="s">
        <v>556</v>
      </c>
      <c r="G339" s="235"/>
      <c r="H339" s="239">
        <v>2</v>
      </c>
      <c r="I339" s="240"/>
      <c r="J339" s="235"/>
      <c r="K339" s="235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207</v>
      </c>
      <c r="AU339" s="245" t="s">
        <v>83</v>
      </c>
      <c r="AV339" s="13" t="s">
        <v>83</v>
      </c>
      <c r="AW339" s="13" t="s">
        <v>35</v>
      </c>
      <c r="AX339" s="13" t="s">
        <v>74</v>
      </c>
      <c r="AY339" s="245" t="s">
        <v>197</v>
      </c>
    </row>
    <row r="340" s="13" customFormat="1">
      <c r="A340" s="13"/>
      <c r="B340" s="234"/>
      <c r="C340" s="235"/>
      <c r="D340" s="236" t="s">
        <v>207</v>
      </c>
      <c r="E340" s="237" t="s">
        <v>19</v>
      </c>
      <c r="F340" s="238" t="s">
        <v>557</v>
      </c>
      <c r="G340" s="235"/>
      <c r="H340" s="239">
        <v>4</v>
      </c>
      <c r="I340" s="240"/>
      <c r="J340" s="235"/>
      <c r="K340" s="235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207</v>
      </c>
      <c r="AU340" s="245" t="s">
        <v>83</v>
      </c>
      <c r="AV340" s="13" t="s">
        <v>83</v>
      </c>
      <c r="AW340" s="13" t="s">
        <v>35</v>
      </c>
      <c r="AX340" s="13" t="s">
        <v>74</v>
      </c>
      <c r="AY340" s="245" t="s">
        <v>197</v>
      </c>
    </row>
    <row r="341" s="13" customFormat="1">
      <c r="A341" s="13"/>
      <c r="B341" s="234"/>
      <c r="C341" s="235"/>
      <c r="D341" s="236" t="s">
        <v>207</v>
      </c>
      <c r="E341" s="237" t="s">
        <v>19</v>
      </c>
      <c r="F341" s="238" t="s">
        <v>558</v>
      </c>
      <c r="G341" s="235"/>
      <c r="H341" s="239">
        <v>2</v>
      </c>
      <c r="I341" s="240"/>
      <c r="J341" s="235"/>
      <c r="K341" s="235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207</v>
      </c>
      <c r="AU341" s="245" t="s">
        <v>83</v>
      </c>
      <c r="AV341" s="13" t="s">
        <v>83</v>
      </c>
      <c r="AW341" s="13" t="s">
        <v>35</v>
      </c>
      <c r="AX341" s="13" t="s">
        <v>74</v>
      </c>
      <c r="AY341" s="245" t="s">
        <v>197</v>
      </c>
    </row>
    <row r="342" s="15" customFormat="1">
      <c r="A342" s="15"/>
      <c r="B342" s="257"/>
      <c r="C342" s="258"/>
      <c r="D342" s="236" t="s">
        <v>207</v>
      </c>
      <c r="E342" s="259" t="s">
        <v>19</v>
      </c>
      <c r="F342" s="260" t="s">
        <v>559</v>
      </c>
      <c r="G342" s="258"/>
      <c r="H342" s="259" t="s">
        <v>19</v>
      </c>
      <c r="I342" s="261"/>
      <c r="J342" s="258"/>
      <c r="K342" s="258"/>
      <c r="L342" s="262"/>
      <c r="M342" s="263"/>
      <c r="N342" s="264"/>
      <c r="O342" s="264"/>
      <c r="P342" s="264"/>
      <c r="Q342" s="264"/>
      <c r="R342" s="264"/>
      <c r="S342" s="264"/>
      <c r="T342" s="26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6" t="s">
        <v>207</v>
      </c>
      <c r="AU342" s="266" t="s">
        <v>83</v>
      </c>
      <c r="AV342" s="15" t="s">
        <v>81</v>
      </c>
      <c r="AW342" s="15" t="s">
        <v>35</v>
      </c>
      <c r="AX342" s="15" t="s">
        <v>74</v>
      </c>
      <c r="AY342" s="266" t="s">
        <v>197</v>
      </c>
    </row>
    <row r="343" s="13" customFormat="1">
      <c r="A343" s="13"/>
      <c r="B343" s="234"/>
      <c r="C343" s="235"/>
      <c r="D343" s="236" t="s">
        <v>207</v>
      </c>
      <c r="E343" s="237" t="s">
        <v>19</v>
      </c>
      <c r="F343" s="238" t="s">
        <v>560</v>
      </c>
      <c r="G343" s="235"/>
      <c r="H343" s="239">
        <v>42</v>
      </c>
      <c r="I343" s="240"/>
      <c r="J343" s="235"/>
      <c r="K343" s="235"/>
      <c r="L343" s="241"/>
      <c r="M343" s="242"/>
      <c r="N343" s="243"/>
      <c r="O343" s="243"/>
      <c r="P343" s="243"/>
      <c r="Q343" s="243"/>
      <c r="R343" s="243"/>
      <c r="S343" s="243"/>
      <c r="T343" s="24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5" t="s">
        <v>207</v>
      </c>
      <c r="AU343" s="245" t="s">
        <v>83</v>
      </c>
      <c r="AV343" s="13" t="s">
        <v>83</v>
      </c>
      <c r="AW343" s="13" t="s">
        <v>35</v>
      </c>
      <c r="AX343" s="13" t="s">
        <v>74</v>
      </c>
      <c r="AY343" s="245" t="s">
        <v>197</v>
      </c>
    </row>
    <row r="344" s="13" customFormat="1">
      <c r="A344" s="13"/>
      <c r="B344" s="234"/>
      <c r="C344" s="235"/>
      <c r="D344" s="236" t="s">
        <v>207</v>
      </c>
      <c r="E344" s="237" t="s">
        <v>19</v>
      </c>
      <c r="F344" s="238" t="s">
        <v>556</v>
      </c>
      <c r="G344" s="235"/>
      <c r="H344" s="239">
        <v>2</v>
      </c>
      <c r="I344" s="240"/>
      <c r="J344" s="235"/>
      <c r="K344" s="235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207</v>
      </c>
      <c r="AU344" s="245" t="s">
        <v>83</v>
      </c>
      <c r="AV344" s="13" t="s">
        <v>83</v>
      </c>
      <c r="AW344" s="13" t="s">
        <v>35</v>
      </c>
      <c r="AX344" s="13" t="s">
        <v>74</v>
      </c>
      <c r="AY344" s="245" t="s">
        <v>197</v>
      </c>
    </row>
    <row r="345" s="13" customFormat="1">
      <c r="A345" s="13"/>
      <c r="B345" s="234"/>
      <c r="C345" s="235"/>
      <c r="D345" s="236" t="s">
        <v>207</v>
      </c>
      <c r="E345" s="237" t="s">
        <v>19</v>
      </c>
      <c r="F345" s="238" t="s">
        <v>561</v>
      </c>
      <c r="G345" s="235"/>
      <c r="H345" s="239">
        <v>2</v>
      </c>
      <c r="I345" s="240"/>
      <c r="J345" s="235"/>
      <c r="K345" s="235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207</v>
      </c>
      <c r="AU345" s="245" t="s">
        <v>83</v>
      </c>
      <c r="AV345" s="13" t="s">
        <v>83</v>
      </c>
      <c r="AW345" s="13" t="s">
        <v>35</v>
      </c>
      <c r="AX345" s="13" t="s">
        <v>74</v>
      </c>
      <c r="AY345" s="245" t="s">
        <v>197</v>
      </c>
    </row>
    <row r="346" s="14" customFormat="1">
      <c r="A346" s="14"/>
      <c r="B346" s="246"/>
      <c r="C346" s="247"/>
      <c r="D346" s="236" t="s">
        <v>207</v>
      </c>
      <c r="E346" s="248" t="s">
        <v>19</v>
      </c>
      <c r="F346" s="249" t="s">
        <v>216</v>
      </c>
      <c r="G346" s="247"/>
      <c r="H346" s="250">
        <v>97</v>
      </c>
      <c r="I346" s="251"/>
      <c r="J346" s="247"/>
      <c r="K346" s="247"/>
      <c r="L346" s="252"/>
      <c r="M346" s="253"/>
      <c r="N346" s="254"/>
      <c r="O346" s="254"/>
      <c r="P346" s="254"/>
      <c r="Q346" s="254"/>
      <c r="R346" s="254"/>
      <c r="S346" s="254"/>
      <c r="T346" s="25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6" t="s">
        <v>207</v>
      </c>
      <c r="AU346" s="256" t="s">
        <v>83</v>
      </c>
      <c r="AV346" s="14" t="s">
        <v>109</v>
      </c>
      <c r="AW346" s="14" t="s">
        <v>35</v>
      </c>
      <c r="AX346" s="14" t="s">
        <v>81</v>
      </c>
      <c r="AY346" s="256" t="s">
        <v>197</v>
      </c>
    </row>
    <row r="347" s="2" customFormat="1" ht="16.5" customHeight="1">
      <c r="A347" s="41"/>
      <c r="B347" s="42"/>
      <c r="C347" s="279" t="s">
        <v>562</v>
      </c>
      <c r="D347" s="279" t="s">
        <v>542</v>
      </c>
      <c r="E347" s="280" t="s">
        <v>563</v>
      </c>
      <c r="F347" s="281" t="s">
        <v>564</v>
      </c>
      <c r="G347" s="282" t="s">
        <v>267</v>
      </c>
      <c r="H347" s="283">
        <v>85</v>
      </c>
      <c r="I347" s="284"/>
      <c r="J347" s="285">
        <f>ROUND(I347*H347,2)</f>
        <v>0</v>
      </c>
      <c r="K347" s="281" t="s">
        <v>19</v>
      </c>
      <c r="L347" s="286"/>
      <c r="M347" s="287" t="s">
        <v>19</v>
      </c>
      <c r="N347" s="288" t="s">
        <v>45</v>
      </c>
      <c r="O347" s="87"/>
      <c r="P347" s="225">
        <f>O347*H347</f>
        <v>0</v>
      </c>
      <c r="Q347" s="225">
        <v>0.41299999999999998</v>
      </c>
      <c r="R347" s="225">
        <f>Q347*H347</f>
        <v>35.104999999999997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245</v>
      </c>
      <c r="AT347" s="227" t="s">
        <v>542</v>
      </c>
      <c r="AU347" s="227" t="s">
        <v>83</v>
      </c>
      <c r="AY347" s="20" t="s">
        <v>197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81</v>
      </c>
      <c r="BK347" s="228">
        <f>ROUND(I347*H347,2)</f>
        <v>0</v>
      </c>
      <c r="BL347" s="20" t="s">
        <v>109</v>
      </c>
      <c r="BM347" s="227" t="s">
        <v>565</v>
      </c>
    </row>
    <row r="348" s="15" customFormat="1">
      <c r="A348" s="15"/>
      <c r="B348" s="257"/>
      <c r="C348" s="258"/>
      <c r="D348" s="236" t="s">
        <v>207</v>
      </c>
      <c r="E348" s="259" t="s">
        <v>19</v>
      </c>
      <c r="F348" s="260" t="s">
        <v>538</v>
      </c>
      <c r="G348" s="258"/>
      <c r="H348" s="259" t="s">
        <v>19</v>
      </c>
      <c r="I348" s="261"/>
      <c r="J348" s="258"/>
      <c r="K348" s="258"/>
      <c r="L348" s="262"/>
      <c r="M348" s="263"/>
      <c r="N348" s="264"/>
      <c r="O348" s="264"/>
      <c r="P348" s="264"/>
      <c r="Q348" s="264"/>
      <c r="R348" s="264"/>
      <c r="S348" s="264"/>
      <c r="T348" s="26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6" t="s">
        <v>207</v>
      </c>
      <c r="AU348" s="266" t="s">
        <v>83</v>
      </c>
      <c r="AV348" s="15" t="s">
        <v>81</v>
      </c>
      <c r="AW348" s="15" t="s">
        <v>35</v>
      </c>
      <c r="AX348" s="15" t="s">
        <v>74</v>
      </c>
      <c r="AY348" s="266" t="s">
        <v>197</v>
      </c>
    </row>
    <row r="349" s="13" customFormat="1">
      <c r="A349" s="13"/>
      <c r="B349" s="234"/>
      <c r="C349" s="235"/>
      <c r="D349" s="236" t="s">
        <v>207</v>
      </c>
      <c r="E349" s="237" t="s">
        <v>19</v>
      </c>
      <c r="F349" s="238" t="s">
        <v>555</v>
      </c>
      <c r="G349" s="235"/>
      <c r="H349" s="239">
        <v>43</v>
      </c>
      <c r="I349" s="240"/>
      <c r="J349" s="235"/>
      <c r="K349" s="235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207</v>
      </c>
      <c r="AU349" s="245" t="s">
        <v>83</v>
      </c>
      <c r="AV349" s="13" t="s">
        <v>83</v>
      </c>
      <c r="AW349" s="13" t="s">
        <v>35</v>
      </c>
      <c r="AX349" s="13" t="s">
        <v>74</v>
      </c>
      <c r="AY349" s="245" t="s">
        <v>197</v>
      </c>
    </row>
    <row r="350" s="15" customFormat="1">
      <c r="A350" s="15"/>
      <c r="B350" s="257"/>
      <c r="C350" s="258"/>
      <c r="D350" s="236" t="s">
        <v>207</v>
      </c>
      <c r="E350" s="259" t="s">
        <v>19</v>
      </c>
      <c r="F350" s="260" t="s">
        <v>559</v>
      </c>
      <c r="G350" s="258"/>
      <c r="H350" s="259" t="s">
        <v>19</v>
      </c>
      <c r="I350" s="261"/>
      <c r="J350" s="258"/>
      <c r="K350" s="258"/>
      <c r="L350" s="262"/>
      <c r="M350" s="263"/>
      <c r="N350" s="264"/>
      <c r="O350" s="264"/>
      <c r="P350" s="264"/>
      <c r="Q350" s="264"/>
      <c r="R350" s="264"/>
      <c r="S350" s="264"/>
      <c r="T350" s="26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6" t="s">
        <v>207</v>
      </c>
      <c r="AU350" s="266" t="s">
        <v>83</v>
      </c>
      <c r="AV350" s="15" t="s">
        <v>81</v>
      </c>
      <c r="AW350" s="15" t="s">
        <v>35</v>
      </c>
      <c r="AX350" s="15" t="s">
        <v>74</v>
      </c>
      <c r="AY350" s="266" t="s">
        <v>197</v>
      </c>
    </row>
    <row r="351" s="13" customFormat="1">
      <c r="A351" s="13"/>
      <c r="B351" s="234"/>
      <c r="C351" s="235"/>
      <c r="D351" s="236" t="s">
        <v>207</v>
      </c>
      <c r="E351" s="237" t="s">
        <v>19</v>
      </c>
      <c r="F351" s="238" t="s">
        <v>560</v>
      </c>
      <c r="G351" s="235"/>
      <c r="H351" s="239">
        <v>42</v>
      </c>
      <c r="I351" s="240"/>
      <c r="J351" s="235"/>
      <c r="K351" s="235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207</v>
      </c>
      <c r="AU351" s="245" t="s">
        <v>83</v>
      </c>
      <c r="AV351" s="13" t="s">
        <v>83</v>
      </c>
      <c r="AW351" s="13" t="s">
        <v>35</v>
      </c>
      <c r="AX351" s="13" t="s">
        <v>74</v>
      </c>
      <c r="AY351" s="245" t="s">
        <v>197</v>
      </c>
    </row>
    <row r="352" s="14" customFormat="1">
      <c r="A352" s="14"/>
      <c r="B352" s="246"/>
      <c r="C352" s="247"/>
      <c r="D352" s="236" t="s">
        <v>207</v>
      </c>
      <c r="E352" s="248" t="s">
        <v>19</v>
      </c>
      <c r="F352" s="249" t="s">
        <v>216</v>
      </c>
      <c r="G352" s="247"/>
      <c r="H352" s="250">
        <v>85</v>
      </c>
      <c r="I352" s="251"/>
      <c r="J352" s="247"/>
      <c r="K352" s="247"/>
      <c r="L352" s="252"/>
      <c r="M352" s="253"/>
      <c r="N352" s="254"/>
      <c r="O352" s="254"/>
      <c r="P352" s="254"/>
      <c r="Q352" s="254"/>
      <c r="R352" s="254"/>
      <c r="S352" s="254"/>
      <c r="T352" s="25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6" t="s">
        <v>207</v>
      </c>
      <c r="AU352" s="256" t="s">
        <v>83</v>
      </c>
      <c r="AV352" s="14" t="s">
        <v>109</v>
      </c>
      <c r="AW352" s="14" t="s">
        <v>35</v>
      </c>
      <c r="AX352" s="14" t="s">
        <v>81</v>
      </c>
      <c r="AY352" s="256" t="s">
        <v>197</v>
      </c>
    </row>
    <row r="353" s="2" customFormat="1" ht="16.5" customHeight="1">
      <c r="A353" s="41"/>
      <c r="B353" s="42"/>
      <c r="C353" s="279" t="s">
        <v>566</v>
      </c>
      <c r="D353" s="279" t="s">
        <v>542</v>
      </c>
      <c r="E353" s="280" t="s">
        <v>567</v>
      </c>
      <c r="F353" s="281" t="s">
        <v>568</v>
      </c>
      <c r="G353" s="282" t="s">
        <v>267</v>
      </c>
      <c r="H353" s="283">
        <v>4</v>
      </c>
      <c r="I353" s="284"/>
      <c r="J353" s="285">
        <f>ROUND(I353*H353,2)</f>
        <v>0</v>
      </c>
      <c r="K353" s="281" t="s">
        <v>19</v>
      </c>
      <c r="L353" s="286"/>
      <c r="M353" s="287" t="s">
        <v>19</v>
      </c>
      <c r="N353" s="288" t="s">
        <v>45</v>
      </c>
      <c r="O353" s="87"/>
      <c r="P353" s="225">
        <f>O353*H353</f>
        <v>0</v>
      </c>
      <c r="Q353" s="225">
        <v>0.29499999999999998</v>
      </c>
      <c r="R353" s="225">
        <f>Q353*H353</f>
        <v>1.1799999999999999</v>
      </c>
      <c r="S353" s="225">
        <v>0</v>
      </c>
      <c r="T353" s="226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7" t="s">
        <v>245</v>
      </c>
      <c r="AT353" s="227" t="s">
        <v>542</v>
      </c>
      <c r="AU353" s="227" t="s">
        <v>83</v>
      </c>
      <c r="AY353" s="20" t="s">
        <v>197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20" t="s">
        <v>81</v>
      </c>
      <c r="BK353" s="228">
        <f>ROUND(I353*H353,2)</f>
        <v>0</v>
      </c>
      <c r="BL353" s="20" t="s">
        <v>109</v>
      </c>
      <c r="BM353" s="227" t="s">
        <v>569</v>
      </c>
    </row>
    <row r="354" s="15" customFormat="1">
      <c r="A354" s="15"/>
      <c r="B354" s="257"/>
      <c r="C354" s="258"/>
      <c r="D354" s="236" t="s">
        <v>207</v>
      </c>
      <c r="E354" s="259" t="s">
        <v>19</v>
      </c>
      <c r="F354" s="260" t="s">
        <v>538</v>
      </c>
      <c r="G354" s="258"/>
      <c r="H354" s="259" t="s">
        <v>19</v>
      </c>
      <c r="I354" s="261"/>
      <c r="J354" s="258"/>
      <c r="K354" s="258"/>
      <c r="L354" s="262"/>
      <c r="M354" s="263"/>
      <c r="N354" s="264"/>
      <c r="O354" s="264"/>
      <c r="P354" s="264"/>
      <c r="Q354" s="264"/>
      <c r="R354" s="264"/>
      <c r="S354" s="264"/>
      <c r="T354" s="26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6" t="s">
        <v>207</v>
      </c>
      <c r="AU354" s="266" t="s">
        <v>83</v>
      </c>
      <c r="AV354" s="15" t="s">
        <v>81</v>
      </c>
      <c r="AW354" s="15" t="s">
        <v>35</v>
      </c>
      <c r="AX354" s="15" t="s">
        <v>74</v>
      </c>
      <c r="AY354" s="266" t="s">
        <v>197</v>
      </c>
    </row>
    <row r="355" s="13" customFormat="1">
      <c r="A355" s="13"/>
      <c r="B355" s="234"/>
      <c r="C355" s="235"/>
      <c r="D355" s="236" t="s">
        <v>207</v>
      </c>
      <c r="E355" s="237" t="s">
        <v>19</v>
      </c>
      <c r="F355" s="238" t="s">
        <v>556</v>
      </c>
      <c r="G355" s="235"/>
      <c r="H355" s="239">
        <v>2</v>
      </c>
      <c r="I355" s="240"/>
      <c r="J355" s="235"/>
      <c r="K355" s="235"/>
      <c r="L355" s="241"/>
      <c r="M355" s="242"/>
      <c r="N355" s="243"/>
      <c r="O355" s="243"/>
      <c r="P355" s="243"/>
      <c r="Q355" s="243"/>
      <c r="R355" s="243"/>
      <c r="S355" s="243"/>
      <c r="T355" s="24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5" t="s">
        <v>207</v>
      </c>
      <c r="AU355" s="245" t="s">
        <v>83</v>
      </c>
      <c r="AV355" s="13" t="s">
        <v>83</v>
      </c>
      <c r="AW355" s="13" t="s">
        <v>35</v>
      </c>
      <c r="AX355" s="13" t="s">
        <v>74</v>
      </c>
      <c r="AY355" s="245" t="s">
        <v>197</v>
      </c>
    </row>
    <row r="356" s="15" customFormat="1">
      <c r="A356" s="15"/>
      <c r="B356" s="257"/>
      <c r="C356" s="258"/>
      <c r="D356" s="236" t="s">
        <v>207</v>
      </c>
      <c r="E356" s="259" t="s">
        <v>19</v>
      </c>
      <c r="F356" s="260" t="s">
        <v>559</v>
      </c>
      <c r="G356" s="258"/>
      <c r="H356" s="259" t="s">
        <v>19</v>
      </c>
      <c r="I356" s="261"/>
      <c r="J356" s="258"/>
      <c r="K356" s="258"/>
      <c r="L356" s="262"/>
      <c r="M356" s="263"/>
      <c r="N356" s="264"/>
      <c r="O356" s="264"/>
      <c r="P356" s="264"/>
      <c r="Q356" s="264"/>
      <c r="R356" s="264"/>
      <c r="S356" s="264"/>
      <c r="T356" s="26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6" t="s">
        <v>207</v>
      </c>
      <c r="AU356" s="266" t="s">
        <v>83</v>
      </c>
      <c r="AV356" s="15" t="s">
        <v>81</v>
      </c>
      <c r="AW356" s="15" t="s">
        <v>35</v>
      </c>
      <c r="AX356" s="15" t="s">
        <v>74</v>
      </c>
      <c r="AY356" s="266" t="s">
        <v>197</v>
      </c>
    </row>
    <row r="357" s="13" customFormat="1">
      <c r="A357" s="13"/>
      <c r="B357" s="234"/>
      <c r="C357" s="235"/>
      <c r="D357" s="236" t="s">
        <v>207</v>
      </c>
      <c r="E357" s="237" t="s">
        <v>19</v>
      </c>
      <c r="F357" s="238" t="s">
        <v>570</v>
      </c>
      <c r="G357" s="235"/>
      <c r="H357" s="239">
        <v>2</v>
      </c>
      <c r="I357" s="240"/>
      <c r="J357" s="235"/>
      <c r="K357" s="235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207</v>
      </c>
      <c r="AU357" s="245" t="s">
        <v>83</v>
      </c>
      <c r="AV357" s="13" t="s">
        <v>83</v>
      </c>
      <c r="AW357" s="13" t="s">
        <v>35</v>
      </c>
      <c r="AX357" s="13" t="s">
        <v>74</v>
      </c>
      <c r="AY357" s="245" t="s">
        <v>197</v>
      </c>
    </row>
    <row r="358" s="14" customFormat="1">
      <c r="A358" s="14"/>
      <c r="B358" s="246"/>
      <c r="C358" s="247"/>
      <c r="D358" s="236" t="s">
        <v>207</v>
      </c>
      <c r="E358" s="248" t="s">
        <v>19</v>
      </c>
      <c r="F358" s="249" t="s">
        <v>216</v>
      </c>
      <c r="G358" s="247"/>
      <c r="H358" s="250">
        <v>4</v>
      </c>
      <c r="I358" s="251"/>
      <c r="J358" s="247"/>
      <c r="K358" s="247"/>
      <c r="L358" s="252"/>
      <c r="M358" s="253"/>
      <c r="N358" s="254"/>
      <c r="O358" s="254"/>
      <c r="P358" s="254"/>
      <c r="Q358" s="254"/>
      <c r="R358" s="254"/>
      <c r="S358" s="254"/>
      <c r="T358" s="25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6" t="s">
        <v>207</v>
      </c>
      <c r="AU358" s="256" t="s">
        <v>83</v>
      </c>
      <c r="AV358" s="14" t="s">
        <v>109</v>
      </c>
      <c r="AW358" s="14" t="s">
        <v>35</v>
      </c>
      <c r="AX358" s="14" t="s">
        <v>81</v>
      </c>
      <c r="AY358" s="256" t="s">
        <v>197</v>
      </c>
    </row>
    <row r="359" s="2" customFormat="1" ht="16.5" customHeight="1">
      <c r="A359" s="41"/>
      <c r="B359" s="42"/>
      <c r="C359" s="279" t="s">
        <v>571</v>
      </c>
      <c r="D359" s="289" t="s">
        <v>542</v>
      </c>
      <c r="E359" s="280" t="s">
        <v>572</v>
      </c>
      <c r="F359" s="281" t="s">
        <v>573</v>
      </c>
      <c r="G359" s="282" t="s">
        <v>267</v>
      </c>
      <c r="H359" s="283">
        <v>6</v>
      </c>
      <c r="I359" s="284"/>
      <c r="J359" s="285">
        <f>ROUND(I359*H359,2)</f>
        <v>0</v>
      </c>
      <c r="K359" s="281" t="s">
        <v>19</v>
      </c>
      <c r="L359" s="286"/>
      <c r="M359" s="287" t="s">
        <v>19</v>
      </c>
      <c r="N359" s="288" t="s">
        <v>45</v>
      </c>
      <c r="O359" s="87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7" t="s">
        <v>245</v>
      </c>
      <c r="AT359" s="227" t="s">
        <v>542</v>
      </c>
      <c r="AU359" s="227" t="s">
        <v>83</v>
      </c>
      <c r="AY359" s="20" t="s">
        <v>197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20" t="s">
        <v>81</v>
      </c>
      <c r="BK359" s="228">
        <f>ROUND(I359*H359,2)</f>
        <v>0</v>
      </c>
      <c r="BL359" s="20" t="s">
        <v>109</v>
      </c>
      <c r="BM359" s="227" t="s">
        <v>574</v>
      </c>
    </row>
    <row r="360" s="15" customFormat="1">
      <c r="A360" s="15"/>
      <c r="B360" s="257"/>
      <c r="C360" s="258"/>
      <c r="D360" s="236" t="s">
        <v>207</v>
      </c>
      <c r="E360" s="259" t="s">
        <v>19</v>
      </c>
      <c r="F360" s="260" t="s">
        <v>538</v>
      </c>
      <c r="G360" s="258"/>
      <c r="H360" s="259" t="s">
        <v>19</v>
      </c>
      <c r="I360" s="261"/>
      <c r="J360" s="258"/>
      <c r="K360" s="258"/>
      <c r="L360" s="262"/>
      <c r="M360" s="263"/>
      <c r="N360" s="264"/>
      <c r="O360" s="264"/>
      <c r="P360" s="264"/>
      <c r="Q360" s="264"/>
      <c r="R360" s="264"/>
      <c r="S360" s="264"/>
      <c r="T360" s="26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6" t="s">
        <v>207</v>
      </c>
      <c r="AU360" s="266" t="s">
        <v>83</v>
      </c>
      <c r="AV360" s="15" t="s">
        <v>81</v>
      </c>
      <c r="AW360" s="15" t="s">
        <v>35</v>
      </c>
      <c r="AX360" s="15" t="s">
        <v>74</v>
      </c>
      <c r="AY360" s="266" t="s">
        <v>197</v>
      </c>
    </row>
    <row r="361" s="13" customFormat="1">
      <c r="A361" s="13"/>
      <c r="B361" s="234"/>
      <c r="C361" s="235"/>
      <c r="D361" s="236" t="s">
        <v>207</v>
      </c>
      <c r="E361" s="237" t="s">
        <v>19</v>
      </c>
      <c r="F361" s="238" t="s">
        <v>557</v>
      </c>
      <c r="G361" s="235"/>
      <c r="H361" s="239">
        <v>4</v>
      </c>
      <c r="I361" s="240"/>
      <c r="J361" s="235"/>
      <c r="K361" s="235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207</v>
      </c>
      <c r="AU361" s="245" t="s">
        <v>83</v>
      </c>
      <c r="AV361" s="13" t="s">
        <v>83</v>
      </c>
      <c r="AW361" s="13" t="s">
        <v>35</v>
      </c>
      <c r="AX361" s="13" t="s">
        <v>74</v>
      </c>
      <c r="AY361" s="245" t="s">
        <v>197</v>
      </c>
    </row>
    <row r="362" s="15" customFormat="1">
      <c r="A362" s="15"/>
      <c r="B362" s="257"/>
      <c r="C362" s="258"/>
      <c r="D362" s="236" t="s">
        <v>207</v>
      </c>
      <c r="E362" s="259" t="s">
        <v>19</v>
      </c>
      <c r="F362" s="260" t="s">
        <v>559</v>
      </c>
      <c r="G362" s="258"/>
      <c r="H362" s="259" t="s">
        <v>19</v>
      </c>
      <c r="I362" s="261"/>
      <c r="J362" s="258"/>
      <c r="K362" s="258"/>
      <c r="L362" s="262"/>
      <c r="M362" s="263"/>
      <c r="N362" s="264"/>
      <c r="O362" s="264"/>
      <c r="P362" s="264"/>
      <c r="Q362" s="264"/>
      <c r="R362" s="264"/>
      <c r="S362" s="264"/>
      <c r="T362" s="26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6" t="s">
        <v>207</v>
      </c>
      <c r="AU362" s="266" t="s">
        <v>83</v>
      </c>
      <c r="AV362" s="15" t="s">
        <v>81</v>
      </c>
      <c r="AW362" s="15" t="s">
        <v>35</v>
      </c>
      <c r="AX362" s="15" t="s">
        <v>74</v>
      </c>
      <c r="AY362" s="266" t="s">
        <v>197</v>
      </c>
    </row>
    <row r="363" s="13" customFormat="1">
      <c r="A363" s="13"/>
      <c r="B363" s="234"/>
      <c r="C363" s="235"/>
      <c r="D363" s="236" t="s">
        <v>207</v>
      </c>
      <c r="E363" s="237" t="s">
        <v>19</v>
      </c>
      <c r="F363" s="238" t="s">
        <v>575</v>
      </c>
      <c r="G363" s="235"/>
      <c r="H363" s="239">
        <v>2</v>
      </c>
      <c r="I363" s="240"/>
      <c r="J363" s="235"/>
      <c r="K363" s="235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207</v>
      </c>
      <c r="AU363" s="245" t="s">
        <v>83</v>
      </c>
      <c r="AV363" s="13" t="s">
        <v>83</v>
      </c>
      <c r="AW363" s="13" t="s">
        <v>35</v>
      </c>
      <c r="AX363" s="13" t="s">
        <v>74</v>
      </c>
      <c r="AY363" s="245" t="s">
        <v>197</v>
      </c>
    </row>
    <row r="364" s="14" customFormat="1">
      <c r="A364" s="14"/>
      <c r="B364" s="246"/>
      <c r="C364" s="247"/>
      <c r="D364" s="236" t="s">
        <v>207</v>
      </c>
      <c r="E364" s="248" t="s">
        <v>19</v>
      </c>
      <c r="F364" s="249" t="s">
        <v>216</v>
      </c>
      <c r="G364" s="247"/>
      <c r="H364" s="250">
        <v>6</v>
      </c>
      <c r="I364" s="251"/>
      <c r="J364" s="247"/>
      <c r="K364" s="247"/>
      <c r="L364" s="252"/>
      <c r="M364" s="253"/>
      <c r="N364" s="254"/>
      <c r="O364" s="254"/>
      <c r="P364" s="254"/>
      <c r="Q364" s="254"/>
      <c r="R364" s="254"/>
      <c r="S364" s="254"/>
      <c r="T364" s="25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6" t="s">
        <v>207</v>
      </c>
      <c r="AU364" s="256" t="s">
        <v>83</v>
      </c>
      <c r="AV364" s="14" t="s">
        <v>109</v>
      </c>
      <c r="AW364" s="14" t="s">
        <v>35</v>
      </c>
      <c r="AX364" s="14" t="s">
        <v>81</v>
      </c>
      <c r="AY364" s="256" t="s">
        <v>197</v>
      </c>
    </row>
    <row r="365" s="2" customFormat="1" ht="16.5" customHeight="1">
      <c r="A365" s="41"/>
      <c r="B365" s="42"/>
      <c r="C365" s="279" t="s">
        <v>576</v>
      </c>
      <c r="D365" s="279" t="s">
        <v>542</v>
      </c>
      <c r="E365" s="280" t="s">
        <v>577</v>
      </c>
      <c r="F365" s="281" t="s">
        <v>578</v>
      </c>
      <c r="G365" s="282" t="s">
        <v>267</v>
      </c>
      <c r="H365" s="283">
        <v>2</v>
      </c>
      <c r="I365" s="284"/>
      <c r="J365" s="285">
        <f>ROUND(I365*H365,2)</f>
        <v>0</v>
      </c>
      <c r="K365" s="281" t="s">
        <v>19</v>
      </c>
      <c r="L365" s="286"/>
      <c r="M365" s="287" t="s">
        <v>19</v>
      </c>
      <c r="N365" s="288" t="s">
        <v>45</v>
      </c>
      <c r="O365" s="87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245</v>
      </c>
      <c r="AT365" s="227" t="s">
        <v>542</v>
      </c>
      <c r="AU365" s="227" t="s">
        <v>83</v>
      </c>
      <c r="AY365" s="20" t="s">
        <v>197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81</v>
      </c>
      <c r="BK365" s="228">
        <f>ROUND(I365*H365,2)</f>
        <v>0</v>
      </c>
      <c r="BL365" s="20" t="s">
        <v>109</v>
      </c>
      <c r="BM365" s="227" t="s">
        <v>579</v>
      </c>
    </row>
    <row r="366" s="15" customFormat="1">
      <c r="A366" s="15"/>
      <c r="B366" s="257"/>
      <c r="C366" s="258"/>
      <c r="D366" s="236" t="s">
        <v>207</v>
      </c>
      <c r="E366" s="259" t="s">
        <v>19</v>
      </c>
      <c r="F366" s="260" t="s">
        <v>538</v>
      </c>
      <c r="G366" s="258"/>
      <c r="H366" s="259" t="s">
        <v>19</v>
      </c>
      <c r="I366" s="261"/>
      <c r="J366" s="258"/>
      <c r="K366" s="258"/>
      <c r="L366" s="262"/>
      <c r="M366" s="263"/>
      <c r="N366" s="264"/>
      <c r="O366" s="264"/>
      <c r="P366" s="264"/>
      <c r="Q366" s="264"/>
      <c r="R366" s="264"/>
      <c r="S366" s="264"/>
      <c r="T366" s="26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6" t="s">
        <v>207</v>
      </c>
      <c r="AU366" s="266" t="s">
        <v>83</v>
      </c>
      <c r="AV366" s="15" t="s">
        <v>81</v>
      </c>
      <c r="AW366" s="15" t="s">
        <v>35</v>
      </c>
      <c r="AX366" s="15" t="s">
        <v>74</v>
      </c>
      <c r="AY366" s="266" t="s">
        <v>197</v>
      </c>
    </row>
    <row r="367" s="13" customFormat="1">
      <c r="A367" s="13"/>
      <c r="B367" s="234"/>
      <c r="C367" s="235"/>
      <c r="D367" s="236" t="s">
        <v>207</v>
      </c>
      <c r="E367" s="237" t="s">
        <v>19</v>
      </c>
      <c r="F367" s="238" t="s">
        <v>558</v>
      </c>
      <c r="G367" s="235"/>
      <c r="H367" s="239">
        <v>2</v>
      </c>
      <c r="I367" s="240"/>
      <c r="J367" s="235"/>
      <c r="K367" s="235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207</v>
      </c>
      <c r="AU367" s="245" t="s">
        <v>83</v>
      </c>
      <c r="AV367" s="13" t="s">
        <v>83</v>
      </c>
      <c r="AW367" s="13" t="s">
        <v>35</v>
      </c>
      <c r="AX367" s="13" t="s">
        <v>74</v>
      </c>
      <c r="AY367" s="245" t="s">
        <v>197</v>
      </c>
    </row>
    <row r="368" s="14" customFormat="1">
      <c r="A368" s="14"/>
      <c r="B368" s="246"/>
      <c r="C368" s="247"/>
      <c r="D368" s="236" t="s">
        <v>207</v>
      </c>
      <c r="E368" s="248" t="s">
        <v>19</v>
      </c>
      <c r="F368" s="249" t="s">
        <v>216</v>
      </c>
      <c r="G368" s="247"/>
      <c r="H368" s="250">
        <v>2</v>
      </c>
      <c r="I368" s="251"/>
      <c r="J368" s="247"/>
      <c r="K368" s="247"/>
      <c r="L368" s="252"/>
      <c r="M368" s="253"/>
      <c r="N368" s="254"/>
      <c r="O368" s="254"/>
      <c r="P368" s="254"/>
      <c r="Q368" s="254"/>
      <c r="R368" s="254"/>
      <c r="S368" s="254"/>
      <c r="T368" s="25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6" t="s">
        <v>207</v>
      </c>
      <c r="AU368" s="256" t="s">
        <v>83</v>
      </c>
      <c r="AV368" s="14" t="s">
        <v>109</v>
      </c>
      <c r="AW368" s="14" t="s">
        <v>35</v>
      </c>
      <c r="AX368" s="14" t="s">
        <v>81</v>
      </c>
      <c r="AY368" s="256" t="s">
        <v>197</v>
      </c>
    </row>
    <row r="369" s="2" customFormat="1" ht="55.5" customHeight="1">
      <c r="A369" s="41"/>
      <c r="B369" s="42"/>
      <c r="C369" s="216" t="s">
        <v>580</v>
      </c>
      <c r="D369" s="216" t="s">
        <v>199</v>
      </c>
      <c r="E369" s="217" t="s">
        <v>581</v>
      </c>
      <c r="F369" s="218" t="s">
        <v>582</v>
      </c>
      <c r="G369" s="219" t="s">
        <v>211</v>
      </c>
      <c r="H369" s="220">
        <v>19.748000000000001</v>
      </c>
      <c r="I369" s="221"/>
      <c r="J369" s="222">
        <f>ROUND(I369*H369,2)</f>
        <v>0</v>
      </c>
      <c r="K369" s="218" t="s">
        <v>203</v>
      </c>
      <c r="L369" s="47"/>
      <c r="M369" s="223" t="s">
        <v>19</v>
      </c>
      <c r="N369" s="224" t="s">
        <v>45</v>
      </c>
      <c r="O369" s="87"/>
      <c r="P369" s="225">
        <f>O369*H369</f>
        <v>0</v>
      </c>
      <c r="Q369" s="225">
        <v>2.5019399999999998</v>
      </c>
      <c r="R369" s="225">
        <f>Q369*H369</f>
        <v>49.40831112</v>
      </c>
      <c r="S369" s="225">
        <v>0</v>
      </c>
      <c r="T369" s="226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7" t="s">
        <v>109</v>
      </c>
      <c r="AT369" s="227" t="s">
        <v>199</v>
      </c>
      <c r="AU369" s="227" t="s">
        <v>83</v>
      </c>
      <c r="AY369" s="20" t="s">
        <v>197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0" t="s">
        <v>81</v>
      </c>
      <c r="BK369" s="228">
        <f>ROUND(I369*H369,2)</f>
        <v>0</v>
      </c>
      <c r="BL369" s="20" t="s">
        <v>109</v>
      </c>
      <c r="BM369" s="227" t="s">
        <v>583</v>
      </c>
    </row>
    <row r="370" s="2" customFormat="1">
      <c r="A370" s="41"/>
      <c r="B370" s="42"/>
      <c r="C370" s="43"/>
      <c r="D370" s="229" t="s">
        <v>205</v>
      </c>
      <c r="E370" s="43"/>
      <c r="F370" s="230" t="s">
        <v>584</v>
      </c>
      <c r="G370" s="43"/>
      <c r="H370" s="43"/>
      <c r="I370" s="231"/>
      <c r="J370" s="43"/>
      <c r="K370" s="43"/>
      <c r="L370" s="47"/>
      <c r="M370" s="232"/>
      <c r="N370" s="233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205</v>
      </c>
      <c r="AU370" s="20" t="s">
        <v>83</v>
      </c>
    </row>
    <row r="371" s="15" customFormat="1">
      <c r="A371" s="15"/>
      <c r="B371" s="257"/>
      <c r="C371" s="258"/>
      <c r="D371" s="236" t="s">
        <v>207</v>
      </c>
      <c r="E371" s="259" t="s">
        <v>19</v>
      </c>
      <c r="F371" s="260" t="s">
        <v>585</v>
      </c>
      <c r="G371" s="258"/>
      <c r="H371" s="259" t="s">
        <v>19</v>
      </c>
      <c r="I371" s="261"/>
      <c r="J371" s="258"/>
      <c r="K371" s="258"/>
      <c r="L371" s="262"/>
      <c r="M371" s="263"/>
      <c r="N371" s="264"/>
      <c r="O371" s="264"/>
      <c r="P371" s="264"/>
      <c r="Q371" s="264"/>
      <c r="R371" s="264"/>
      <c r="S371" s="264"/>
      <c r="T371" s="26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6" t="s">
        <v>207</v>
      </c>
      <c r="AU371" s="266" t="s">
        <v>83</v>
      </c>
      <c r="AV371" s="15" t="s">
        <v>81</v>
      </c>
      <c r="AW371" s="15" t="s">
        <v>35</v>
      </c>
      <c r="AX371" s="15" t="s">
        <v>74</v>
      </c>
      <c r="AY371" s="266" t="s">
        <v>197</v>
      </c>
    </row>
    <row r="372" s="13" customFormat="1">
      <c r="A372" s="13"/>
      <c r="B372" s="234"/>
      <c r="C372" s="235"/>
      <c r="D372" s="236" t="s">
        <v>207</v>
      </c>
      <c r="E372" s="237" t="s">
        <v>19</v>
      </c>
      <c r="F372" s="238" t="s">
        <v>586</v>
      </c>
      <c r="G372" s="235"/>
      <c r="H372" s="239">
        <v>11.699999999999999</v>
      </c>
      <c r="I372" s="240"/>
      <c r="J372" s="235"/>
      <c r="K372" s="235"/>
      <c r="L372" s="241"/>
      <c r="M372" s="242"/>
      <c r="N372" s="243"/>
      <c r="O372" s="243"/>
      <c r="P372" s="243"/>
      <c r="Q372" s="243"/>
      <c r="R372" s="243"/>
      <c r="S372" s="243"/>
      <c r="T372" s="24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5" t="s">
        <v>207</v>
      </c>
      <c r="AU372" s="245" t="s">
        <v>83</v>
      </c>
      <c r="AV372" s="13" t="s">
        <v>83</v>
      </c>
      <c r="AW372" s="13" t="s">
        <v>35</v>
      </c>
      <c r="AX372" s="13" t="s">
        <v>74</v>
      </c>
      <c r="AY372" s="245" t="s">
        <v>197</v>
      </c>
    </row>
    <row r="373" s="13" customFormat="1">
      <c r="A373" s="13"/>
      <c r="B373" s="234"/>
      <c r="C373" s="235"/>
      <c r="D373" s="236" t="s">
        <v>207</v>
      </c>
      <c r="E373" s="237" t="s">
        <v>19</v>
      </c>
      <c r="F373" s="238" t="s">
        <v>587</v>
      </c>
      <c r="G373" s="235"/>
      <c r="H373" s="239">
        <v>7.8600000000000003</v>
      </c>
      <c r="I373" s="240"/>
      <c r="J373" s="235"/>
      <c r="K373" s="235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207</v>
      </c>
      <c r="AU373" s="245" t="s">
        <v>83</v>
      </c>
      <c r="AV373" s="13" t="s">
        <v>83</v>
      </c>
      <c r="AW373" s="13" t="s">
        <v>35</v>
      </c>
      <c r="AX373" s="13" t="s">
        <v>74</v>
      </c>
      <c r="AY373" s="245" t="s">
        <v>197</v>
      </c>
    </row>
    <row r="374" s="13" customFormat="1">
      <c r="A374" s="13"/>
      <c r="B374" s="234"/>
      <c r="C374" s="235"/>
      <c r="D374" s="236" t="s">
        <v>207</v>
      </c>
      <c r="E374" s="237" t="s">
        <v>19</v>
      </c>
      <c r="F374" s="238" t="s">
        <v>588</v>
      </c>
      <c r="G374" s="235"/>
      <c r="H374" s="239">
        <v>0.188</v>
      </c>
      <c r="I374" s="240"/>
      <c r="J374" s="235"/>
      <c r="K374" s="235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207</v>
      </c>
      <c r="AU374" s="245" t="s">
        <v>83</v>
      </c>
      <c r="AV374" s="13" t="s">
        <v>83</v>
      </c>
      <c r="AW374" s="13" t="s">
        <v>35</v>
      </c>
      <c r="AX374" s="13" t="s">
        <v>74</v>
      </c>
      <c r="AY374" s="245" t="s">
        <v>197</v>
      </c>
    </row>
    <row r="375" s="14" customFormat="1">
      <c r="A375" s="14"/>
      <c r="B375" s="246"/>
      <c r="C375" s="247"/>
      <c r="D375" s="236" t="s">
        <v>207</v>
      </c>
      <c r="E375" s="248" t="s">
        <v>19</v>
      </c>
      <c r="F375" s="249" t="s">
        <v>216</v>
      </c>
      <c r="G375" s="247"/>
      <c r="H375" s="250">
        <v>19.748000000000001</v>
      </c>
      <c r="I375" s="251"/>
      <c r="J375" s="247"/>
      <c r="K375" s="247"/>
      <c r="L375" s="252"/>
      <c r="M375" s="253"/>
      <c r="N375" s="254"/>
      <c r="O375" s="254"/>
      <c r="P375" s="254"/>
      <c r="Q375" s="254"/>
      <c r="R375" s="254"/>
      <c r="S375" s="254"/>
      <c r="T375" s="25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6" t="s">
        <v>207</v>
      </c>
      <c r="AU375" s="256" t="s">
        <v>83</v>
      </c>
      <c r="AV375" s="14" t="s">
        <v>109</v>
      </c>
      <c r="AW375" s="14" t="s">
        <v>35</v>
      </c>
      <c r="AX375" s="14" t="s">
        <v>81</v>
      </c>
      <c r="AY375" s="256" t="s">
        <v>197</v>
      </c>
    </row>
    <row r="376" s="2" customFormat="1" ht="37.8" customHeight="1">
      <c r="A376" s="41"/>
      <c r="B376" s="42"/>
      <c r="C376" s="216" t="s">
        <v>589</v>
      </c>
      <c r="D376" s="216" t="s">
        <v>199</v>
      </c>
      <c r="E376" s="217" t="s">
        <v>590</v>
      </c>
      <c r="F376" s="218" t="s">
        <v>591</v>
      </c>
      <c r="G376" s="219" t="s">
        <v>202</v>
      </c>
      <c r="H376" s="220">
        <v>142.88999999999999</v>
      </c>
      <c r="I376" s="221"/>
      <c r="J376" s="222">
        <f>ROUND(I376*H376,2)</f>
        <v>0</v>
      </c>
      <c r="K376" s="218" t="s">
        <v>203</v>
      </c>
      <c r="L376" s="47"/>
      <c r="M376" s="223" t="s">
        <v>19</v>
      </c>
      <c r="N376" s="224" t="s">
        <v>45</v>
      </c>
      <c r="O376" s="87"/>
      <c r="P376" s="225">
        <f>O376*H376</f>
        <v>0</v>
      </c>
      <c r="Q376" s="225">
        <v>0.0046499999999999996</v>
      </c>
      <c r="R376" s="225">
        <f>Q376*H376</f>
        <v>0.66443849999999993</v>
      </c>
      <c r="S376" s="225">
        <v>0</v>
      </c>
      <c r="T376" s="226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7" t="s">
        <v>109</v>
      </c>
      <c r="AT376" s="227" t="s">
        <v>199</v>
      </c>
      <c r="AU376" s="227" t="s">
        <v>83</v>
      </c>
      <c r="AY376" s="20" t="s">
        <v>197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20" t="s">
        <v>81</v>
      </c>
      <c r="BK376" s="228">
        <f>ROUND(I376*H376,2)</f>
        <v>0</v>
      </c>
      <c r="BL376" s="20" t="s">
        <v>109</v>
      </c>
      <c r="BM376" s="227" t="s">
        <v>592</v>
      </c>
    </row>
    <row r="377" s="2" customFormat="1">
      <c r="A377" s="41"/>
      <c r="B377" s="42"/>
      <c r="C377" s="43"/>
      <c r="D377" s="229" t="s">
        <v>205</v>
      </c>
      <c r="E377" s="43"/>
      <c r="F377" s="230" t="s">
        <v>593</v>
      </c>
      <c r="G377" s="43"/>
      <c r="H377" s="43"/>
      <c r="I377" s="231"/>
      <c r="J377" s="43"/>
      <c r="K377" s="43"/>
      <c r="L377" s="47"/>
      <c r="M377" s="232"/>
      <c r="N377" s="233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205</v>
      </c>
      <c r="AU377" s="20" t="s">
        <v>83</v>
      </c>
    </row>
    <row r="378" s="15" customFormat="1">
      <c r="A378" s="15"/>
      <c r="B378" s="257"/>
      <c r="C378" s="258"/>
      <c r="D378" s="236" t="s">
        <v>207</v>
      </c>
      <c r="E378" s="259" t="s">
        <v>19</v>
      </c>
      <c r="F378" s="260" t="s">
        <v>585</v>
      </c>
      <c r="G378" s="258"/>
      <c r="H378" s="259" t="s">
        <v>19</v>
      </c>
      <c r="I378" s="261"/>
      <c r="J378" s="258"/>
      <c r="K378" s="258"/>
      <c r="L378" s="262"/>
      <c r="M378" s="263"/>
      <c r="N378" s="264"/>
      <c r="O378" s="264"/>
      <c r="P378" s="264"/>
      <c r="Q378" s="264"/>
      <c r="R378" s="264"/>
      <c r="S378" s="264"/>
      <c r="T378" s="26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6" t="s">
        <v>207</v>
      </c>
      <c r="AU378" s="266" t="s">
        <v>83</v>
      </c>
      <c r="AV378" s="15" t="s">
        <v>81</v>
      </c>
      <c r="AW378" s="15" t="s">
        <v>35</v>
      </c>
      <c r="AX378" s="15" t="s">
        <v>74</v>
      </c>
      <c r="AY378" s="266" t="s">
        <v>197</v>
      </c>
    </row>
    <row r="379" s="13" customFormat="1">
      <c r="A379" s="13"/>
      <c r="B379" s="234"/>
      <c r="C379" s="235"/>
      <c r="D379" s="236" t="s">
        <v>207</v>
      </c>
      <c r="E379" s="237" t="s">
        <v>19</v>
      </c>
      <c r="F379" s="238" t="s">
        <v>594</v>
      </c>
      <c r="G379" s="235"/>
      <c r="H379" s="239">
        <v>85.219999999999999</v>
      </c>
      <c r="I379" s="240"/>
      <c r="J379" s="235"/>
      <c r="K379" s="235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207</v>
      </c>
      <c r="AU379" s="245" t="s">
        <v>83</v>
      </c>
      <c r="AV379" s="13" t="s">
        <v>83</v>
      </c>
      <c r="AW379" s="13" t="s">
        <v>35</v>
      </c>
      <c r="AX379" s="13" t="s">
        <v>74</v>
      </c>
      <c r="AY379" s="245" t="s">
        <v>197</v>
      </c>
    </row>
    <row r="380" s="13" customFormat="1">
      <c r="A380" s="13"/>
      <c r="B380" s="234"/>
      <c r="C380" s="235"/>
      <c r="D380" s="236" t="s">
        <v>207</v>
      </c>
      <c r="E380" s="237" t="s">
        <v>19</v>
      </c>
      <c r="F380" s="238" t="s">
        <v>595</v>
      </c>
      <c r="G380" s="235"/>
      <c r="H380" s="239">
        <v>55.420000000000002</v>
      </c>
      <c r="I380" s="240"/>
      <c r="J380" s="235"/>
      <c r="K380" s="235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207</v>
      </c>
      <c r="AU380" s="245" t="s">
        <v>83</v>
      </c>
      <c r="AV380" s="13" t="s">
        <v>83</v>
      </c>
      <c r="AW380" s="13" t="s">
        <v>35</v>
      </c>
      <c r="AX380" s="13" t="s">
        <v>74</v>
      </c>
      <c r="AY380" s="245" t="s">
        <v>197</v>
      </c>
    </row>
    <row r="381" s="13" customFormat="1">
      <c r="A381" s="13"/>
      <c r="B381" s="234"/>
      <c r="C381" s="235"/>
      <c r="D381" s="236" t="s">
        <v>207</v>
      </c>
      <c r="E381" s="237" t="s">
        <v>19</v>
      </c>
      <c r="F381" s="238" t="s">
        <v>596</v>
      </c>
      <c r="G381" s="235"/>
      <c r="H381" s="239">
        <v>2.25</v>
      </c>
      <c r="I381" s="240"/>
      <c r="J381" s="235"/>
      <c r="K381" s="235"/>
      <c r="L381" s="241"/>
      <c r="M381" s="242"/>
      <c r="N381" s="243"/>
      <c r="O381" s="243"/>
      <c r="P381" s="243"/>
      <c r="Q381" s="243"/>
      <c r="R381" s="243"/>
      <c r="S381" s="243"/>
      <c r="T381" s="24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5" t="s">
        <v>207</v>
      </c>
      <c r="AU381" s="245" t="s">
        <v>83</v>
      </c>
      <c r="AV381" s="13" t="s">
        <v>83</v>
      </c>
      <c r="AW381" s="13" t="s">
        <v>35</v>
      </c>
      <c r="AX381" s="13" t="s">
        <v>74</v>
      </c>
      <c r="AY381" s="245" t="s">
        <v>197</v>
      </c>
    </row>
    <row r="382" s="14" customFormat="1">
      <c r="A382" s="14"/>
      <c r="B382" s="246"/>
      <c r="C382" s="247"/>
      <c r="D382" s="236" t="s">
        <v>207</v>
      </c>
      <c r="E382" s="248" t="s">
        <v>19</v>
      </c>
      <c r="F382" s="249" t="s">
        <v>216</v>
      </c>
      <c r="G382" s="247"/>
      <c r="H382" s="250">
        <v>142.88999999999999</v>
      </c>
      <c r="I382" s="251"/>
      <c r="J382" s="247"/>
      <c r="K382" s="247"/>
      <c r="L382" s="252"/>
      <c r="M382" s="253"/>
      <c r="N382" s="254"/>
      <c r="O382" s="254"/>
      <c r="P382" s="254"/>
      <c r="Q382" s="254"/>
      <c r="R382" s="254"/>
      <c r="S382" s="254"/>
      <c r="T382" s="25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6" t="s">
        <v>207</v>
      </c>
      <c r="AU382" s="256" t="s">
        <v>83</v>
      </c>
      <c r="AV382" s="14" t="s">
        <v>109</v>
      </c>
      <c r="AW382" s="14" t="s">
        <v>35</v>
      </c>
      <c r="AX382" s="14" t="s">
        <v>81</v>
      </c>
      <c r="AY382" s="256" t="s">
        <v>197</v>
      </c>
    </row>
    <row r="383" s="2" customFormat="1" ht="37.8" customHeight="1">
      <c r="A383" s="41"/>
      <c r="B383" s="42"/>
      <c r="C383" s="216" t="s">
        <v>597</v>
      </c>
      <c r="D383" s="216" t="s">
        <v>199</v>
      </c>
      <c r="E383" s="217" t="s">
        <v>598</v>
      </c>
      <c r="F383" s="218" t="s">
        <v>599</v>
      </c>
      <c r="G383" s="219" t="s">
        <v>202</v>
      </c>
      <c r="H383" s="220">
        <v>142.88999999999999</v>
      </c>
      <c r="I383" s="221"/>
      <c r="J383" s="222">
        <f>ROUND(I383*H383,2)</f>
        <v>0</v>
      </c>
      <c r="K383" s="218" t="s">
        <v>203</v>
      </c>
      <c r="L383" s="47"/>
      <c r="M383" s="223" t="s">
        <v>19</v>
      </c>
      <c r="N383" s="224" t="s">
        <v>45</v>
      </c>
      <c r="O383" s="87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7" t="s">
        <v>109</v>
      </c>
      <c r="AT383" s="227" t="s">
        <v>199</v>
      </c>
      <c r="AU383" s="227" t="s">
        <v>83</v>
      </c>
      <c r="AY383" s="20" t="s">
        <v>197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20" t="s">
        <v>81</v>
      </c>
      <c r="BK383" s="228">
        <f>ROUND(I383*H383,2)</f>
        <v>0</v>
      </c>
      <c r="BL383" s="20" t="s">
        <v>109</v>
      </c>
      <c r="BM383" s="227" t="s">
        <v>600</v>
      </c>
    </row>
    <row r="384" s="2" customFormat="1">
      <c r="A384" s="41"/>
      <c r="B384" s="42"/>
      <c r="C384" s="43"/>
      <c r="D384" s="229" t="s">
        <v>205</v>
      </c>
      <c r="E384" s="43"/>
      <c r="F384" s="230" t="s">
        <v>601</v>
      </c>
      <c r="G384" s="43"/>
      <c r="H384" s="43"/>
      <c r="I384" s="231"/>
      <c r="J384" s="43"/>
      <c r="K384" s="43"/>
      <c r="L384" s="47"/>
      <c r="M384" s="232"/>
      <c r="N384" s="233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205</v>
      </c>
      <c r="AU384" s="20" t="s">
        <v>83</v>
      </c>
    </row>
    <row r="385" s="2" customFormat="1" ht="37.8" customHeight="1">
      <c r="A385" s="41"/>
      <c r="B385" s="42"/>
      <c r="C385" s="216" t="s">
        <v>602</v>
      </c>
      <c r="D385" s="216" t="s">
        <v>199</v>
      </c>
      <c r="E385" s="217" t="s">
        <v>603</v>
      </c>
      <c r="F385" s="218" t="s">
        <v>604</v>
      </c>
      <c r="G385" s="219" t="s">
        <v>202</v>
      </c>
      <c r="H385" s="220">
        <v>42.469999999999999</v>
      </c>
      <c r="I385" s="221"/>
      <c r="J385" s="222">
        <f>ROUND(I385*H385,2)</f>
        <v>0</v>
      </c>
      <c r="K385" s="218" t="s">
        <v>203</v>
      </c>
      <c r="L385" s="47"/>
      <c r="M385" s="223" t="s">
        <v>19</v>
      </c>
      <c r="N385" s="224" t="s">
        <v>45</v>
      </c>
      <c r="O385" s="87"/>
      <c r="P385" s="225">
        <f>O385*H385</f>
        <v>0</v>
      </c>
      <c r="Q385" s="225">
        <v>0.0015</v>
      </c>
      <c r="R385" s="225">
        <f>Q385*H385</f>
        <v>0.063704999999999998</v>
      </c>
      <c r="S385" s="225">
        <v>0</v>
      </c>
      <c r="T385" s="226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7" t="s">
        <v>109</v>
      </c>
      <c r="AT385" s="227" t="s">
        <v>199</v>
      </c>
      <c r="AU385" s="227" t="s">
        <v>83</v>
      </c>
      <c r="AY385" s="20" t="s">
        <v>197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20" t="s">
        <v>81</v>
      </c>
      <c r="BK385" s="228">
        <f>ROUND(I385*H385,2)</f>
        <v>0</v>
      </c>
      <c r="BL385" s="20" t="s">
        <v>109</v>
      </c>
      <c r="BM385" s="227" t="s">
        <v>605</v>
      </c>
    </row>
    <row r="386" s="2" customFormat="1">
      <c r="A386" s="41"/>
      <c r="B386" s="42"/>
      <c r="C386" s="43"/>
      <c r="D386" s="229" t="s">
        <v>205</v>
      </c>
      <c r="E386" s="43"/>
      <c r="F386" s="230" t="s">
        <v>606</v>
      </c>
      <c r="G386" s="43"/>
      <c r="H386" s="43"/>
      <c r="I386" s="231"/>
      <c r="J386" s="43"/>
      <c r="K386" s="43"/>
      <c r="L386" s="47"/>
      <c r="M386" s="232"/>
      <c r="N386" s="233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205</v>
      </c>
      <c r="AU386" s="20" t="s">
        <v>83</v>
      </c>
    </row>
    <row r="387" s="15" customFormat="1">
      <c r="A387" s="15"/>
      <c r="B387" s="257"/>
      <c r="C387" s="258"/>
      <c r="D387" s="236" t="s">
        <v>207</v>
      </c>
      <c r="E387" s="259" t="s">
        <v>19</v>
      </c>
      <c r="F387" s="260" t="s">
        <v>607</v>
      </c>
      <c r="G387" s="258"/>
      <c r="H387" s="259" t="s">
        <v>19</v>
      </c>
      <c r="I387" s="261"/>
      <c r="J387" s="258"/>
      <c r="K387" s="258"/>
      <c r="L387" s="262"/>
      <c r="M387" s="263"/>
      <c r="N387" s="264"/>
      <c r="O387" s="264"/>
      <c r="P387" s="264"/>
      <c r="Q387" s="264"/>
      <c r="R387" s="264"/>
      <c r="S387" s="264"/>
      <c r="T387" s="26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6" t="s">
        <v>207</v>
      </c>
      <c r="AU387" s="266" t="s">
        <v>83</v>
      </c>
      <c r="AV387" s="15" t="s">
        <v>81</v>
      </c>
      <c r="AW387" s="15" t="s">
        <v>35</v>
      </c>
      <c r="AX387" s="15" t="s">
        <v>74</v>
      </c>
      <c r="AY387" s="266" t="s">
        <v>197</v>
      </c>
    </row>
    <row r="388" s="13" customFormat="1">
      <c r="A388" s="13"/>
      <c r="B388" s="234"/>
      <c r="C388" s="235"/>
      <c r="D388" s="236" t="s">
        <v>207</v>
      </c>
      <c r="E388" s="237" t="s">
        <v>19</v>
      </c>
      <c r="F388" s="238" t="s">
        <v>608</v>
      </c>
      <c r="G388" s="235"/>
      <c r="H388" s="239">
        <v>26</v>
      </c>
      <c r="I388" s="240"/>
      <c r="J388" s="235"/>
      <c r="K388" s="235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207</v>
      </c>
      <c r="AU388" s="245" t="s">
        <v>83</v>
      </c>
      <c r="AV388" s="13" t="s">
        <v>83</v>
      </c>
      <c r="AW388" s="13" t="s">
        <v>35</v>
      </c>
      <c r="AX388" s="13" t="s">
        <v>74</v>
      </c>
      <c r="AY388" s="245" t="s">
        <v>197</v>
      </c>
    </row>
    <row r="389" s="13" customFormat="1">
      <c r="A389" s="13"/>
      <c r="B389" s="234"/>
      <c r="C389" s="235"/>
      <c r="D389" s="236" t="s">
        <v>207</v>
      </c>
      <c r="E389" s="237" t="s">
        <v>19</v>
      </c>
      <c r="F389" s="238" t="s">
        <v>609</v>
      </c>
      <c r="G389" s="235"/>
      <c r="H389" s="239">
        <v>15.720000000000001</v>
      </c>
      <c r="I389" s="240"/>
      <c r="J389" s="235"/>
      <c r="K389" s="235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207</v>
      </c>
      <c r="AU389" s="245" t="s">
        <v>83</v>
      </c>
      <c r="AV389" s="13" t="s">
        <v>83</v>
      </c>
      <c r="AW389" s="13" t="s">
        <v>35</v>
      </c>
      <c r="AX389" s="13" t="s">
        <v>74</v>
      </c>
      <c r="AY389" s="245" t="s">
        <v>197</v>
      </c>
    </row>
    <row r="390" s="13" customFormat="1">
      <c r="A390" s="13"/>
      <c r="B390" s="234"/>
      <c r="C390" s="235"/>
      <c r="D390" s="236" t="s">
        <v>207</v>
      </c>
      <c r="E390" s="237" t="s">
        <v>19</v>
      </c>
      <c r="F390" s="238" t="s">
        <v>610</v>
      </c>
      <c r="G390" s="235"/>
      <c r="H390" s="239">
        <v>0.75</v>
      </c>
      <c r="I390" s="240"/>
      <c r="J390" s="235"/>
      <c r="K390" s="235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207</v>
      </c>
      <c r="AU390" s="245" t="s">
        <v>83</v>
      </c>
      <c r="AV390" s="13" t="s">
        <v>83</v>
      </c>
      <c r="AW390" s="13" t="s">
        <v>35</v>
      </c>
      <c r="AX390" s="13" t="s">
        <v>74</v>
      </c>
      <c r="AY390" s="245" t="s">
        <v>197</v>
      </c>
    </row>
    <row r="391" s="14" customFormat="1">
      <c r="A391" s="14"/>
      <c r="B391" s="246"/>
      <c r="C391" s="247"/>
      <c r="D391" s="236" t="s">
        <v>207</v>
      </c>
      <c r="E391" s="248" t="s">
        <v>19</v>
      </c>
      <c r="F391" s="249" t="s">
        <v>216</v>
      </c>
      <c r="G391" s="247"/>
      <c r="H391" s="250">
        <v>42.469999999999999</v>
      </c>
      <c r="I391" s="251"/>
      <c r="J391" s="247"/>
      <c r="K391" s="247"/>
      <c r="L391" s="252"/>
      <c r="M391" s="253"/>
      <c r="N391" s="254"/>
      <c r="O391" s="254"/>
      <c r="P391" s="254"/>
      <c r="Q391" s="254"/>
      <c r="R391" s="254"/>
      <c r="S391" s="254"/>
      <c r="T391" s="25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6" t="s">
        <v>207</v>
      </c>
      <c r="AU391" s="256" t="s">
        <v>83</v>
      </c>
      <c r="AV391" s="14" t="s">
        <v>109</v>
      </c>
      <c r="AW391" s="14" t="s">
        <v>35</v>
      </c>
      <c r="AX391" s="14" t="s">
        <v>81</v>
      </c>
      <c r="AY391" s="256" t="s">
        <v>197</v>
      </c>
    </row>
    <row r="392" s="2" customFormat="1" ht="44.25" customHeight="1">
      <c r="A392" s="41"/>
      <c r="B392" s="42"/>
      <c r="C392" s="216" t="s">
        <v>611</v>
      </c>
      <c r="D392" s="216" t="s">
        <v>199</v>
      </c>
      <c r="E392" s="217" t="s">
        <v>612</v>
      </c>
      <c r="F392" s="218" t="s">
        <v>613</v>
      </c>
      <c r="G392" s="219" t="s">
        <v>202</v>
      </c>
      <c r="H392" s="220">
        <v>42.469999999999999</v>
      </c>
      <c r="I392" s="221"/>
      <c r="J392" s="222">
        <f>ROUND(I392*H392,2)</f>
        <v>0</v>
      </c>
      <c r="K392" s="218" t="s">
        <v>203</v>
      </c>
      <c r="L392" s="47"/>
      <c r="M392" s="223" t="s">
        <v>19</v>
      </c>
      <c r="N392" s="224" t="s">
        <v>45</v>
      </c>
      <c r="O392" s="87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7" t="s">
        <v>109</v>
      </c>
      <c r="AT392" s="227" t="s">
        <v>199</v>
      </c>
      <c r="AU392" s="227" t="s">
        <v>83</v>
      </c>
      <c r="AY392" s="20" t="s">
        <v>197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20" t="s">
        <v>81</v>
      </c>
      <c r="BK392" s="228">
        <f>ROUND(I392*H392,2)</f>
        <v>0</v>
      </c>
      <c r="BL392" s="20" t="s">
        <v>109</v>
      </c>
      <c r="BM392" s="227" t="s">
        <v>614</v>
      </c>
    </row>
    <row r="393" s="2" customFormat="1">
      <c r="A393" s="41"/>
      <c r="B393" s="42"/>
      <c r="C393" s="43"/>
      <c r="D393" s="229" t="s">
        <v>205</v>
      </c>
      <c r="E393" s="43"/>
      <c r="F393" s="230" t="s">
        <v>615</v>
      </c>
      <c r="G393" s="43"/>
      <c r="H393" s="43"/>
      <c r="I393" s="231"/>
      <c r="J393" s="43"/>
      <c r="K393" s="43"/>
      <c r="L393" s="47"/>
      <c r="M393" s="232"/>
      <c r="N393" s="233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205</v>
      </c>
      <c r="AU393" s="20" t="s">
        <v>83</v>
      </c>
    </row>
    <row r="394" s="2" customFormat="1" ht="66.75" customHeight="1">
      <c r="A394" s="41"/>
      <c r="B394" s="42"/>
      <c r="C394" s="216" t="s">
        <v>616</v>
      </c>
      <c r="D394" s="216" t="s">
        <v>199</v>
      </c>
      <c r="E394" s="217" t="s">
        <v>617</v>
      </c>
      <c r="F394" s="218" t="s">
        <v>618</v>
      </c>
      <c r="G394" s="219" t="s">
        <v>253</v>
      </c>
      <c r="H394" s="220">
        <v>3.9500000000000002</v>
      </c>
      <c r="I394" s="221"/>
      <c r="J394" s="222">
        <f>ROUND(I394*H394,2)</f>
        <v>0</v>
      </c>
      <c r="K394" s="218" t="s">
        <v>203</v>
      </c>
      <c r="L394" s="47"/>
      <c r="M394" s="223" t="s">
        <v>19</v>
      </c>
      <c r="N394" s="224" t="s">
        <v>45</v>
      </c>
      <c r="O394" s="87"/>
      <c r="P394" s="225">
        <f>O394*H394</f>
        <v>0</v>
      </c>
      <c r="Q394" s="225">
        <v>1.0551200000000001</v>
      </c>
      <c r="R394" s="225">
        <f>Q394*H394</f>
        <v>4.1677240000000007</v>
      </c>
      <c r="S394" s="225">
        <v>0</v>
      </c>
      <c r="T394" s="226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7" t="s">
        <v>109</v>
      </c>
      <c r="AT394" s="227" t="s">
        <v>199</v>
      </c>
      <c r="AU394" s="227" t="s">
        <v>83</v>
      </c>
      <c r="AY394" s="20" t="s">
        <v>197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20" t="s">
        <v>81</v>
      </c>
      <c r="BK394" s="228">
        <f>ROUND(I394*H394,2)</f>
        <v>0</v>
      </c>
      <c r="BL394" s="20" t="s">
        <v>109</v>
      </c>
      <c r="BM394" s="227" t="s">
        <v>619</v>
      </c>
    </row>
    <row r="395" s="2" customFormat="1">
      <c r="A395" s="41"/>
      <c r="B395" s="42"/>
      <c r="C395" s="43"/>
      <c r="D395" s="229" t="s">
        <v>205</v>
      </c>
      <c r="E395" s="43"/>
      <c r="F395" s="230" t="s">
        <v>620</v>
      </c>
      <c r="G395" s="43"/>
      <c r="H395" s="43"/>
      <c r="I395" s="231"/>
      <c r="J395" s="43"/>
      <c r="K395" s="43"/>
      <c r="L395" s="47"/>
      <c r="M395" s="232"/>
      <c r="N395" s="233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205</v>
      </c>
      <c r="AU395" s="20" t="s">
        <v>83</v>
      </c>
    </row>
    <row r="396" s="15" customFormat="1">
      <c r="A396" s="15"/>
      <c r="B396" s="257"/>
      <c r="C396" s="258"/>
      <c r="D396" s="236" t="s">
        <v>207</v>
      </c>
      <c r="E396" s="259" t="s">
        <v>19</v>
      </c>
      <c r="F396" s="260" t="s">
        <v>621</v>
      </c>
      <c r="G396" s="258"/>
      <c r="H396" s="259" t="s">
        <v>19</v>
      </c>
      <c r="I396" s="261"/>
      <c r="J396" s="258"/>
      <c r="K396" s="258"/>
      <c r="L396" s="262"/>
      <c r="M396" s="263"/>
      <c r="N396" s="264"/>
      <c r="O396" s="264"/>
      <c r="P396" s="264"/>
      <c r="Q396" s="264"/>
      <c r="R396" s="264"/>
      <c r="S396" s="264"/>
      <c r="T396" s="26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6" t="s">
        <v>207</v>
      </c>
      <c r="AU396" s="266" t="s">
        <v>83</v>
      </c>
      <c r="AV396" s="15" t="s">
        <v>81</v>
      </c>
      <c r="AW396" s="15" t="s">
        <v>35</v>
      </c>
      <c r="AX396" s="15" t="s">
        <v>74</v>
      </c>
      <c r="AY396" s="266" t="s">
        <v>197</v>
      </c>
    </row>
    <row r="397" s="13" customFormat="1">
      <c r="A397" s="13"/>
      <c r="B397" s="234"/>
      <c r="C397" s="235"/>
      <c r="D397" s="236" t="s">
        <v>207</v>
      </c>
      <c r="E397" s="237" t="s">
        <v>19</v>
      </c>
      <c r="F397" s="238" t="s">
        <v>622</v>
      </c>
      <c r="G397" s="235"/>
      <c r="H397" s="239">
        <v>3.9500000000000002</v>
      </c>
      <c r="I397" s="240"/>
      <c r="J397" s="235"/>
      <c r="K397" s="235"/>
      <c r="L397" s="241"/>
      <c r="M397" s="242"/>
      <c r="N397" s="243"/>
      <c r="O397" s="243"/>
      <c r="P397" s="243"/>
      <c r="Q397" s="243"/>
      <c r="R397" s="243"/>
      <c r="S397" s="243"/>
      <c r="T397" s="24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5" t="s">
        <v>207</v>
      </c>
      <c r="AU397" s="245" t="s">
        <v>83</v>
      </c>
      <c r="AV397" s="13" t="s">
        <v>83</v>
      </c>
      <c r="AW397" s="13" t="s">
        <v>35</v>
      </c>
      <c r="AX397" s="13" t="s">
        <v>81</v>
      </c>
      <c r="AY397" s="245" t="s">
        <v>197</v>
      </c>
    </row>
    <row r="398" s="2" customFormat="1" ht="16.5" customHeight="1">
      <c r="A398" s="41"/>
      <c r="B398" s="42"/>
      <c r="C398" s="216" t="s">
        <v>623</v>
      </c>
      <c r="D398" s="216" t="s">
        <v>199</v>
      </c>
      <c r="E398" s="217" t="s">
        <v>624</v>
      </c>
      <c r="F398" s="218" t="s">
        <v>625</v>
      </c>
      <c r="G398" s="219" t="s">
        <v>211</v>
      </c>
      <c r="H398" s="220">
        <v>5.6200000000000001</v>
      </c>
      <c r="I398" s="221"/>
      <c r="J398" s="222">
        <f>ROUND(I398*H398,2)</f>
        <v>0</v>
      </c>
      <c r="K398" s="218" t="s">
        <v>19</v>
      </c>
      <c r="L398" s="47"/>
      <c r="M398" s="223" t="s">
        <v>19</v>
      </c>
      <c r="N398" s="224" t="s">
        <v>45</v>
      </c>
      <c r="O398" s="87"/>
      <c r="P398" s="225">
        <f>O398*H398</f>
        <v>0</v>
      </c>
      <c r="Q398" s="225">
        <v>2.5019800000000001</v>
      </c>
      <c r="R398" s="225">
        <f>Q398*H398</f>
        <v>14.061127600000001</v>
      </c>
      <c r="S398" s="225">
        <v>0</v>
      </c>
      <c r="T398" s="226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7" t="s">
        <v>109</v>
      </c>
      <c r="AT398" s="227" t="s">
        <v>199</v>
      </c>
      <c r="AU398" s="227" t="s">
        <v>83</v>
      </c>
      <c r="AY398" s="20" t="s">
        <v>197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20" t="s">
        <v>81</v>
      </c>
      <c r="BK398" s="228">
        <f>ROUND(I398*H398,2)</f>
        <v>0</v>
      </c>
      <c r="BL398" s="20" t="s">
        <v>109</v>
      </c>
      <c r="BM398" s="227" t="s">
        <v>626</v>
      </c>
    </row>
    <row r="399" s="13" customFormat="1">
      <c r="A399" s="13"/>
      <c r="B399" s="234"/>
      <c r="C399" s="235"/>
      <c r="D399" s="236" t="s">
        <v>207</v>
      </c>
      <c r="E399" s="237" t="s">
        <v>19</v>
      </c>
      <c r="F399" s="238" t="s">
        <v>627</v>
      </c>
      <c r="G399" s="235"/>
      <c r="H399" s="239">
        <v>2.339</v>
      </c>
      <c r="I399" s="240"/>
      <c r="J399" s="235"/>
      <c r="K399" s="235"/>
      <c r="L399" s="241"/>
      <c r="M399" s="242"/>
      <c r="N399" s="243"/>
      <c r="O399" s="243"/>
      <c r="P399" s="243"/>
      <c r="Q399" s="243"/>
      <c r="R399" s="243"/>
      <c r="S399" s="243"/>
      <c r="T399" s="24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5" t="s">
        <v>207</v>
      </c>
      <c r="AU399" s="245" t="s">
        <v>83</v>
      </c>
      <c r="AV399" s="13" t="s">
        <v>83</v>
      </c>
      <c r="AW399" s="13" t="s">
        <v>35</v>
      </c>
      <c r="AX399" s="13" t="s">
        <v>74</v>
      </c>
      <c r="AY399" s="245" t="s">
        <v>197</v>
      </c>
    </row>
    <row r="400" s="13" customFormat="1">
      <c r="A400" s="13"/>
      <c r="B400" s="234"/>
      <c r="C400" s="235"/>
      <c r="D400" s="236" t="s">
        <v>207</v>
      </c>
      <c r="E400" s="237" t="s">
        <v>19</v>
      </c>
      <c r="F400" s="238" t="s">
        <v>628</v>
      </c>
      <c r="G400" s="235"/>
      <c r="H400" s="239">
        <v>3.2810000000000001</v>
      </c>
      <c r="I400" s="240"/>
      <c r="J400" s="235"/>
      <c r="K400" s="235"/>
      <c r="L400" s="241"/>
      <c r="M400" s="242"/>
      <c r="N400" s="243"/>
      <c r="O400" s="243"/>
      <c r="P400" s="243"/>
      <c r="Q400" s="243"/>
      <c r="R400" s="243"/>
      <c r="S400" s="243"/>
      <c r="T400" s="24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5" t="s">
        <v>207</v>
      </c>
      <c r="AU400" s="245" t="s">
        <v>83</v>
      </c>
      <c r="AV400" s="13" t="s">
        <v>83</v>
      </c>
      <c r="AW400" s="13" t="s">
        <v>35</v>
      </c>
      <c r="AX400" s="13" t="s">
        <v>74</v>
      </c>
      <c r="AY400" s="245" t="s">
        <v>197</v>
      </c>
    </row>
    <row r="401" s="14" customFormat="1">
      <c r="A401" s="14"/>
      <c r="B401" s="246"/>
      <c r="C401" s="247"/>
      <c r="D401" s="236" t="s">
        <v>207</v>
      </c>
      <c r="E401" s="248" t="s">
        <v>19</v>
      </c>
      <c r="F401" s="249" t="s">
        <v>216</v>
      </c>
      <c r="G401" s="247"/>
      <c r="H401" s="250">
        <v>5.6200000000000001</v>
      </c>
      <c r="I401" s="251"/>
      <c r="J401" s="247"/>
      <c r="K401" s="247"/>
      <c r="L401" s="252"/>
      <c r="M401" s="253"/>
      <c r="N401" s="254"/>
      <c r="O401" s="254"/>
      <c r="P401" s="254"/>
      <c r="Q401" s="254"/>
      <c r="R401" s="254"/>
      <c r="S401" s="254"/>
      <c r="T401" s="25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6" t="s">
        <v>207</v>
      </c>
      <c r="AU401" s="256" t="s">
        <v>83</v>
      </c>
      <c r="AV401" s="14" t="s">
        <v>109</v>
      </c>
      <c r="AW401" s="14" t="s">
        <v>35</v>
      </c>
      <c r="AX401" s="14" t="s">
        <v>81</v>
      </c>
      <c r="AY401" s="256" t="s">
        <v>197</v>
      </c>
    </row>
    <row r="402" s="2" customFormat="1" ht="21.75" customHeight="1">
      <c r="A402" s="41"/>
      <c r="B402" s="42"/>
      <c r="C402" s="216" t="s">
        <v>629</v>
      </c>
      <c r="D402" s="216" t="s">
        <v>199</v>
      </c>
      <c r="E402" s="217" t="s">
        <v>630</v>
      </c>
      <c r="F402" s="218" t="s">
        <v>631</v>
      </c>
      <c r="G402" s="219" t="s">
        <v>202</v>
      </c>
      <c r="H402" s="220">
        <v>34.799999999999997</v>
      </c>
      <c r="I402" s="221"/>
      <c r="J402" s="222">
        <f>ROUND(I402*H402,2)</f>
        <v>0</v>
      </c>
      <c r="K402" s="218" t="s">
        <v>19</v>
      </c>
      <c r="L402" s="47"/>
      <c r="M402" s="223" t="s">
        <v>19</v>
      </c>
      <c r="N402" s="224" t="s">
        <v>45</v>
      </c>
      <c r="O402" s="87"/>
      <c r="P402" s="225">
        <f>O402*H402</f>
        <v>0</v>
      </c>
      <c r="Q402" s="225">
        <v>0.011169999999999999</v>
      </c>
      <c r="R402" s="225">
        <f>Q402*H402</f>
        <v>0.38871599999999995</v>
      </c>
      <c r="S402" s="225">
        <v>0</v>
      </c>
      <c r="T402" s="226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7" t="s">
        <v>109</v>
      </c>
      <c r="AT402" s="227" t="s">
        <v>199</v>
      </c>
      <c r="AU402" s="227" t="s">
        <v>83</v>
      </c>
      <c r="AY402" s="20" t="s">
        <v>197</v>
      </c>
      <c r="BE402" s="228">
        <f>IF(N402="základní",J402,0)</f>
        <v>0</v>
      </c>
      <c r="BF402" s="228">
        <f>IF(N402="snížená",J402,0)</f>
        <v>0</v>
      </c>
      <c r="BG402" s="228">
        <f>IF(N402="zákl. přenesená",J402,0)</f>
        <v>0</v>
      </c>
      <c r="BH402" s="228">
        <f>IF(N402="sníž. přenesená",J402,0)</f>
        <v>0</v>
      </c>
      <c r="BI402" s="228">
        <f>IF(N402="nulová",J402,0)</f>
        <v>0</v>
      </c>
      <c r="BJ402" s="20" t="s">
        <v>81</v>
      </c>
      <c r="BK402" s="228">
        <f>ROUND(I402*H402,2)</f>
        <v>0</v>
      </c>
      <c r="BL402" s="20" t="s">
        <v>109</v>
      </c>
      <c r="BM402" s="227" t="s">
        <v>632</v>
      </c>
    </row>
    <row r="403" s="13" customFormat="1">
      <c r="A403" s="13"/>
      <c r="B403" s="234"/>
      <c r="C403" s="235"/>
      <c r="D403" s="236" t="s">
        <v>207</v>
      </c>
      <c r="E403" s="237" t="s">
        <v>19</v>
      </c>
      <c r="F403" s="238" t="s">
        <v>633</v>
      </c>
      <c r="G403" s="235"/>
      <c r="H403" s="239">
        <v>21.315000000000001</v>
      </c>
      <c r="I403" s="240"/>
      <c r="J403" s="235"/>
      <c r="K403" s="235"/>
      <c r="L403" s="241"/>
      <c r="M403" s="242"/>
      <c r="N403" s="243"/>
      <c r="O403" s="243"/>
      <c r="P403" s="243"/>
      <c r="Q403" s="243"/>
      <c r="R403" s="243"/>
      <c r="S403" s="243"/>
      <c r="T403" s="24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5" t="s">
        <v>207</v>
      </c>
      <c r="AU403" s="245" t="s">
        <v>83</v>
      </c>
      <c r="AV403" s="13" t="s">
        <v>83</v>
      </c>
      <c r="AW403" s="13" t="s">
        <v>35</v>
      </c>
      <c r="AX403" s="13" t="s">
        <v>74</v>
      </c>
      <c r="AY403" s="245" t="s">
        <v>197</v>
      </c>
    </row>
    <row r="404" s="13" customFormat="1">
      <c r="A404" s="13"/>
      <c r="B404" s="234"/>
      <c r="C404" s="235"/>
      <c r="D404" s="236" t="s">
        <v>207</v>
      </c>
      <c r="E404" s="237" t="s">
        <v>19</v>
      </c>
      <c r="F404" s="238" t="s">
        <v>634</v>
      </c>
      <c r="G404" s="235"/>
      <c r="H404" s="239">
        <v>13.484999999999999</v>
      </c>
      <c r="I404" s="240"/>
      <c r="J404" s="235"/>
      <c r="K404" s="235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207</v>
      </c>
      <c r="AU404" s="245" t="s">
        <v>83</v>
      </c>
      <c r="AV404" s="13" t="s">
        <v>83</v>
      </c>
      <c r="AW404" s="13" t="s">
        <v>35</v>
      </c>
      <c r="AX404" s="13" t="s">
        <v>74</v>
      </c>
      <c r="AY404" s="245" t="s">
        <v>197</v>
      </c>
    </row>
    <row r="405" s="14" customFormat="1">
      <c r="A405" s="14"/>
      <c r="B405" s="246"/>
      <c r="C405" s="247"/>
      <c r="D405" s="236" t="s">
        <v>207</v>
      </c>
      <c r="E405" s="248" t="s">
        <v>19</v>
      </c>
      <c r="F405" s="249" t="s">
        <v>216</v>
      </c>
      <c r="G405" s="247"/>
      <c r="H405" s="250">
        <v>34.799999999999997</v>
      </c>
      <c r="I405" s="251"/>
      <c r="J405" s="247"/>
      <c r="K405" s="247"/>
      <c r="L405" s="252"/>
      <c r="M405" s="253"/>
      <c r="N405" s="254"/>
      <c r="O405" s="254"/>
      <c r="P405" s="254"/>
      <c r="Q405" s="254"/>
      <c r="R405" s="254"/>
      <c r="S405" s="254"/>
      <c r="T405" s="25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6" t="s">
        <v>207</v>
      </c>
      <c r="AU405" s="256" t="s">
        <v>83</v>
      </c>
      <c r="AV405" s="14" t="s">
        <v>109</v>
      </c>
      <c r="AW405" s="14" t="s">
        <v>35</v>
      </c>
      <c r="AX405" s="14" t="s">
        <v>81</v>
      </c>
      <c r="AY405" s="256" t="s">
        <v>197</v>
      </c>
    </row>
    <row r="406" s="2" customFormat="1" ht="21.75" customHeight="1">
      <c r="A406" s="41"/>
      <c r="B406" s="42"/>
      <c r="C406" s="216" t="s">
        <v>635</v>
      </c>
      <c r="D406" s="216" t="s">
        <v>199</v>
      </c>
      <c r="E406" s="217" t="s">
        <v>636</v>
      </c>
      <c r="F406" s="218" t="s">
        <v>637</v>
      </c>
      <c r="G406" s="219" t="s">
        <v>202</v>
      </c>
      <c r="H406" s="220">
        <v>34.799999999999997</v>
      </c>
      <c r="I406" s="221"/>
      <c r="J406" s="222">
        <f>ROUND(I406*H406,2)</f>
        <v>0</v>
      </c>
      <c r="K406" s="218" t="s">
        <v>19</v>
      </c>
      <c r="L406" s="47"/>
      <c r="M406" s="223" t="s">
        <v>19</v>
      </c>
      <c r="N406" s="224" t="s">
        <v>45</v>
      </c>
      <c r="O406" s="87"/>
      <c r="P406" s="225">
        <f>O406*H406</f>
        <v>0</v>
      </c>
      <c r="Q406" s="225">
        <v>0</v>
      </c>
      <c r="R406" s="225">
        <f>Q406*H406</f>
        <v>0</v>
      </c>
      <c r="S406" s="225">
        <v>0</v>
      </c>
      <c r="T406" s="226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27" t="s">
        <v>109</v>
      </c>
      <c r="AT406" s="227" t="s">
        <v>199</v>
      </c>
      <c r="AU406" s="227" t="s">
        <v>83</v>
      </c>
      <c r="AY406" s="20" t="s">
        <v>197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20" t="s">
        <v>81</v>
      </c>
      <c r="BK406" s="228">
        <f>ROUND(I406*H406,2)</f>
        <v>0</v>
      </c>
      <c r="BL406" s="20" t="s">
        <v>109</v>
      </c>
      <c r="BM406" s="227" t="s">
        <v>638</v>
      </c>
    </row>
    <row r="407" s="2" customFormat="1" ht="24.15" customHeight="1">
      <c r="A407" s="41"/>
      <c r="B407" s="42"/>
      <c r="C407" s="216" t="s">
        <v>639</v>
      </c>
      <c r="D407" s="216" t="s">
        <v>199</v>
      </c>
      <c r="E407" s="217" t="s">
        <v>640</v>
      </c>
      <c r="F407" s="218" t="s">
        <v>641</v>
      </c>
      <c r="G407" s="219" t="s">
        <v>211</v>
      </c>
      <c r="H407" s="220">
        <v>10.827999999999999</v>
      </c>
      <c r="I407" s="221"/>
      <c r="J407" s="222">
        <f>ROUND(I407*H407,2)</f>
        <v>0</v>
      </c>
      <c r="K407" s="218" t="s">
        <v>203</v>
      </c>
      <c r="L407" s="47"/>
      <c r="M407" s="223" t="s">
        <v>19</v>
      </c>
      <c r="N407" s="224" t="s">
        <v>45</v>
      </c>
      <c r="O407" s="87"/>
      <c r="P407" s="225">
        <f>O407*H407</f>
        <v>0</v>
      </c>
      <c r="Q407" s="225">
        <v>2.5019800000000001</v>
      </c>
      <c r="R407" s="225">
        <f>Q407*H407</f>
        <v>27.091439439999998</v>
      </c>
      <c r="S407" s="225">
        <v>0</v>
      </c>
      <c r="T407" s="226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7" t="s">
        <v>109</v>
      </c>
      <c r="AT407" s="227" t="s">
        <v>199</v>
      </c>
      <c r="AU407" s="227" t="s">
        <v>83</v>
      </c>
      <c r="AY407" s="20" t="s">
        <v>197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20" t="s">
        <v>81</v>
      </c>
      <c r="BK407" s="228">
        <f>ROUND(I407*H407,2)</f>
        <v>0</v>
      </c>
      <c r="BL407" s="20" t="s">
        <v>109</v>
      </c>
      <c r="BM407" s="227" t="s">
        <v>642</v>
      </c>
    </row>
    <row r="408" s="2" customFormat="1">
      <c r="A408" s="41"/>
      <c r="B408" s="42"/>
      <c r="C408" s="43"/>
      <c r="D408" s="229" t="s">
        <v>205</v>
      </c>
      <c r="E408" s="43"/>
      <c r="F408" s="230" t="s">
        <v>643</v>
      </c>
      <c r="G408" s="43"/>
      <c r="H408" s="43"/>
      <c r="I408" s="231"/>
      <c r="J408" s="43"/>
      <c r="K408" s="43"/>
      <c r="L408" s="47"/>
      <c r="M408" s="232"/>
      <c r="N408" s="233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205</v>
      </c>
      <c r="AU408" s="20" t="s">
        <v>83</v>
      </c>
    </row>
    <row r="409" s="15" customFormat="1">
      <c r="A409" s="15"/>
      <c r="B409" s="257"/>
      <c r="C409" s="258"/>
      <c r="D409" s="236" t="s">
        <v>207</v>
      </c>
      <c r="E409" s="259" t="s">
        <v>19</v>
      </c>
      <c r="F409" s="260" t="s">
        <v>644</v>
      </c>
      <c r="G409" s="258"/>
      <c r="H409" s="259" t="s">
        <v>19</v>
      </c>
      <c r="I409" s="261"/>
      <c r="J409" s="258"/>
      <c r="K409" s="258"/>
      <c r="L409" s="262"/>
      <c r="M409" s="263"/>
      <c r="N409" s="264"/>
      <c r="O409" s="264"/>
      <c r="P409" s="264"/>
      <c r="Q409" s="264"/>
      <c r="R409" s="264"/>
      <c r="S409" s="264"/>
      <c r="T409" s="26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6" t="s">
        <v>207</v>
      </c>
      <c r="AU409" s="266" t="s">
        <v>83</v>
      </c>
      <c r="AV409" s="15" t="s">
        <v>81</v>
      </c>
      <c r="AW409" s="15" t="s">
        <v>35</v>
      </c>
      <c r="AX409" s="15" t="s">
        <v>74</v>
      </c>
      <c r="AY409" s="266" t="s">
        <v>197</v>
      </c>
    </row>
    <row r="410" s="13" customFormat="1">
      <c r="A410" s="13"/>
      <c r="B410" s="234"/>
      <c r="C410" s="235"/>
      <c r="D410" s="236" t="s">
        <v>207</v>
      </c>
      <c r="E410" s="237" t="s">
        <v>19</v>
      </c>
      <c r="F410" s="238" t="s">
        <v>645</v>
      </c>
      <c r="G410" s="235"/>
      <c r="H410" s="239">
        <v>1.1279999999999999</v>
      </c>
      <c r="I410" s="240"/>
      <c r="J410" s="235"/>
      <c r="K410" s="235"/>
      <c r="L410" s="241"/>
      <c r="M410" s="242"/>
      <c r="N410" s="243"/>
      <c r="O410" s="243"/>
      <c r="P410" s="243"/>
      <c r="Q410" s="243"/>
      <c r="R410" s="243"/>
      <c r="S410" s="243"/>
      <c r="T410" s="24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5" t="s">
        <v>207</v>
      </c>
      <c r="AU410" s="245" t="s">
        <v>83</v>
      </c>
      <c r="AV410" s="13" t="s">
        <v>83</v>
      </c>
      <c r="AW410" s="13" t="s">
        <v>35</v>
      </c>
      <c r="AX410" s="13" t="s">
        <v>74</v>
      </c>
      <c r="AY410" s="245" t="s">
        <v>197</v>
      </c>
    </row>
    <row r="411" s="13" customFormat="1">
      <c r="A411" s="13"/>
      <c r="B411" s="234"/>
      <c r="C411" s="235"/>
      <c r="D411" s="236" t="s">
        <v>207</v>
      </c>
      <c r="E411" s="237" t="s">
        <v>19</v>
      </c>
      <c r="F411" s="238" t="s">
        <v>646</v>
      </c>
      <c r="G411" s="235"/>
      <c r="H411" s="239">
        <v>4.8499999999999996</v>
      </c>
      <c r="I411" s="240"/>
      <c r="J411" s="235"/>
      <c r="K411" s="235"/>
      <c r="L411" s="241"/>
      <c r="M411" s="242"/>
      <c r="N411" s="243"/>
      <c r="O411" s="243"/>
      <c r="P411" s="243"/>
      <c r="Q411" s="243"/>
      <c r="R411" s="243"/>
      <c r="S411" s="243"/>
      <c r="T411" s="24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5" t="s">
        <v>207</v>
      </c>
      <c r="AU411" s="245" t="s">
        <v>83</v>
      </c>
      <c r="AV411" s="13" t="s">
        <v>83</v>
      </c>
      <c r="AW411" s="13" t="s">
        <v>35</v>
      </c>
      <c r="AX411" s="13" t="s">
        <v>74</v>
      </c>
      <c r="AY411" s="245" t="s">
        <v>197</v>
      </c>
    </row>
    <row r="412" s="16" customFormat="1">
      <c r="A412" s="16"/>
      <c r="B412" s="268"/>
      <c r="C412" s="269"/>
      <c r="D412" s="236" t="s">
        <v>207</v>
      </c>
      <c r="E412" s="270" t="s">
        <v>19</v>
      </c>
      <c r="F412" s="271" t="s">
        <v>335</v>
      </c>
      <c r="G412" s="269"/>
      <c r="H412" s="272">
        <v>5.9779999999999998</v>
      </c>
      <c r="I412" s="273"/>
      <c r="J412" s="269"/>
      <c r="K412" s="269"/>
      <c r="L412" s="274"/>
      <c r="M412" s="275"/>
      <c r="N412" s="276"/>
      <c r="O412" s="276"/>
      <c r="P412" s="276"/>
      <c r="Q412" s="276"/>
      <c r="R412" s="276"/>
      <c r="S412" s="276"/>
      <c r="T412" s="277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T412" s="278" t="s">
        <v>207</v>
      </c>
      <c r="AU412" s="278" t="s">
        <v>83</v>
      </c>
      <c r="AV412" s="16" t="s">
        <v>94</v>
      </c>
      <c r="AW412" s="16" t="s">
        <v>35</v>
      </c>
      <c r="AX412" s="16" t="s">
        <v>74</v>
      </c>
      <c r="AY412" s="278" t="s">
        <v>197</v>
      </c>
    </row>
    <row r="413" s="15" customFormat="1">
      <c r="A413" s="15"/>
      <c r="B413" s="257"/>
      <c r="C413" s="258"/>
      <c r="D413" s="236" t="s">
        <v>207</v>
      </c>
      <c r="E413" s="259" t="s">
        <v>19</v>
      </c>
      <c r="F413" s="260" t="s">
        <v>647</v>
      </c>
      <c r="G413" s="258"/>
      <c r="H413" s="259" t="s">
        <v>19</v>
      </c>
      <c r="I413" s="261"/>
      <c r="J413" s="258"/>
      <c r="K413" s="258"/>
      <c r="L413" s="262"/>
      <c r="M413" s="263"/>
      <c r="N413" s="264"/>
      <c r="O413" s="264"/>
      <c r="P413" s="264"/>
      <c r="Q413" s="264"/>
      <c r="R413" s="264"/>
      <c r="S413" s="264"/>
      <c r="T413" s="26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6" t="s">
        <v>207</v>
      </c>
      <c r="AU413" s="266" t="s">
        <v>83</v>
      </c>
      <c r="AV413" s="15" t="s">
        <v>81</v>
      </c>
      <c r="AW413" s="15" t="s">
        <v>35</v>
      </c>
      <c r="AX413" s="15" t="s">
        <v>74</v>
      </c>
      <c r="AY413" s="266" t="s">
        <v>197</v>
      </c>
    </row>
    <row r="414" s="13" customFormat="1">
      <c r="A414" s="13"/>
      <c r="B414" s="234"/>
      <c r="C414" s="235"/>
      <c r="D414" s="236" t="s">
        <v>207</v>
      </c>
      <c r="E414" s="237" t="s">
        <v>19</v>
      </c>
      <c r="F414" s="238" t="s">
        <v>646</v>
      </c>
      <c r="G414" s="235"/>
      <c r="H414" s="239">
        <v>4.8499999999999996</v>
      </c>
      <c r="I414" s="240"/>
      <c r="J414" s="235"/>
      <c r="K414" s="235"/>
      <c r="L414" s="241"/>
      <c r="M414" s="242"/>
      <c r="N414" s="243"/>
      <c r="O414" s="243"/>
      <c r="P414" s="243"/>
      <c r="Q414" s="243"/>
      <c r="R414" s="243"/>
      <c r="S414" s="243"/>
      <c r="T414" s="24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5" t="s">
        <v>207</v>
      </c>
      <c r="AU414" s="245" t="s">
        <v>83</v>
      </c>
      <c r="AV414" s="13" t="s">
        <v>83</v>
      </c>
      <c r="AW414" s="13" t="s">
        <v>35</v>
      </c>
      <c r="AX414" s="13" t="s">
        <v>74</v>
      </c>
      <c r="AY414" s="245" t="s">
        <v>197</v>
      </c>
    </row>
    <row r="415" s="16" customFormat="1">
      <c r="A415" s="16"/>
      <c r="B415" s="268"/>
      <c r="C415" s="269"/>
      <c r="D415" s="236" t="s">
        <v>207</v>
      </c>
      <c r="E415" s="270" t="s">
        <v>19</v>
      </c>
      <c r="F415" s="271" t="s">
        <v>335</v>
      </c>
      <c r="G415" s="269"/>
      <c r="H415" s="272">
        <v>4.8499999999999996</v>
      </c>
      <c r="I415" s="273"/>
      <c r="J415" s="269"/>
      <c r="K415" s="269"/>
      <c r="L415" s="274"/>
      <c r="M415" s="275"/>
      <c r="N415" s="276"/>
      <c r="O415" s="276"/>
      <c r="P415" s="276"/>
      <c r="Q415" s="276"/>
      <c r="R415" s="276"/>
      <c r="S415" s="276"/>
      <c r="T415" s="277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T415" s="278" t="s">
        <v>207</v>
      </c>
      <c r="AU415" s="278" t="s">
        <v>83</v>
      </c>
      <c r="AV415" s="16" t="s">
        <v>94</v>
      </c>
      <c r="AW415" s="16" t="s">
        <v>35</v>
      </c>
      <c r="AX415" s="16" t="s">
        <v>74</v>
      </c>
      <c r="AY415" s="278" t="s">
        <v>197</v>
      </c>
    </row>
    <row r="416" s="14" customFormat="1">
      <c r="A416" s="14"/>
      <c r="B416" s="246"/>
      <c r="C416" s="247"/>
      <c r="D416" s="236" t="s">
        <v>207</v>
      </c>
      <c r="E416" s="248" t="s">
        <v>19</v>
      </c>
      <c r="F416" s="249" t="s">
        <v>216</v>
      </c>
      <c r="G416" s="247"/>
      <c r="H416" s="250">
        <v>10.827999999999999</v>
      </c>
      <c r="I416" s="251"/>
      <c r="J416" s="247"/>
      <c r="K416" s="247"/>
      <c r="L416" s="252"/>
      <c r="M416" s="253"/>
      <c r="N416" s="254"/>
      <c r="O416" s="254"/>
      <c r="P416" s="254"/>
      <c r="Q416" s="254"/>
      <c r="R416" s="254"/>
      <c r="S416" s="254"/>
      <c r="T416" s="25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6" t="s">
        <v>207</v>
      </c>
      <c r="AU416" s="256" t="s">
        <v>83</v>
      </c>
      <c r="AV416" s="14" t="s">
        <v>109</v>
      </c>
      <c r="AW416" s="14" t="s">
        <v>35</v>
      </c>
      <c r="AX416" s="14" t="s">
        <v>81</v>
      </c>
      <c r="AY416" s="256" t="s">
        <v>197</v>
      </c>
    </row>
    <row r="417" s="2" customFormat="1" ht="24.15" customHeight="1">
      <c r="A417" s="41"/>
      <c r="B417" s="42"/>
      <c r="C417" s="216" t="s">
        <v>648</v>
      </c>
      <c r="D417" s="216" t="s">
        <v>199</v>
      </c>
      <c r="E417" s="217" t="s">
        <v>649</v>
      </c>
      <c r="F417" s="218" t="s">
        <v>650</v>
      </c>
      <c r="G417" s="219" t="s">
        <v>202</v>
      </c>
      <c r="H417" s="220">
        <v>151.59200000000001</v>
      </c>
      <c r="I417" s="221"/>
      <c r="J417" s="222">
        <f>ROUND(I417*H417,2)</f>
        <v>0</v>
      </c>
      <c r="K417" s="218" t="s">
        <v>203</v>
      </c>
      <c r="L417" s="47"/>
      <c r="M417" s="223" t="s">
        <v>19</v>
      </c>
      <c r="N417" s="224" t="s">
        <v>45</v>
      </c>
      <c r="O417" s="87"/>
      <c r="P417" s="225">
        <f>O417*H417</f>
        <v>0</v>
      </c>
      <c r="Q417" s="225">
        <v>0.011169999999999999</v>
      </c>
      <c r="R417" s="225">
        <f>Q417*H417</f>
        <v>1.6932826400000001</v>
      </c>
      <c r="S417" s="225">
        <v>0</v>
      </c>
      <c r="T417" s="226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7" t="s">
        <v>109</v>
      </c>
      <c r="AT417" s="227" t="s">
        <v>199</v>
      </c>
      <c r="AU417" s="227" t="s">
        <v>83</v>
      </c>
      <c r="AY417" s="20" t="s">
        <v>197</v>
      </c>
      <c r="BE417" s="228">
        <f>IF(N417="základní",J417,0)</f>
        <v>0</v>
      </c>
      <c r="BF417" s="228">
        <f>IF(N417="snížená",J417,0)</f>
        <v>0</v>
      </c>
      <c r="BG417" s="228">
        <f>IF(N417="zákl. přenesená",J417,0)</f>
        <v>0</v>
      </c>
      <c r="BH417" s="228">
        <f>IF(N417="sníž. přenesená",J417,0)</f>
        <v>0</v>
      </c>
      <c r="BI417" s="228">
        <f>IF(N417="nulová",J417,0)</f>
        <v>0</v>
      </c>
      <c r="BJ417" s="20" t="s">
        <v>81</v>
      </c>
      <c r="BK417" s="228">
        <f>ROUND(I417*H417,2)</f>
        <v>0</v>
      </c>
      <c r="BL417" s="20" t="s">
        <v>109</v>
      </c>
      <c r="BM417" s="227" t="s">
        <v>651</v>
      </c>
    </row>
    <row r="418" s="2" customFormat="1">
      <c r="A418" s="41"/>
      <c r="B418" s="42"/>
      <c r="C418" s="43"/>
      <c r="D418" s="229" t="s">
        <v>205</v>
      </c>
      <c r="E418" s="43"/>
      <c r="F418" s="230" t="s">
        <v>652</v>
      </c>
      <c r="G418" s="43"/>
      <c r="H418" s="43"/>
      <c r="I418" s="231"/>
      <c r="J418" s="43"/>
      <c r="K418" s="43"/>
      <c r="L418" s="47"/>
      <c r="M418" s="232"/>
      <c r="N418" s="233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205</v>
      </c>
      <c r="AU418" s="20" t="s">
        <v>83</v>
      </c>
    </row>
    <row r="419" s="15" customFormat="1">
      <c r="A419" s="15"/>
      <c r="B419" s="257"/>
      <c r="C419" s="258"/>
      <c r="D419" s="236" t="s">
        <v>207</v>
      </c>
      <c r="E419" s="259" t="s">
        <v>19</v>
      </c>
      <c r="F419" s="260" t="s">
        <v>644</v>
      </c>
      <c r="G419" s="258"/>
      <c r="H419" s="259" t="s">
        <v>19</v>
      </c>
      <c r="I419" s="261"/>
      <c r="J419" s="258"/>
      <c r="K419" s="258"/>
      <c r="L419" s="262"/>
      <c r="M419" s="263"/>
      <c r="N419" s="264"/>
      <c r="O419" s="264"/>
      <c r="P419" s="264"/>
      <c r="Q419" s="264"/>
      <c r="R419" s="264"/>
      <c r="S419" s="264"/>
      <c r="T419" s="26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6" t="s">
        <v>207</v>
      </c>
      <c r="AU419" s="266" t="s">
        <v>83</v>
      </c>
      <c r="AV419" s="15" t="s">
        <v>81</v>
      </c>
      <c r="AW419" s="15" t="s">
        <v>35</v>
      </c>
      <c r="AX419" s="15" t="s">
        <v>74</v>
      </c>
      <c r="AY419" s="266" t="s">
        <v>197</v>
      </c>
    </row>
    <row r="420" s="13" customFormat="1">
      <c r="A420" s="13"/>
      <c r="B420" s="234"/>
      <c r="C420" s="235"/>
      <c r="D420" s="236" t="s">
        <v>207</v>
      </c>
      <c r="E420" s="237" t="s">
        <v>19</v>
      </c>
      <c r="F420" s="238" t="s">
        <v>653</v>
      </c>
      <c r="G420" s="235"/>
      <c r="H420" s="239">
        <v>15.792</v>
      </c>
      <c r="I420" s="240"/>
      <c r="J420" s="235"/>
      <c r="K420" s="235"/>
      <c r="L420" s="241"/>
      <c r="M420" s="242"/>
      <c r="N420" s="243"/>
      <c r="O420" s="243"/>
      <c r="P420" s="243"/>
      <c r="Q420" s="243"/>
      <c r="R420" s="243"/>
      <c r="S420" s="243"/>
      <c r="T420" s="24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5" t="s">
        <v>207</v>
      </c>
      <c r="AU420" s="245" t="s">
        <v>83</v>
      </c>
      <c r="AV420" s="13" t="s">
        <v>83</v>
      </c>
      <c r="AW420" s="13" t="s">
        <v>35</v>
      </c>
      <c r="AX420" s="13" t="s">
        <v>74</v>
      </c>
      <c r="AY420" s="245" t="s">
        <v>197</v>
      </c>
    </row>
    <row r="421" s="13" customFormat="1">
      <c r="A421" s="13"/>
      <c r="B421" s="234"/>
      <c r="C421" s="235"/>
      <c r="D421" s="236" t="s">
        <v>207</v>
      </c>
      <c r="E421" s="237" t="s">
        <v>19</v>
      </c>
      <c r="F421" s="238" t="s">
        <v>654</v>
      </c>
      <c r="G421" s="235"/>
      <c r="H421" s="239">
        <v>67.900000000000006</v>
      </c>
      <c r="I421" s="240"/>
      <c r="J421" s="235"/>
      <c r="K421" s="235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207</v>
      </c>
      <c r="AU421" s="245" t="s">
        <v>83</v>
      </c>
      <c r="AV421" s="13" t="s">
        <v>83</v>
      </c>
      <c r="AW421" s="13" t="s">
        <v>35</v>
      </c>
      <c r="AX421" s="13" t="s">
        <v>74</v>
      </c>
      <c r="AY421" s="245" t="s">
        <v>197</v>
      </c>
    </row>
    <row r="422" s="16" customFormat="1">
      <c r="A422" s="16"/>
      <c r="B422" s="268"/>
      <c r="C422" s="269"/>
      <c r="D422" s="236" t="s">
        <v>207</v>
      </c>
      <c r="E422" s="270" t="s">
        <v>19</v>
      </c>
      <c r="F422" s="271" t="s">
        <v>335</v>
      </c>
      <c r="G422" s="269"/>
      <c r="H422" s="272">
        <v>83.691999999999993</v>
      </c>
      <c r="I422" s="273"/>
      <c r="J422" s="269"/>
      <c r="K422" s="269"/>
      <c r="L422" s="274"/>
      <c r="M422" s="275"/>
      <c r="N422" s="276"/>
      <c r="O422" s="276"/>
      <c r="P422" s="276"/>
      <c r="Q422" s="276"/>
      <c r="R422" s="276"/>
      <c r="S422" s="276"/>
      <c r="T422" s="277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T422" s="278" t="s">
        <v>207</v>
      </c>
      <c r="AU422" s="278" t="s">
        <v>83</v>
      </c>
      <c r="AV422" s="16" t="s">
        <v>94</v>
      </c>
      <c r="AW422" s="16" t="s">
        <v>35</v>
      </c>
      <c r="AX422" s="16" t="s">
        <v>74</v>
      </c>
      <c r="AY422" s="278" t="s">
        <v>197</v>
      </c>
    </row>
    <row r="423" s="15" customFormat="1">
      <c r="A423" s="15"/>
      <c r="B423" s="257"/>
      <c r="C423" s="258"/>
      <c r="D423" s="236" t="s">
        <v>207</v>
      </c>
      <c r="E423" s="259" t="s">
        <v>19</v>
      </c>
      <c r="F423" s="260" t="s">
        <v>647</v>
      </c>
      <c r="G423" s="258"/>
      <c r="H423" s="259" t="s">
        <v>19</v>
      </c>
      <c r="I423" s="261"/>
      <c r="J423" s="258"/>
      <c r="K423" s="258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207</v>
      </c>
      <c r="AU423" s="266" t="s">
        <v>83</v>
      </c>
      <c r="AV423" s="15" t="s">
        <v>81</v>
      </c>
      <c r="AW423" s="15" t="s">
        <v>35</v>
      </c>
      <c r="AX423" s="15" t="s">
        <v>74</v>
      </c>
      <c r="AY423" s="266" t="s">
        <v>197</v>
      </c>
    </row>
    <row r="424" s="13" customFormat="1">
      <c r="A424" s="13"/>
      <c r="B424" s="234"/>
      <c r="C424" s="235"/>
      <c r="D424" s="236" t="s">
        <v>207</v>
      </c>
      <c r="E424" s="237" t="s">
        <v>19</v>
      </c>
      <c r="F424" s="238" t="s">
        <v>654</v>
      </c>
      <c r="G424" s="235"/>
      <c r="H424" s="239">
        <v>67.900000000000006</v>
      </c>
      <c r="I424" s="240"/>
      <c r="J424" s="235"/>
      <c r="K424" s="235"/>
      <c r="L424" s="241"/>
      <c r="M424" s="242"/>
      <c r="N424" s="243"/>
      <c r="O424" s="243"/>
      <c r="P424" s="243"/>
      <c r="Q424" s="243"/>
      <c r="R424" s="243"/>
      <c r="S424" s="243"/>
      <c r="T424" s="24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5" t="s">
        <v>207</v>
      </c>
      <c r="AU424" s="245" t="s">
        <v>83</v>
      </c>
      <c r="AV424" s="13" t="s">
        <v>83</v>
      </c>
      <c r="AW424" s="13" t="s">
        <v>35</v>
      </c>
      <c r="AX424" s="13" t="s">
        <v>74</v>
      </c>
      <c r="AY424" s="245" t="s">
        <v>197</v>
      </c>
    </row>
    <row r="425" s="16" customFormat="1">
      <c r="A425" s="16"/>
      <c r="B425" s="268"/>
      <c r="C425" s="269"/>
      <c r="D425" s="236" t="s">
        <v>207</v>
      </c>
      <c r="E425" s="270" t="s">
        <v>19</v>
      </c>
      <c r="F425" s="271" t="s">
        <v>335</v>
      </c>
      <c r="G425" s="269"/>
      <c r="H425" s="272">
        <v>67.900000000000006</v>
      </c>
      <c r="I425" s="273"/>
      <c r="J425" s="269"/>
      <c r="K425" s="269"/>
      <c r="L425" s="274"/>
      <c r="M425" s="275"/>
      <c r="N425" s="276"/>
      <c r="O425" s="276"/>
      <c r="P425" s="276"/>
      <c r="Q425" s="276"/>
      <c r="R425" s="276"/>
      <c r="S425" s="276"/>
      <c r="T425" s="277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T425" s="278" t="s">
        <v>207</v>
      </c>
      <c r="AU425" s="278" t="s">
        <v>83</v>
      </c>
      <c r="AV425" s="16" t="s">
        <v>94</v>
      </c>
      <c r="AW425" s="16" t="s">
        <v>35</v>
      </c>
      <c r="AX425" s="16" t="s">
        <v>74</v>
      </c>
      <c r="AY425" s="278" t="s">
        <v>197</v>
      </c>
    </row>
    <row r="426" s="14" customFormat="1">
      <c r="A426" s="14"/>
      <c r="B426" s="246"/>
      <c r="C426" s="247"/>
      <c r="D426" s="236" t="s">
        <v>207</v>
      </c>
      <c r="E426" s="248" t="s">
        <v>19</v>
      </c>
      <c r="F426" s="249" t="s">
        <v>216</v>
      </c>
      <c r="G426" s="247"/>
      <c r="H426" s="250">
        <v>151.59200000000001</v>
      </c>
      <c r="I426" s="251"/>
      <c r="J426" s="247"/>
      <c r="K426" s="247"/>
      <c r="L426" s="252"/>
      <c r="M426" s="253"/>
      <c r="N426" s="254"/>
      <c r="O426" s="254"/>
      <c r="P426" s="254"/>
      <c r="Q426" s="254"/>
      <c r="R426" s="254"/>
      <c r="S426" s="254"/>
      <c r="T426" s="25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6" t="s">
        <v>207</v>
      </c>
      <c r="AU426" s="256" t="s">
        <v>83</v>
      </c>
      <c r="AV426" s="14" t="s">
        <v>109</v>
      </c>
      <c r="AW426" s="14" t="s">
        <v>35</v>
      </c>
      <c r="AX426" s="14" t="s">
        <v>81</v>
      </c>
      <c r="AY426" s="256" t="s">
        <v>197</v>
      </c>
    </row>
    <row r="427" s="2" customFormat="1" ht="24.15" customHeight="1">
      <c r="A427" s="41"/>
      <c r="B427" s="42"/>
      <c r="C427" s="216" t="s">
        <v>655</v>
      </c>
      <c r="D427" s="216" t="s">
        <v>199</v>
      </c>
      <c r="E427" s="217" t="s">
        <v>656</v>
      </c>
      <c r="F427" s="218" t="s">
        <v>657</v>
      </c>
      <c r="G427" s="219" t="s">
        <v>202</v>
      </c>
      <c r="H427" s="220">
        <v>151.59200000000001</v>
      </c>
      <c r="I427" s="221"/>
      <c r="J427" s="222">
        <f>ROUND(I427*H427,2)</f>
        <v>0</v>
      </c>
      <c r="K427" s="218" t="s">
        <v>203</v>
      </c>
      <c r="L427" s="47"/>
      <c r="M427" s="223" t="s">
        <v>19</v>
      </c>
      <c r="N427" s="224" t="s">
        <v>45</v>
      </c>
      <c r="O427" s="87"/>
      <c r="P427" s="225">
        <f>O427*H427</f>
        <v>0</v>
      </c>
      <c r="Q427" s="225">
        <v>0</v>
      </c>
      <c r="R427" s="225">
        <f>Q427*H427</f>
        <v>0</v>
      </c>
      <c r="S427" s="225">
        <v>0</v>
      </c>
      <c r="T427" s="226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7" t="s">
        <v>109</v>
      </c>
      <c r="AT427" s="227" t="s">
        <v>199</v>
      </c>
      <c r="AU427" s="227" t="s">
        <v>83</v>
      </c>
      <c r="AY427" s="20" t="s">
        <v>197</v>
      </c>
      <c r="BE427" s="228">
        <f>IF(N427="základní",J427,0)</f>
        <v>0</v>
      </c>
      <c r="BF427" s="228">
        <f>IF(N427="snížená",J427,0)</f>
        <v>0</v>
      </c>
      <c r="BG427" s="228">
        <f>IF(N427="zákl. přenesená",J427,0)</f>
        <v>0</v>
      </c>
      <c r="BH427" s="228">
        <f>IF(N427="sníž. přenesená",J427,0)</f>
        <v>0</v>
      </c>
      <c r="BI427" s="228">
        <f>IF(N427="nulová",J427,0)</f>
        <v>0</v>
      </c>
      <c r="BJ427" s="20" t="s">
        <v>81</v>
      </c>
      <c r="BK427" s="228">
        <f>ROUND(I427*H427,2)</f>
        <v>0</v>
      </c>
      <c r="BL427" s="20" t="s">
        <v>109</v>
      </c>
      <c r="BM427" s="227" t="s">
        <v>658</v>
      </c>
    </row>
    <row r="428" s="2" customFormat="1">
      <c r="A428" s="41"/>
      <c r="B428" s="42"/>
      <c r="C428" s="43"/>
      <c r="D428" s="229" t="s">
        <v>205</v>
      </c>
      <c r="E428" s="43"/>
      <c r="F428" s="230" t="s">
        <v>659</v>
      </c>
      <c r="G428" s="43"/>
      <c r="H428" s="43"/>
      <c r="I428" s="231"/>
      <c r="J428" s="43"/>
      <c r="K428" s="43"/>
      <c r="L428" s="47"/>
      <c r="M428" s="232"/>
      <c r="N428" s="233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205</v>
      </c>
      <c r="AU428" s="20" t="s">
        <v>83</v>
      </c>
    </row>
    <row r="429" s="2" customFormat="1" ht="24.15" customHeight="1">
      <c r="A429" s="41"/>
      <c r="B429" s="42"/>
      <c r="C429" s="216" t="s">
        <v>660</v>
      </c>
      <c r="D429" s="216" t="s">
        <v>199</v>
      </c>
      <c r="E429" s="217" t="s">
        <v>661</v>
      </c>
      <c r="F429" s="218" t="s">
        <v>662</v>
      </c>
      <c r="G429" s="219" t="s">
        <v>253</v>
      </c>
      <c r="H429" s="220">
        <v>2.1659999999999999</v>
      </c>
      <c r="I429" s="221"/>
      <c r="J429" s="222">
        <f>ROUND(I429*H429,2)</f>
        <v>0</v>
      </c>
      <c r="K429" s="218" t="s">
        <v>203</v>
      </c>
      <c r="L429" s="47"/>
      <c r="M429" s="223" t="s">
        <v>19</v>
      </c>
      <c r="N429" s="224" t="s">
        <v>45</v>
      </c>
      <c r="O429" s="87"/>
      <c r="P429" s="225">
        <f>O429*H429</f>
        <v>0</v>
      </c>
      <c r="Q429" s="225">
        <v>1.05291</v>
      </c>
      <c r="R429" s="225">
        <f>Q429*H429</f>
        <v>2.2806030599999998</v>
      </c>
      <c r="S429" s="225">
        <v>0</v>
      </c>
      <c r="T429" s="226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7" t="s">
        <v>109</v>
      </c>
      <c r="AT429" s="227" t="s">
        <v>199</v>
      </c>
      <c r="AU429" s="227" t="s">
        <v>83</v>
      </c>
      <c r="AY429" s="20" t="s">
        <v>197</v>
      </c>
      <c r="BE429" s="228">
        <f>IF(N429="základní",J429,0)</f>
        <v>0</v>
      </c>
      <c r="BF429" s="228">
        <f>IF(N429="snížená",J429,0)</f>
        <v>0</v>
      </c>
      <c r="BG429" s="228">
        <f>IF(N429="zákl. přenesená",J429,0)</f>
        <v>0</v>
      </c>
      <c r="BH429" s="228">
        <f>IF(N429="sníž. přenesená",J429,0)</f>
        <v>0</v>
      </c>
      <c r="BI429" s="228">
        <f>IF(N429="nulová",J429,0)</f>
        <v>0</v>
      </c>
      <c r="BJ429" s="20" t="s">
        <v>81</v>
      </c>
      <c r="BK429" s="228">
        <f>ROUND(I429*H429,2)</f>
        <v>0</v>
      </c>
      <c r="BL429" s="20" t="s">
        <v>109</v>
      </c>
      <c r="BM429" s="227" t="s">
        <v>663</v>
      </c>
    </row>
    <row r="430" s="2" customFormat="1">
      <c r="A430" s="41"/>
      <c r="B430" s="42"/>
      <c r="C430" s="43"/>
      <c r="D430" s="229" t="s">
        <v>205</v>
      </c>
      <c r="E430" s="43"/>
      <c r="F430" s="230" t="s">
        <v>664</v>
      </c>
      <c r="G430" s="43"/>
      <c r="H430" s="43"/>
      <c r="I430" s="231"/>
      <c r="J430" s="43"/>
      <c r="K430" s="43"/>
      <c r="L430" s="47"/>
      <c r="M430" s="232"/>
      <c r="N430" s="233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205</v>
      </c>
      <c r="AU430" s="20" t="s">
        <v>83</v>
      </c>
    </row>
    <row r="431" s="15" customFormat="1">
      <c r="A431" s="15"/>
      <c r="B431" s="257"/>
      <c r="C431" s="258"/>
      <c r="D431" s="236" t="s">
        <v>207</v>
      </c>
      <c r="E431" s="259" t="s">
        <v>19</v>
      </c>
      <c r="F431" s="260" t="s">
        <v>665</v>
      </c>
      <c r="G431" s="258"/>
      <c r="H431" s="259" t="s">
        <v>19</v>
      </c>
      <c r="I431" s="261"/>
      <c r="J431" s="258"/>
      <c r="K431" s="258"/>
      <c r="L431" s="262"/>
      <c r="M431" s="263"/>
      <c r="N431" s="264"/>
      <c r="O431" s="264"/>
      <c r="P431" s="264"/>
      <c r="Q431" s="264"/>
      <c r="R431" s="264"/>
      <c r="S431" s="264"/>
      <c r="T431" s="26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6" t="s">
        <v>207</v>
      </c>
      <c r="AU431" s="266" t="s">
        <v>83</v>
      </c>
      <c r="AV431" s="15" t="s">
        <v>81</v>
      </c>
      <c r="AW431" s="15" t="s">
        <v>35</v>
      </c>
      <c r="AX431" s="15" t="s">
        <v>74</v>
      </c>
      <c r="AY431" s="266" t="s">
        <v>197</v>
      </c>
    </row>
    <row r="432" s="13" customFormat="1">
      <c r="A432" s="13"/>
      <c r="B432" s="234"/>
      <c r="C432" s="235"/>
      <c r="D432" s="236" t="s">
        <v>207</v>
      </c>
      <c r="E432" s="237" t="s">
        <v>19</v>
      </c>
      <c r="F432" s="238" t="s">
        <v>666</v>
      </c>
      <c r="G432" s="235"/>
      <c r="H432" s="239">
        <v>2.1659999999999999</v>
      </c>
      <c r="I432" s="240"/>
      <c r="J432" s="235"/>
      <c r="K432" s="235"/>
      <c r="L432" s="241"/>
      <c r="M432" s="242"/>
      <c r="N432" s="243"/>
      <c r="O432" s="243"/>
      <c r="P432" s="243"/>
      <c r="Q432" s="243"/>
      <c r="R432" s="243"/>
      <c r="S432" s="243"/>
      <c r="T432" s="24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5" t="s">
        <v>207</v>
      </c>
      <c r="AU432" s="245" t="s">
        <v>83</v>
      </c>
      <c r="AV432" s="13" t="s">
        <v>83</v>
      </c>
      <c r="AW432" s="13" t="s">
        <v>35</v>
      </c>
      <c r="AX432" s="13" t="s">
        <v>81</v>
      </c>
      <c r="AY432" s="245" t="s">
        <v>197</v>
      </c>
    </row>
    <row r="433" s="2" customFormat="1" ht="16.5" customHeight="1">
      <c r="A433" s="41"/>
      <c r="B433" s="42"/>
      <c r="C433" s="216" t="s">
        <v>667</v>
      </c>
      <c r="D433" s="216" t="s">
        <v>199</v>
      </c>
      <c r="E433" s="217" t="s">
        <v>668</v>
      </c>
      <c r="F433" s="218" t="s">
        <v>669</v>
      </c>
      <c r="G433" s="219" t="s">
        <v>267</v>
      </c>
      <c r="H433" s="220">
        <v>1</v>
      </c>
      <c r="I433" s="221"/>
      <c r="J433" s="222">
        <f>ROUND(I433*H433,2)</f>
        <v>0</v>
      </c>
      <c r="K433" s="218" t="s">
        <v>203</v>
      </c>
      <c r="L433" s="47"/>
      <c r="M433" s="223" t="s">
        <v>19</v>
      </c>
      <c r="N433" s="224" t="s">
        <v>45</v>
      </c>
      <c r="O433" s="87"/>
      <c r="P433" s="225">
        <f>O433*H433</f>
        <v>0</v>
      </c>
      <c r="Q433" s="225">
        <v>0.087260000000000004</v>
      </c>
      <c r="R433" s="225">
        <f>Q433*H433</f>
        <v>0.087260000000000004</v>
      </c>
      <c r="S433" s="225">
        <v>0</v>
      </c>
      <c r="T433" s="226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7" t="s">
        <v>109</v>
      </c>
      <c r="AT433" s="227" t="s">
        <v>199</v>
      </c>
      <c r="AU433" s="227" t="s">
        <v>83</v>
      </c>
      <c r="AY433" s="20" t="s">
        <v>197</v>
      </c>
      <c r="BE433" s="228">
        <f>IF(N433="základní",J433,0)</f>
        <v>0</v>
      </c>
      <c r="BF433" s="228">
        <f>IF(N433="snížená",J433,0)</f>
        <v>0</v>
      </c>
      <c r="BG433" s="228">
        <f>IF(N433="zákl. přenesená",J433,0)</f>
        <v>0</v>
      </c>
      <c r="BH433" s="228">
        <f>IF(N433="sníž. přenesená",J433,0)</f>
        <v>0</v>
      </c>
      <c r="BI433" s="228">
        <f>IF(N433="nulová",J433,0)</f>
        <v>0</v>
      </c>
      <c r="BJ433" s="20" t="s">
        <v>81</v>
      </c>
      <c r="BK433" s="228">
        <f>ROUND(I433*H433,2)</f>
        <v>0</v>
      </c>
      <c r="BL433" s="20" t="s">
        <v>109</v>
      </c>
      <c r="BM433" s="227" t="s">
        <v>670</v>
      </c>
    </row>
    <row r="434" s="2" customFormat="1">
      <c r="A434" s="41"/>
      <c r="B434" s="42"/>
      <c r="C434" s="43"/>
      <c r="D434" s="229" t="s">
        <v>205</v>
      </c>
      <c r="E434" s="43"/>
      <c r="F434" s="230" t="s">
        <v>671</v>
      </c>
      <c r="G434" s="43"/>
      <c r="H434" s="43"/>
      <c r="I434" s="231"/>
      <c r="J434" s="43"/>
      <c r="K434" s="43"/>
      <c r="L434" s="47"/>
      <c r="M434" s="232"/>
      <c r="N434" s="233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205</v>
      </c>
      <c r="AU434" s="20" t="s">
        <v>83</v>
      </c>
    </row>
    <row r="435" s="13" customFormat="1">
      <c r="A435" s="13"/>
      <c r="B435" s="234"/>
      <c r="C435" s="235"/>
      <c r="D435" s="236" t="s">
        <v>207</v>
      </c>
      <c r="E435" s="237" t="s">
        <v>19</v>
      </c>
      <c r="F435" s="238" t="s">
        <v>672</v>
      </c>
      <c r="G435" s="235"/>
      <c r="H435" s="239">
        <v>1</v>
      </c>
      <c r="I435" s="240"/>
      <c r="J435" s="235"/>
      <c r="K435" s="235"/>
      <c r="L435" s="241"/>
      <c r="M435" s="242"/>
      <c r="N435" s="243"/>
      <c r="O435" s="243"/>
      <c r="P435" s="243"/>
      <c r="Q435" s="243"/>
      <c r="R435" s="243"/>
      <c r="S435" s="243"/>
      <c r="T435" s="24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5" t="s">
        <v>207</v>
      </c>
      <c r="AU435" s="245" t="s">
        <v>83</v>
      </c>
      <c r="AV435" s="13" t="s">
        <v>83</v>
      </c>
      <c r="AW435" s="13" t="s">
        <v>35</v>
      </c>
      <c r="AX435" s="13" t="s">
        <v>81</v>
      </c>
      <c r="AY435" s="245" t="s">
        <v>197</v>
      </c>
    </row>
    <row r="436" s="2" customFormat="1" ht="16.5" customHeight="1">
      <c r="A436" s="41"/>
      <c r="B436" s="42"/>
      <c r="C436" s="279" t="s">
        <v>673</v>
      </c>
      <c r="D436" s="279" t="s">
        <v>542</v>
      </c>
      <c r="E436" s="280" t="s">
        <v>674</v>
      </c>
      <c r="F436" s="281" t="s">
        <v>675</v>
      </c>
      <c r="G436" s="282" t="s">
        <v>267</v>
      </c>
      <c r="H436" s="283">
        <v>1</v>
      </c>
      <c r="I436" s="284"/>
      <c r="J436" s="285">
        <f>ROUND(I436*H436,2)</f>
        <v>0</v>
      </c>
      <c r="K436" s="281" t="s">
        <v>19</v>
      </c>
      <c r="L436" s="286"/>
      <c r="M436" s="287" t="s">
        <v>19</v>
      </c>
      <c r="N436" s="288" t="s">
        <v>45</v>
      </c>
      <c r="O436" s="87"/>
      <c r="P436" s="225">
        <f>O436*H436</f>
        <v>0</v>
      </c>
      <c r="Q436" s="225">
        <v>0</v>
      </c>
      <c r="R436" s="225">
        <f>Q436*H436</f>
        <v>0</v>
      </c>
      <c r="S436" s="225">
        <v>0</v>
      </c>
      <c r="T436" s="226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27" t="s">
        <v>245</v>
      </c>
      <c r="AT436" s="227" t="s">
        <v>542</v>
      </c>
      <c r="AU436" s="227" t="s">
        <v>83</v>
      </c>
      <c r="AY436" s="20" t="s">
        <v>197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20" t="s">
        <v>81</v>
      </c>
      <c r="BK436" s="228">
        <f>ROUND(I436*H436,2)</f>
        <v>0</v>
      </c>
      <c r="BL436" s="20" t="s">
        <v>109</v>
      </c>
      <c r="BM436" s="227" t="s">
        <v>676</v>
      </c>
    </row>
    <row r="437" s="2" customFormat="1" ht="24.15" customHeight="1">
      <c r="A437" s="41"/>
      <c r="B437" s="42"/>
      <c r="C437" s="216" t="s">
        <v>677</v>
      </c>
      <c r="D437" s="216" t="s">
        <v>199</v>
      </c>
      <c r="E437" s="217" t="s">
        <v>678</v>
      </c>
      <c r="F437" s="218" t="s">
        <v>679</v>
      </c>
      <c r="G437" s="219" t="s">
        <v>267</v>
      </c>
      <c r="H437" s="220">
        <v>2</v>
      </c>
      <c r="I437" s="221"/>
      <c r="J437" s="222">
        <f>ROUND(I437*H437,2)</f>
        <v>0</v>
      </c>
      <c r="K437" s="218" t="s">
        <v>19</v>
      </c>
      <c r="L437" s="47"/>
      <c r="M437" s="223" t="s">
        <v>19</v>
      </c>
      <c r="N437" s="224" t="s">
        <v>45</v>
      </c>
      <c r="O437" s="87"/>
      <c r="P437" s="225">
        <f>O437*H437</f>
        <v>0</v>
      </c>
      <c r="Q437" s="225">
        <v>0.033349999999999998</v>
      </c>
      <c r="R437" s="225">
        <f>Q437*H437</f>
        <v>0.066699999999999995</v>
      </c>
      <c r="S437" s="225">
        <v>0</v>
      </c>
      <c r="T437" s="226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7" t="s">
        <v>109</v>
      </c>
      <c r="AT437" s="227" t="s">
        <v>199</v>
      </c>
      <c r="AU437" s="227" t="s">
        <v>83</v>
      </c>
      <c r="AY437" s="20" t="s">
        <v>197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20" t="s">
        <v>81</v>
      </c>
      <c r="BK437" s="228">
        <f>ROUND(I437*H437,2)</f>
        <v>0</v>
      </c>
      <c r="BL437" s="20" t="s">
        <v>109</v>
      </c>
      <c r="BM437" s="227" t="s">
        <v>680</v>
      </c>
    </row>
    <row r="438" s="13" customFormat="1">
      <c r="A438" s="13"/>
      <c r="B438" s="234"/>
      <c r="C438" s="235"/>
      <c r="D438" s="236" t="s">
        <v>207</v>
      </c>
      <c r="E438" s="237" t="s">
        <v>19</v>
      </c>
      <c r="F438" s="238" t="s">
        <v>681</v>
      </c>
      <c r="G438" s="235"/>
      <c r="H438" s="239">
        <v>2</v>
      </c>
      <c r="I438" s="240"/>
      <c r="J438" s="235"/>
      <c r="K438" s="235"/>
      <c r="L438" s="241"/>
      <c r="M438" s="242"/>
      <c r="N438" s="243"/>
      <c r="O438" s="243"/>
      <c r="P438" s="243"/>
      <c r="Q438" s="243"/>
      <c r="R438" s="243"/>
      <c r="S438" s="243"/>
      <c r="T438" s="24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5" t="s">
        <v>207</v>
      </c>
      <c r="AU438" s="245" t="s">
        <v>83</v>
      </c>
      <c r="AV438" s="13" t="s">
        <v>83</v>
      </c>
      <c r="AW438" s="13" t="s">
        <v>35</v>
      </c>
      <c r="AX438" s="13" t="s">
        <v>81</v>
      </c>
      <c r="AY438" s="245" t="s">
        <v>197</v>
      </c>
    </row>
    <row r="439" s="2" customFormat="1" ht="16.5" customHeight="1">
      <c r="A439" s="41"/>
      <c r="B439" s="42"/>
      <c r="C439" s="279" t="s">
        <v>682</v>
      </c>
      <c r="D439" s="279" t="s">
        <v>542</v>
      </c>
      <c r="E439" s="280" t="s">
        <v>683</v>
      </c>
      <c r="F439" s="281" t="s">
        <v>684</v>
      </c>
      <c r="G439" s="282" t="s">
        <v>267</v>
      </c>
      <c r="H439" s="283">
        <v>2</v>
      </c>
      <c r="I439" s="284"/>
      <c r="J439" s="285">
        <f>ROUND(I439*H439,2)</f>
        <v>0</v>
      </c>
      <c r="K439" s="281" t="s">
        <v>19</v>
      </c>
      <c r="L439" s="286"/>
      <c r="M439" s="287" t="s">
        <v>19</v>
      </c>
      <c r="N439" s="288" t="s">
        <v>45</v>
      </c>
      <c r="O439" s="87"/>
      <c r="P439" s="225">
        <f>O439*H439</f>
        <v>0</v>
      </c>
      <c r="Q439" s="225">
        <v>2.5699999999999998</v>
      </c>
      <c r="R439" s="225">
        <f>Q439*H439</f>
        <v>5.1399999999999997</v>
      </c>
      <c r="S439" s="225">
        <v>0</v>
      </c>
      <c r="T439" s="226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7" t="s">
        <v>245</v>
      </c>
      <c r="AT439" s="227" t="s">
        <v>542</v>
      </c>
      <c r="AU439" s="227" t="s">
        <v>83</v>
      </c>
      <c r="AY439" s="20" t="s">
        <v>197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20" t="s">
        <v>81</v>
      </c>
      <c r="BK439" s="228">
        <f>ROUND(I439*H439,2)</f>
        <v>0</v>
      </c>
      <c r="BL439" s="20" t="s">
        <v>109</v>
      </c>
      <c r="BM439" s="227" t="s">
        <v>685</v>
      </c>
    </row>
    <row r="440" s="12" customFormat="1" ht="22.8" customHeight="1">
      <c r="A440" s="12"/>
      <c r="B440" s="200"/>
      <c r="C440" s="201"/>
      <c r="D440" s="202" t="s">
        <v>73</v>
      </c>
      <c r="E440" s="214" t="s">
        <v>230</v>
      </c>
      <c r="F440" s="214" t="s">
        <v>686</v>
      </c>
      <c r="G440" s="201"/>
      <c r="H440" s="201"/>
      <c r="I440" s="204"/>
      <c r="J440" s="215">
        <f>BK440</f>
        <v>0</v>
      </c>
      <c r="K440" s="201"/>
      <c r="L440" s="206"/>
      <c r="M440" s="207"/>
      <c r="N440" s="208"/>
      <c r="O440" s="208"/>
      <c r="P440" s="209">
        <f>SUM(P441:P445)</f>
        <v>0</v>
      </c>
      <c r="Q440" s="208"/>
      <c r="R440" s="209">
        <f>SUM(R441:R445)</f>
        <v>6.9427980599999994</v>
      </c>
      <c r="S440" s="208"/>
      <c r="T440" s="210">
        <f>SUM(T441:T445)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1" t="s">
        <v>81</v>
      </c>
      <c r="AT440" s="212" t="s">
        <v>73</v>
      </c>
      <c r="AU440" s="212" t="s">
        <v>81</v>
      </c>
      <c r="AY440" s="211" t="s">
        <v>197</v>
      </c>
      <c r="BK440" s="213">
        <f>SUM(BK441:BK445)</f>
        <v>0</v>
      </c>
    </row>
    <row r="441" s="2" customFormat="1" ht="66.75" customHeight="1">
      <c r="A441" s="41"/>
      <c r="B441" s="42"/>
      <c r="C441" s="216" t="s">
        <v>687</v>
      </c>
      <c r="D441" s="216" t="s">
        <v>199</v>
      </c>
      <c r="E441" s="217" t="s">
        <v>688</v>
      </c>
      <c r="F441" s="218" t="s">
        <v>689</v>
      </c>
      <c r="G441" s="219" t="s">
        <v>202</v>
      </c>
      <c r="H441" s="220">
        <v>28.379999999999999</v>
      </c>
      <c r="I441" s="221"/>
      <c r="J441" s="222">
        <f>ROUND(I441*H441,2)</f>
        <v>0</v>
      </c>
      <c r="K441" s="218" t="s">
        <v>203</v>
      </c>
      <c r="L441" s="47"/>
      <c r="M441" s="223" t="s">
        <v>19</v>
      </c>
      <c r="N441" s="224" t="s">
        <v>45</v>
      </c>
      <c r="O441" s="87"/>
      <c r="P441" s="225">
        <f>O441*H441</f>
        <v>0</v>
      </c>
      <c r="Q441" s="225">
        <v>0.088800000000000004</v>
      </c>
      <c r="R441" s="225">
        <f>Q441*H441</f>
        <v>2.5201440000000002</v>
      </c>
      <c r="S441" s="225">
        <v>0</v>
      </c>
      <c r="T441" s="226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7" t="s">
        <v>109</v>
      </c>
      <c r="AT441" s="227" t="s">
        <v>199</v>
      </c>
      <c r="AU441" s="227" t="s">
        <v>83</v>
      </c>
      <c r="AY441" s="20" t="s">
        <v>197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20" t="s">
        <v>81</v>
      </c>
      <c r="BK441" s="228">
        <f>ROUND(I441*H441,2)</f>
        <v>0</v>
      </c>
      <c r="BL441" s="20" t="s">
        <v>109</v>
      </c>
      <c r="BM441" s="227" t="s">
        <v>690</v>
      </c>
    </row>
    <row r="442" s="2" customFormat="1">
      <c r="A442" s="41"/>
      <c r="B442" s="42"/>
      <c r="C442" s="43"/>
      <c r="D442" s="229" t="s">
        <v>205</v>
      </c>
      <c r="E442" s="43"/>
      <c r="F442" s="230" t="s">
        <v>691</v>
      </c>
      <c r="G442" s="43"/>
      <c r="H442" s="43"/>
      <c r="I442" s="231"/>
      <c r="J442" s="43"/>
      <c r="K442" s="43"/>
      <c r="L442" s="47"/>
      <c r="M442" s="232"/>
      <c r="N442" s="233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205</v>
      </c>
      <c r="AU442" s="20" t="s">
        <v>83</v>
      </c>
    </row>
    <row r="443" s="13" customFormat="1">
      <c r="A443" s="13"/>
      <c r="B443" s="234"/>
      <c r="C443" s="235"/>
      <c r="D443" s="236" t="s">
        <v>207</v>
      </c>
      <c r="E443" s="237" t="s">
        <v>19</v>
      </c>
      <c r="F443" s="238" t="s">
        <v>692</v>
      </c>
      <c r="G443" s="235"/>
      <c r="H443" s="239">
        <v>28.379999999999999</v>
      </c>
      <c r="I443" s="240"/>
      <c r="J443" s="235"/>
      <c r="K443" s="235"/>
      <c r="L443" s="241"/>
      <c r="M443" s="242"/>
      <c r="N443" s="243"/>
      <c r="O443" s="243"/>
      <c r="P443" s="243"/>
      <c r="Q443" s="243"/>
      <c r="R443" s="243"/>
      <c r="S443" s="243"/>
      <c r="T443" s="24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5" t="s">
        <v>207</v>
      </c>
      <c r="AU443" s="245" t="s">
        <v>83</v>
      </c>
      <c r="AV443" s="13" t="s">
        <v>83</v>
      </c>
      <c r="AW443" s="13" t="s">
        <v>35</v>
      </c>
      <c r="AX443" s="13" t="s">
        <v>81</v>
      </c>
      <c r="AY443" s="245" t="s">
        <v>197</v>
      </c>
    </row>
    <row r="444" s="2" customFormat="1" ht="16.5" customHeight="1">
      <c r="A444" s="41"/>
      <c r="B444" s="42"/>
      <c r="C444" s="279" t="s">
        <v>693</v>
      </c>
      <c r="D444" s="279" t="s">
        <v>542</v>
      </c>
      <c r="E444" s="280" t="s">
        <v>694</v>
      </c>
      <c r="F444" s="281" t="s">
        <v>695</v>
      </c>
      <c r="G444" s="282" t="s">
        <v>202</v>
      </c>
      <c r="H444" s="283">
        <v>31.218</v>
      </c>
      <c r="I444" s="284"/>
      <c r="J444" s="285">
        <f>ROUND(I444*H444,2)</f>
        <v>0</v>
      </c>
      <c r="K444" s="281" t="s">
        <v>19</v>
      </c>
      <c r="L444" s="286"/>
      <c r="M444" s="287" t="s">
        <v>19</v>
      </c>
      <c r="N444" s="288" t="s">
        <v>45</v>
      </c>
      <c r="O444" s="87"/>
      <c r="P444" s="225">
        <f>O444*H444</f>
        <v>0</v>
      </c>
      <c r="Q444" s="225">
        <v>0.14166999999999999</v>
      </c>
      <c r="R444" s="225">
        <f>Q444*H444</f>
        <v>4.4226540599999993</v>
      </c>
      <c r="S444" s="225">
        <v>0</v>
      </c>
      <c r="T444" s="226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7" t="s">
        <v>245</v>
      </c>
      <c r="AT444" s="227" t="s">
        <v>542</v>
      </c>
      <c r="AU444" s="227" t="s">
        <v>83</v>
      </c>
      <c r="AY444" s="20" t="s">
        <v>197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20" t="s">
        <v>81</v>
      </c>
      <c r="BK444" s="228">
        <f>ROUND(I444*H444,2)</f>
        <v>0</v>
      </c>
      <c r="BL444" s="20" t="s">
        <v>109</v>
      </c>
      <c r="BM444" s="227" t="s">
        <v>696</v>
      </c>
    </row>
    <row r="445" s="13" customFormat="1">
      <c r="A445" s="13"/>
      <c r="B445" s="234"/>
      <c r="C445" s="235"/>
      <c r="D445" s="236" t="s">
        <v>207</v>
      </c>
      <c r="E445" s="237" t="s">
        <v>19</v>
      </c>
      <c r="F445" s="238" t="s">
        <v>697</v>
      </c>
      <c r="G445" s="235"/>
      <c r="H445" s="239">
        <v>31.218</v>
      </c>
      <c r="I445" s="240"/>
      <c r="J445" s="235"/>
      <c r="K445" s="235"/>
      <c r="L445" s="241"/>
      <c r="M445" s="242"/>
      <c r="N445" s="243"/>
      <c r="O445" s="243"/>
      <c r="P445" s="243"/>
      <c r="Q445" s="243"/>
      <c r="R445" s="243"/>
      <c r="S445" s="243"/>
      <c r="T445" s="24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5" t="s">
        <v>207</v>
      </c>
      <c r="AU445" s="245" t="s">
        <v>83</v>
      </c>
      <c r="AV445" s="13" t="s">
        <v>83</v>
      </c>
      <c r="AW445" s="13" t="s">
        <v>35</v>
      </c>
      <c r="AX445" s="13" t="s">
        <v>81</v>
      </c>
      <c r="AY445" s="245" t="s">
        <v>197</v>
      </c>
    </row>
    <row r="446" s="12" customFormat="1" ht="22.8" customHeight="1">
      <c r="A446" s="12"/>
      <c r="B446" s="200"/>
      <c r="C446" s="201"/>
      <c r="D446" s="202" t="s">
        <v>73</v>
      </c>
      <c r="E446" s="214" t="s">
        <v>698</v>
      </c>
      <c r="F446" s="214" t="s">
        <v>699</v>
      </c>
      <c r="G446" s="201"/>
      <c r="H446" s="201"/>
      <c r="I446" s="204"/>
      <c r="J446" s="215">
        <f>BK446</f>
        <v>0</v>
      </c>
      <c r="K446" s="201"/>
      <c r="L446" s="206"/>
      <c r="M446" s="207"/>
      <c r="N446" s="208"/>
      <c r="O446" s="208"/>
      <c r="P446" s="209">
        <f>SUM(P447:P795)</f>
        <v>0</v>
      </c>
      <c r="Q446" s="208"/>
      <c r="R446" s="209">
        <f>SUM(R447:R795)</f>
        <v>290.31406621999992</v>
      </c>
      <c r="S446" s="208"/>
      <c r="T446" s="210">
        <f>SUM(T447:T795)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11" t="s">
        <v>81</v>
      </c>
      <c r="AT446" s="212" t="s">
        <v>73</v>
      </c>
      <c r="AU446" s="212" t="s">
        <v>81</v>
      </c>
      <c r="AY446" s="211" t="s">
        <v>197</v>
      </c>
      <c r="BK446" s="213">
        <f>SUM(BK447:BK795)</f>
        <v>0</v>
      </c>
    </row>
    <row r="447" s="2" customFormat="1" ht="33" customHeight="1">
      <c r="A447" s="41"/>
      <c r="B447" s="42"/>
      <c r="C447" s="216" t="s">
        <v>700</v>
      </c>
      <c r="D447" s="216" t="s">
        <v>199</v>
      </c>
      <c r="E447" s="217" t="s">
        <v>701</v>
      </c>
      <c r="F447" s="218" t="s">
        <v>702</v>
      </c>
      <c r="G447" s="219" t="s">
        <v>202</v>
      </c>
      <c r="H447" s="220">
        <v>234.90000000000001</v>
      </c>
      <c r="I447" s="221"/>
      <c r="J447" s="222">
        <f>ROUND(I447*H447,2)</f>
        <v>0</v>
      </c>
      <c r="K447" s="218" t="s">
        <v>203</v>
      </c>
      <c r="L447" s="47"/>
      <c r="M447" s="223" t="s">
        <v>19</v>
      </c>
      <c r="N447" s="224" t="s">
        <v>45</v>
      </c>
      <c r="O447" s="87"/>
      <c r="P447" s="225">
        <f>O447*H447</f>
        <v>0</v>
      </c>
      <c r="Q447" s="225">
        <v>0.0064999999999999997</v>
      </c>
      <c r="R447" s="225">
        <f>Q447*H447</f>
        <v>1.52685</v>
      </c>
      <c r="S447" s="225">
        <v>0</v>
      </c>
      <c r="T447" s="226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7" t="s">
        <v>109</v>
      </c>
      <c r="AT447" s="227" t="s">
        <v>199</v>
      </c>
      <c r="AU447" s="227" t="s">
        <v>83</v>
      </c>
      <c r="AY447" s="20" t="s">
        <v>197</v>
      </c>
      <c r="BE447" s="228">
        <f>IF(N447="základní",J447,0)</f>
        <v>0</v>
      </c>
      <c r="BF447" s="228">
        <f>IF(N447="snížená",J447,0)</f>
        <v>0</v>
      </c>
      <c r="BG447" s="228">
        <f>IF(N447="zákl. přenesená",J447,0)</f>
        <v>0</v>
      </c>
      <c r="BH447" s="228">
        <f>IF(N447="sníž. přenesená",J447,0)</f>
        <v>0</v>
      </c>
      <c r="BI447" s="228">
        <f>IF(N447="nulová",J447,0)</f>
        <v>0</v>
      </c>
      <c r="BJ447" s="20" t="s">
        <v>81</v>
      </c>
      <c r="BK447" s="228">
        <f>ROUND(I447*H447,2)</f>
        <v>0</v>
      </c>
      <c r="BL447" s="20" t="s">
        <v>109</v>
      </c>
      <c r="BM447" s="227" t="s">
        <v>703</v>
      </c>
    </row>
    <row r="448" s="2" customFormat="1">
      <c r="A448" s="41"/>
      <c r="B448" s="42"/>
      <c r="C448" s="43"/>
      <c r="D448" s="229" t="s">
        <v>205</v>
      </c>
      <c r="E448" s="43"/>
      <c r="F448" s="230" t="s">
        <v>704</v>
      </c>
      <c r="G448" s="43"/>
      <c r="H448" s="43"/>
      <c r="I448" s="231"/>
      <c r="J448" s="43"/>
      <c r="K448" s="43"/>
      <c r="L448" s="47"/>
      <c r="M448" s="232"/>
      <c r="N448" s="233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205</v>
      </c>
      <c r="AU448" s="20" t="s">
        <v>83</v>
      </c>
    </row>
    <row r="449" s="13" customFormat="1">
      <c r="A449" s="13"/>
      <c r="B449" s="234"/>
      <c r="C449" s="235"/>
      <c r="D449" s="236" t="s">
        <v>207</v>
      </c>
      <c r="E449" s="237" t="s">
        <v>19</v>
      </c>
      <c r="F449" s="238" t="s">
        <v>705</v>
      </c>
      <c r="G449" s="235"/>
      <c r="H449" s="239">
        <v>234.90000000000001</v>
      </c>
      <c r="I449" s="240"/>
      <c r="J449" s="235"/>
      <c r="K449" s="235"/>
      <c r="L449" s="241"/>
      <c r="M449" s="242"/>
      <c r="N449" s="243"/>
      <c r="O449" s="243"/>
      <c r="P449" s="243"/>
      <c r="Q449" s="243"/>
      <c r="R449" s="243"/>
      <c r="S449" s="243"/>
      <c r="T449" s="24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5" t="s">
        <v>207</v>
      </c>
      <c r="AU449" s="245" t="s">
        <v>83</v>
      </c>
      <c r="AV449" s="13" t="s">
        <v>83</v>
      </c>
      <c r="AW449" s="13" t="s">
        <v>35</v>
      </c>
      <c r="AX449" s="13" t="s">
        <v>74</v>
      </c>
      <c r="AY449" s="245" t="s">
        <v>197</v>
      </c>
    </row>
    <row r="450" s="14" customFormat="1">
      <c r="A450" s="14"/>
      <c r="B450" s="246"/>
      <c r="C450" s="247"/>
      <c r="D450" s="236" t="s">
        <v>207</v>
      </c>
      <c r="E450" s="248" t="s">
        <v>19</v>
      </c>
      <c r="F450" s="249" t="s">
        <v>216</v>
      </c>
      <c r="G450" s="247"/>
      <c r="H450" s="250">
        <v>234.90000000000001</v>
      </c>
      <c r="I450" s="251"/>
      <c r="J450" s="247"/>
      <c r="K450" s="247"/>
      <c r="L450" s="252"/>
      <c r="M450" s="253"/>
      <c r="N450" s="254"/>
      <c r="O450" s="254"/>
      <c r="P450" s="254"/>
      <c r="Q450" s="254"/>
      <c r="R450" s="254"/>
      <c r="S450" s="254"/>
      <c r="T450" s="25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6" t="s">
        <v>207</v>
      </c>
      <c r="AU450" s="256" t="s">
        <v>83</v>
      </c>
      <c r="AV450" s="14" t="s">
        <v>109</v>
      </c>
      <c r="AW450" s="14" t="s">
        <v>35</v>
      </c>
      <c r="AX450" s="14" t="s">
        <v>81</v>
      </c>
      <c r="AY450" s="256" t="s">
        <v>197</v>
      </c>
    </row>
    <row r="451" s="2" customFormat="1" ht="44.25" customHeight="1">
      <c r="A451" s="41"/>
      <c r="B451" s="42"/>
      <c r="C451" s="216" t="s">
        <v>706</v>
      </c>
      <c r="D451" s="216" t="s">
        <v>199</v>
      </c>
      <c r="E451" s="217" t="s">
        <v>707</v>
      </c>
      <c r="F451" s="218" t="s">
        <v>708</v>
      </c>
      <c r="G451" s="219" t="s">
        <v>202</v>
      </c>
      <c r="H451" s="220">
        <v>234.90000000000001</v>
      </c>
      <c r="I451" s="221"/>
      <c r="J451" s="222">
        <f>ROUND(I451*H451,2)</f>
        <v>0</v>
      </c>
      <c r="K451" s="218" t="s">
        <v>203</v>
      </c>
      <c r="L451" s="47"/>
      <c r="M451" s="223" t="s">
        <v>19</v>
      </c>
      <c r="N451" s="224" t="s">
        <v>45</v>
      </c>
      <c r="O451" s="87"/>
      <c r="P451" s="225">
        <f>O451*H451</f>
        <v>0</v>
      </c>
      <c r="Q451" s="225">
        <v>0.01103</v>
      </c>
      <c r="R451" s="225">
        <f>Q451*H451</f>
        <v>2.5909469999999999</v>
      </c>
      <c r="S451" s="225">
        <v>0</v>
      </c>
      <c r="T451" s="226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7" t="s">
        <v>109</v>
      </c>
      <c r="AT451" s="227" t="s">
        <v>199</v>
      </c>
      <c r="AU451" s="227" t="s">
        <v>83</v>
      </c>
      <c r="AY451" s="20" t="s">
        <v>197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20" t="s">
        <v>81</v>
      </c>
      <c r="BK451" s="228">
        <f>ROUND(I451*H451,2)</f>
        <v>0</v>
      </c>
      <c r="BL451" s="20" t="s">
        <v>109</v>
      </c>
      <c r="BM451" s="227" t="s">
        <v>709</v>
      </c>
    </row>
    <row r="452" s="2" customFormat="1">
      <c r="A452" s="41"/>
      <c r="B452" s="42"/>
      <c r="C452" s="43"/>
      <c r="D452" s="229" t="s">
        <v>205</v>
      </c>
      <c r="E452" s="43"/>
      <c r="F452" s="230" t="s">
        <v>710</v>
      </c>
      <c r="G452" s="43"/>
      <c r="H452" s="43"/>
      <c r="I452" s="231"/>
      <c r="J452" s="43"/>
      <c r="K452" s="43"/>
      <c r="L452" s="47"/>
      <c r="M452" s="232"/>
      <c r="N452" s="233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205</v>
      </c>
      <c r="AU452" s="20" t="s">
        <v>83</v>
      </c>
    </row>
    <row r="453" s="2" customFormat="1" ht="33" customHeight="1">
      <c r="A453" s="41"/>
      <c r="B453" s="42"/>
      <c r="C453" s="216" t="s">
        <v>711</v>
      </c>
      <c r="D453" s="216" t="s">
        <v>199</v>
      </c>
      <c r="E453" s="217" t="s">
        <v>712</v>
      </c>
      <c r="F453" s="218" t="s">
        <v>713</v>
      </c>
      <c r="G453" s="219" t="s">
        <v>202</v>
      </c>
      <c r="H453" s="220">
        <v>2015.4739999999999</v>
      </c>
      <c r="I453" s="221"/>
      <c r="J453" s="222">
        <f>ROUND(I453*H453,2)</f>
        <v>0</v>
      </c>
      <c r="K453" s="218" t="s">
        <v>203</v>
      </c>
      <c r="L453" s="47"/>
      <c r="M453" s="223" t="s">
        <v>19</v>
      </c>
      <c r="N453" s="224" t="s">
        <v>45</v>
      </c>
      <c r="O453" s="87"/>
      <c r="P453" s="225">
        <f>O453*H453</f>
        <v>0</v>
      </c>
      <c r="Q453" s="225">
        <v>0.0064999999999999997</v>
      </c>
      <c r="R453" s="225">
        <f>Q453*H453</f>
        <v>13.100580999999998</v>
      </c>
      <c r="S453" s="225">
        <v>0</v>
      </c>
      <c r="T453" s="226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7" t="s">
        <v>109</v>
      </c>
      <c r="AT453" s="227" t="s">
        <v>199</v>
      </c>
      <c r="AU453" s="227" t="s">
        <v>83</v>
      </c>
      <c r="AY453" s="20" t="s">
        <v>197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20" t="s">
        <v>81</v>
      </c>
      <c r="BK453" s="228">
        <f>ROUND(I453*H453,2)</f>
        <v>0</v>
      </c>
      <c r="BL453" s="20" t="s">
        <v>109</v>
      </c>
      <c r="BM453" s="227" t="s">
        <v>714</v>
      </c>
    </row>
    <row r="454" s="2" customFormat="1">
      <c r="A454" s="41"/>
      <c r="B454" s="42"/>
      <c r="C454" s="43"/>
      <c r="D454" s="229" t="s">
        <v>205</v>
      </c>
      <c r="E454" s="43"/>
      <c r="F454" s="230" t="s">
        <v>715</v>
      </c>
      <c r="G454" s="43"/>
      <c r="H454" s="43"/>
      <c r="I454" s="231"/>
      <c r="J454" s="43"/>
      <c r="K454" s="43"/>
      <c r="L454" s="47"/>
      <c r="M454" s="232"/>
      <c r="N454" s="233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205</v>
      </c>
      <c r="AU454" s="20" t="s">
        <v>83</v>
      </c>
    </row>
    <row r="455" s="15" customFormat="1">
      <c r="A455" s="15"/>
      <c r="B455" s="257"/>
      <c r="C455" s="258"/>
      <c r="D455" s="236" t="s">
        <v>207</v>
      </c>
      <c r="E455" s="259" t="s">
        <v>19</v>
      </c>
      <c r="F455" s="260" t="s">
        <v>716</v>
      </c>
      <c r="G455" s="258"/>
      <c r="H455" s="259" t="s">
        <v>19</v>
      </c>
      <c r="I455" s="261"/>
      <c r="J455" s="258"/>
      <c r="K455" s="258"/>
      <c r="L455" s="262"/>
      <c r="M455" s="263"/>
      <c r="N455" s="264"/>
      <c r="O455" s="264"/>
      <c r="P455" s="264"/>
      <c r="Q455" s="264"/>
      <c r="R455" s="264"/>
      <c r="S455" s="264"/>
      <c r="T455" s="26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6" t="s">
        <v>207</v>
      </c>
      <c r="AU455" s="266" t="s">
        <v>83</v>
      </c>
      <c r="AV455" s="15" t="s">
        <v>81</v>
      </c>
      <c r="AW455" s="15" t="s">
        <v>35</v>
      </c>
      <c r="AX455" s="15" t="s">
        <v>74</v>
      </c>
      <c r="AY455" s="266" t="s">
        <v>197</v>
      </c>
    </row>
    <row r="456" s="13" customFormat="1">
      <c r="A456" s="13"/>
      <c r="B456" s="234"/>
      <c r="C456" s="235"/>
      <c r="D456" s="236" t="s">
        <v>207</v>
      </c>
      <c r="E456" s="237" t="s">
        <v>19</v>
      </c>
      <c r="F456" s="238" t="s">
        <v>717</v>
      </c>
      <c r="G456" s="235"/>
      <c r="H456" s="239">
        <v>20.649000000000001</v>
      </c>
      <c r="I456" s="240"/>
      <c r="J456" s="235"/>
      <c r="K456" s="235"/>
      <c r="L456" s="241"/>
      <c r="M456" s="242"/>
      <c r="N456" s="243"/>
      <c r="O456" s="243"/>
      <c r="P456" s="243"/>
      <c r="Q456" s="243"/>
      <c r="R456" s="243"/>
      <c r="S456" s="243"/>
      <c r="T456" s="24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5" t="s">
        <v>207</v>
      </c>
      <c r="AU456" s="245" t="s">
        <v>83</v>
      </c>
      <c r="AV456" s="13" t="s">
        <v>83</v>
      </c>
      <c r="AW456" s="13" t="s">
        <v>35</v>
      </c>
      <c r="AX456" s="13" t="s">
        <v>74</v>
      </c>
      <c r="AY456" s="245" t="s">
        <v>197</v>
      </c>
    </row>
    <row r="457" s="13" customFormat="1">
      <c r="A457" s="13"/>
      <c r="B457" s="234"/>
      <c r="C457" s="235"/>
      <c r="D457" s="236" t="s">
        <v>207</v>
      </c>
      <c r="E457" s="237" t="s">
        <v>19</v>
      </c>
      <c r="F457" s="238" t="s">
        <v>718</v>
      </c>
      <c r="G457" s="235"/>
      <c r="H457" s="239">
        <v>21.010000000000002</v>
      </c>
      <c r="I457" s="240"/>
      <c r="J457" s="235"/>
      <c r="K457" s="235"/>
      <c r="L457" s="241"/>
      <c r="M457" s="242"/>
      <c r="N457" s="243"/>
      <c r="O457" s="243"/>
      <c r="P457" s="243"/>
      <c r="Q457" s="243"/>
      <c r="R457" s="243"/>
      <c r="S457" s="243"/>
      <c r="T457" s="24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5" t="s">
        <v>207</v>
      </c>
      <c r="AU457" s="245" t="s">
        <v>83</v>
      </c>
      <c r="AV457" s="13" t="s">
        <v>83</v>
      </c>
      <c r="AW457" s="13" t="s">
        <v>35</v>
      </c>
      <c r="AX457" s="13" t="s">
        <v>74</v>
      </c>
      <c r="AY457" s="245" t="s">
        <v>197</v>
      </c>
    </row>
    <row r="458" s="13" customFormat="1">
      <c r="A458" s="13"/>
      <c r="B458" s="234"/>
      <c r="C458" s="235"/>
      <c r="D458" s="236" t="s">
        <v>207</v>
      </c>
      <c r="E458" s="237" t="s">
        <v>19</v>
      </c>
      <c r="F458" s="238" t="s">
        <v>719</v>
      </c>
      <c r="G458" s="235"/>
      <c r="H458" s="239">
        <v>38.795000000000002</v>
      </c>
      <c r="I458" s="240"/>
      <c r="J458" s="235"/>
      <c r="K458" s="235"/>
      <c r="L458" s="241"/>
      <c r="M458" s="242"/>
      <c r="N458" s="243"/>
      <c r="O458" s="243"/>
      <c r="P458" s="243"/>
      <c r="Q458" s="243"/>
      <c r="R458" s="243"/>
      <c r="S458" s="243"/>
      <c r="T458" s="24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5" t="s">
        <v>207</v>
      </c>
      <c r="AU458" s="245" t="s">
        <v>83</v>
      </c>
      <c r="AV458" s="13" t="s">
        <v>83</v>
      </c>
      <c r="AW458" s="13" t="s">
        <v>35</v>
      </c>
      <c r="AX458" s="13" t="s">
        <v>74</v>
      </c>
      <c r="AY458" s="245" t="s">
        <v>197</v>
      </c>
    </row>
    <row r="459" s="13" customFormat="1">
      <c r="A459" s="13"/>
      <c r="B459" s="234"/>
      <c r="C459" s="235"/>
      <c r="D459" s="236" t="s">
        <v>207</v>
      </c>
      <c r="E459" s="237" t="s">
        <v>19</v>
      </c>
      <c r="F459" s="238" t="s">
        <v>720</v>
      </c>
      <c r="G459" s="235"/>
      <c r="H459" s="239">
        <v>53.835000000000001</v>
      </c>
      <c r="I459" s="240"/>
      <c r="J459" s="235"/>
      <c r="K459" s="235"/>
      <c r="L459" s="241"/>
      <c r="M459" s="242"/>
      <c r="N459" s="243"/>
      <c r="O459" s="243"/>
      <c r="P459" s="243"/>
      <c r="Q459" s="243"/>
      <c r="R459" s="243"/>
      <c r="S459" s="243"/>
      <c r="T459" s="24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5" t="s">
        <v>207</v>
      </c>
      <c r="AU459" s="245" t="s">
        <v>83</v>
      </c>
      <c r="AV459" s="13" t="s">
        <v>83</v>
      </c>
      <c r="AW459" s="13" t="s">
        <v>35</v>
      </c>
      <c r="AX459" s="13" t="s">
        <v>74</v>
      </c>
      <c r="AY459" s="245" t="s">
        <v>197</v>
      </c>
    </row>
    <row r="460" s="13" customFormat="1">
      <c r="A460" s="13"/>
      <c r="B460" s="234"/>
      <c r="C460" s="235"/>
      <c r="D460" s="236" t="s">
        <v>207</v>
      </c>
      <c r="E460" s="237" t="s">
        <v>19</v>
      </c>
      <c r="F460" s="238" t="s">
        <v>721</v>
      </c>
      <c r="G460" s="235"/>
      <c r="H460" s="239">
        <v>49.840000000000003</v>
      </c>
      <c r="I460" s="240"/>
      <c r="J460" s="235"/>
      <c r="K460" s="235"/>
      <c r="L460" s="241"/>
      <c r="M460" s="242"/>
      <c r="N460" s="243"/>
      <c r="O460" s="243"/>
      <c r="P460" s="243"/>
      <c r="Q460" s="243"/>
      <c r="R460" s="243"/>
      <c r="S460" s="243"/>
      <c r="T460" s="24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5" t="s">
        <v>207</v>
      </c>
      <c r="AU460" s="245" t="s">
        <v>83</v>
      </c>
      <c r="AV460" s="13" t="s">
        <v>83</v>
      </c>
      <c r="AW460" s="13" t="s">
        <v>35</v>
      </c>
      <c r="AX460" s="13" t="s">
        <v>74</v>
      </c>
      <c r="AY460" s="245" t="s">
        <v>197</v>
      </c>
    </row>
    <row r="461" s="13" customFormat="1">
      <c r="A461" s="13"/>
      <c r="B461" s="234"/>
      <c r="C461" s="235"/>
      <c r="D461" s="236" t="s">
        <v>207</v>
      </c>
      <c r="E461" s="237" t="s">
        <v>19</v>
      </c>
      <c r="F461" s="238" t="s">
        <v>722</v>
      </c>
      <c r="G461" s="235"/>
      <c r="H461" s="239">
        <v>26.210000000000001</v>
      </c>
      <c r="I461" s="240"/>
      <c r="J461" s="235"/>
      <c r="K461" s="235"/>
      <c r="L461" s="241"/>
      <c r="M461" s="242"/>
      <c r="N461" s="243"/>
      <c r="O461" s="243"/>
      <c r="P461" s="243"/>
      <c r="Q461" s="243"/>
      <c r="R461" s="243"/>
      <c r="S461" s="243"/>
      <c r="T461" s="24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5" t="s">
        <v>207</v>
      </c>
      <c r="AU461" s="245" t="s">
        <v>83</v>
      </c>
      <c r="AV461" s="13" t="s">
        <v>83</v>
      </c>
      <c r="AW461" s="13" t="s">
        <v>35</v>
      </c>
      <c r="AX461" s="13" t="s">
        <v>74</v>
      </c>
      <c r="AY461" s="245" t="s">
        <v>197</v>
      </c>
    </row>
    <row r="462" s="13" customFormat="1">
      <c r="A462" s="13"/>
      <c r="B462" s="234"/>
      <c r="C462" s="235"/>
      <c r="D462" s="236" t="s">
        <v>207</v>
      </c>
      <c r="E462" s="237" t="s">
        <v>19</v>
      </c>
      <c r="F462" s="238" t="s">
        <v>723</v>
      </c>
      <c r="G462" s="235"/>
      <c r="H462" s="239">
        <v>42.034999999999997</v>
      </c>
      <c r="I462" s="240"/>
      <c r="J462" s="235"/>
      <c r="K462" s="235"/>
      <c r="L462" s="241"/>
      <c r="M462" s="242"/>
      <c r="N462" s="243"/>
      <c r="O462" s="243"/>
      <c r="P462" s="243"/>
      <c r="Q462" s="243"/>
      <c r="R462" s="243"/>
      <c r="S462" s="243"/>
      <c r="T462" s="24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5" t="s">
        <v>207</v>
      </c>
      <c r="AU462" s="245" t="s">
        <v>83</v>
      </c>
      <c r="AV462" s="13" t="s">
        <v>83</v>
      </c>
      <c r="AW462" s="13" t="s">
        <v>35</v>
      </c>
      <c r="AX462" s="13" t="s">
        <v>74</v>
      </c>
      <c r="AY462" s="245" t="s">
        <v>197</v>
      </c>
    </row>
    <row r="463" s="13" customFormat="1">
      <c r="A463" s="13"/>
      <c r="B463" s="234"/>
      <c r="C463" s="235"/>
      <c r="D463" s="236" t="s">
        <v>207</v>
      </c>
      <c r="E463" s="237" t="s">
        <v>19</v>
      </c>
      <c r="F463" s="238" t="s">
        <v>724</v>
      </c>
      <c r="G463" s="235"/>
      <c r="H463" s="239">
        <v>70.540000000000006</v>
      </c>
      <c r="I463" s="240"/>
      <c r="J463" s="235"/>
      <c r="K463" s="235"/>
      <c r="L463" s="241"/>
      <c r="M463" s="242"/>
      <c r="N463" s="243"/>
      <c r="O463" s="243"/>
      <c r="P463" s="243"/>
      <c r="Q463" s="243"/>
      <c r="R463" s="243"/>
      <c r="S463" s="243"/>
      <c r="T463" s="24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5" t="s">
        <v>207</v>
      </c>
      <c r="AU463" s="245" t="s">
        <v>83</v>
      </c>
      <c r="AV463" s="13" t="s">
        <v>83</v>
      </c>
      <c r="AW463" s="13" t="s">
        <v>35</v>
      </c>
      <c r="AX463" s="13" t="s">
        <v>74</v>
      </c>
      <c r="AY463" s="245" t="s">
        <v>197</v>
      </c>
    </row>
    <row r="464" s="13" customFormat="1">
      <c r="A464" s="13"/>
      <c r="B464" s="234"/>
      <c r="C464" s="235"/>
      <c r="D464" s="236" t="s">
        <v>207</v>
      </c>
      <c r="E464" s="237" t="s">
        <v>19</v>
      </c>
      <c r="F464" s="238" t="s">
        <v>725</v>
      </c>
      <c r="G464" s="235"/>
      <c r="H464" s="239">
        <v>33.064999999999998</v>
      </c>
      <c r="I464" s="240"/>
      <c r="J464" s="235"/>
      <c r="K464" s="235"/>
      <c r="L464" s="241"/>
      <c r="M464" s="242"/>
      <c r="N464" s="243"/>
      <c r="O464" s="243"/>
      <c r="P464" s="243"/>
      <c r="Q464" s="243"/>
      <c r="R464" s="243"/>
      <c r="S464" s="243"/>
      <c r="T464" s="24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5" t="s">
        <v>207</v>
      </c>
      <c r="AU464" s="245" t="s">
        <v>83</v>
      </c>
      <c r="AV464" s="13" t="s">
        <v>83</v>
      </c>
      <c r="AW464" s="13" t="s">
        <v>35</v>
      </c>
      <c r="AX464" s="13" t="s">
        <v>74</v>
      </c>
      <c r="AY464" s="245" t="s">
        <v>197</v>
      </c>
    </row>
    <row r="465" s="13" customFormat="1">
      <c r="A465" s="13"/>
      <c r="B465" s="234"/>
      <c r="C465" s="235"/>
      <c r="D465" s="236" t="s">
        <v>207</v>
      </c>
      <c r="E465" s="237" t="s">
        <v>19</v>
      </c>
      <c r="F465" s="238" t="s">
        <v>726</v>
      </c>
      <c r="G465" s="235"/>
      <c r="H465" s="239">
        <v>179.80000000000001</v>
      </c>
      <c r="I465" s="240"/>
      <c r="J465" s="235"/>
      <c r="K465" s="235"/>
      <c r="L465" s="241"/>
      <c r="M465" s="242"/>
      <c r="N465" s="243"/>
      <c r="O465" s="243"/>
      <c r="P465" s="243"/>
      <c r="Q465" s="243"/>
      <c r="R465" s="243"/>
      <c r="S465" s="243"/>
      <c r="T465" s="24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5" t="s">
        <v>207</v>
      </c>
      <c r="AU465" s="245" t="s">
        <v>83</v>
      </c>
      <c r="AV465" s="13" t="s">
        <v>83</v>
      </c>
      <c r="AW465" s="13" t="s">
        <v>35</v>
      </c>
      <c r="AX465" s="13" t="s">
        <v>74</v>
      </c>
      <c r="AY465" s="245" t="s">
        <v>197</v>
      </c>
    </row>
    <row r="466" s="13" customFormat="1">
      <c r="A466" s="13"/>
      <c r="B466" s="234"/>
      <c r="C466" s="235"/>
      <c r="D466" s="236" t="s">
        <v>207</v>
      </c>
      <c r="E466" s="237" t="s">
        <v>19</v>
      </c>
      <c r="F466" s="238" t="s">
        <v>727</v>
      </c>
      <c r="G466" s="235"/>
      <c r="H466" s="239">
        <v>40.125</v>
      </c>
      <c r="I466" s="240"/>
      <c r="J466" s="235"/>
      <c r="K466" s="235"/>
      <c r="L466" s="241"/>
      <c r="M466" s="242"/>
      <c r="N466" s="243"/>
      <c r="O466" s="243"/>
      <c r="P466" s="243"/>
      <c r="Q466" s="243"/>
      <c r="R466" s="243"/>
      <c r="S466" s="243"/>
      <c r="T466" s="24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5" t="s">
        <v>207</v>
      </c>
      <c r="AU466" s="245" t="s">
        <v>83</v>
      </c>
      <c r="AV466" s="13" t="s">
        <v>83</v>
      </c>
      <c r="AW466" s="13" t="s">
        <v>35</v>
      </c>
      <c r="AX466" s="13" t="s">
        <v>74</v>
      </c>
      <c r="AY466" s="245" t="s">
        <v>197</v>
      </c>
    </row>
    <row r="467" s="13" customFormat="1">
      <c r="A467" s="13"/>
      <c r="B467" s="234"/>
      <c r="C467" s="235"/>
      <c r="D467" s="236" t="s">
        <v>207</v>
      </c>
      <c r="E467" s="237" t="s">
        <v>19</v>
      </c>
      <c r="F467" s="238" t="s">
        <v>728</v>
      </c>
      <c r="G467" s="235"/>
      <c r="H467" s="239">
        <v>39.344999999999999</v>
      </c>
      <c r="I467" s="240"/>
      <c r="J467" s="235"/>
      <c r="K467" s="235"/>
      <c r="L467" s="241"/>
      <c r="M467" s="242"/>
      <c r="N467" s="243"/>
      <c r="O467" s="243"/>
      <c r="P467" s="243"/>
      <c r="Q467" s="243"/>
      <c r="R467" s="243"/>
      <c r="S467" s="243"/>
      <c r="T467" s="24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5" t="s">
        <v>207</v>
      </c>
      <c r="AU467" s="245" t="s">
        <v>83</v>
      </c>
      <c r="AV467" s="13" t="s">
        <v>83</v>
      </c>
      <c r="AW467" s="13" t="s">
        <v>35</v>
      </c>
      <c r="AX467" s="13" t="s">
        <v>74</v>
      </c>
      <c r="AY467" s="245" t="s">
        <v>197</v>
      </c>
    </row>
    <row r="468" s="13" customFormat="1">
      <c r="A468" s="13"/>
      <c r="B468" s="234"/>
      <c r="C468" s="235"/>
      <c r="D468" s="236" t="s">
        <v>207</v>
      </c>
      <c r="E468" s="237" t="s">
        <v>19</v>
      </c>
      <c r="F468" s="238" t="s">
        <v>729</v>
      </c>
      <c r="G468" s="235"/>
      <c r="H468" s="239">
        <v>16.280000000000001</v>
      </c>
      <c r="I468" s="240"/>
      <c r="J468" s="235"/>
      <c r="K468" s="235"/>
      <c r="L468" s="241"/>
      <c r="M468" s="242"/>
      <c r="N468" s="243"/>
      <c r="O468" s="243"/>
      <c r="P468" s="243"/>
      <c r="Q468" s="243"/>
      <c r="R468" s="243"/>
      <c r="S468" s="243"/>
      <c r="T468" s="24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5" t="s">
        <v>207</v>
      </c>
      <c r="AU468" s="245" t="s">
        <v>83</v>
      </c>
      <c r="AV468" s="13" t="s">
        <v>83</v>
      </c>
      <c r="AW468" s="13" t="s">
        <v>35</v>
      </c>
      <c r="AX468" s="13" t="s">
        <v>74</v>
      </c>
      <c r="AY468" s="245" t="s">
        <v>197</v>
      </c>
    </row>
    <row r="469" s="13" customFormat="1">
      <c r="A469" s="13"/>
      <c r="B469" s="234"/>
      <c r="C469" s="235"/>
      <c r="D469" s="236" t="s">
        <v>207</v>
      </c>
      <c r="E469" s="237" t="s">
        <v>19</v>
      </c>
      <c r="F469" s="238" t="s">
        <v>730</v>
      </c>
      <c r="G469" s="235"/>
      <c r="H469" s="239">
        <v>29.789999999999999</v>
      </c>
      <c r="I469" s="240"/>
      <c r="J469" s="235"/>
      <c r="K469" s="235"/>
      <c r="L469" s="241"/>
      <c r="M469" s="242"/>
      <c r="N469" s="243"/>
      <c r="O469" s="243"/>
      <c r="P469" s="243"/>
      <c r="Q469" s="243"/>
      <c r="R469" s="243"/>
      <c r="S469" s="243"/>
      <c r="T469" s="24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5" t="s">
        <v>207</v>
      </c>
      <c r="AU469" s="245" t="s">
        <v>83</v>
      </c>
      <c r="AV469" s="13" t="s">
        <v>83</v>
      </c>
      <c r="AW469" s="13" t="s">
        <v>35</v>
      </c>
      <c r="AX469" s="13" t="s">
        <v>74</v>
      </c>
      <c r="AY469" s="245" t="s">
        <v>197</v>
      </c>
    </row>
    <row r="470" s="13" customFormat="1">
      <c r="A470" s="13"/>
      <c r="B470" s="234"/>
      <c r="C470" s="235"/>
      <c r="D470" s="236" t="s">
        <v>207</v>
      </c>
      <c r="E470" s="237" t="s">
        <v>19</v>
      </c>
      <c r="F470" s="238" t="s">
        <v>731</v>
      </c>
      <c r="G470" s="235"/>
      <c r="H470" s="239">
        <v>21.600000000000001</v>
      </c>
      <c r="I470" s="240"/>
      <c r="J470" s="235"/>
      <c r="K470" s="235"/>
      <c r="L470" s="241"/>
      <c r="M470" s="242"/>
      <c r="N470" s="243"/>
      <c r="O470" s="243"/>
      <c r="P470" s="243"/>
      <c r="Q470" s="243"/>
      <c r="R470" s="243"/>
      <c r="S470" s="243"/>
      <c r="T470" s="24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5" t="s">
        <v>207</v>
      </c>
      <c r="AU470" s="245" t="s">
        <v>83</v>
      </c>
      <c r="AV470" s="13" t="s">
        <v>83</v>
      </c>
      <c r="AW470" s="13" t="s">
        <v>35</v>
      </c>
      <c r="AX470" s="13" t="s">
        <v>74</v>
      </c>
      <c r="AY470" s="245" t="s">
        <v>197</v>
      </c>
    </row>
    <row r="471" s="13" customFormat="1">
      <c r="A471" s="13"/>
      <c r="B471" s="234"/>
      <c r="C471" s="235"/>
      <c r="D471" s="236" t="s">
        <v>207</v>
      </c>
      <c r="E471" s="237" t="s">
        <v>19</v>
      </c>
      <c r="F471" s="238" t="s">
        <v>732</v>
      </c>
      <c r="G471" s="235"/>
      <c r="H471" s="239">
        <v>22.065000000000001</v>
      </c>
      <c r="I471" s="240"/>
      <c r="J471" s="235"/>
      <c r="K471" s="235"/>
      <c r="L471" s="241"/>
      <c r="M471" s="242"/>
      <c r="N471" s="243"/>
      <c r="O471" s="243"/>
      <c r="P471" s="243"/>
      <c r="Q471" s="243"/>
      <c r="R471" s="243"/>
      <c r="S471" s="243"/>
      <c r="T471" s="24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5" t="s">
        <v>207</v>
      </c>
      <c r="AU471" s="245" t="s">
        <v>83</v>
      </c>
      <c r="AV471" s="13" t="s">
        <v>83</v>
      </c>
      <c r="AW471" s="13" t="s">
        <v>35</v>
      </c>
      <c r="AX471" s="13" t="s">
        <v>74</v>
      </c>
      <c r="AY471" s="245" t="s">
        <v>197</v>
      </c>
    </row>
    <row r="472" s="13" customFormat="1">
      <c r="A472" s="13"/>
      <c r="B472" s="234"/>
      <c r="C472" s="235"/>
      <c r="D472" s="236" t="s">
        <v>207</v>
      </c>
      <c r="E472" s="237" t="s">
        <v>19</v>
      </c>
      <c r="F472" s="238" t="s">
        <v>733</v>
      </c>
      <c r="G472" s="235"/>
      <c r="H472" s="239">
        <v>43.365000000000002</v>
      </c>
      <c r="I472" s="240"/>
      <c r="J472" s="235"/>
      <c r="K472" s="235"/>
      <c r="L472" s="241"/>
      <c r="M472" s="242"/>
      <c r="N472" s="243"/>
      <c r="O472" s="243"/>
      <c r="P472" s="243"/>
      <c r="Q472" s="243"/>
      <c r="R472" s="243"/>
      <c r="S472" s="243"/>
      <c r="T472" s="24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5" t="s">
        <v>207</v>
      </c>
      <c r="AU472" s="245" t="s">
        <v>83</v>
      </c>
      <c r="AV472" s="13" t="s">
        <v>83</v>
      </c>
      <c r="AW472" s="13" t="s">
        <v>35</v>
      </c>
      <c r="AX472" s="13" t="s">
        <v>74</v>
      </c>
      <c r="AY472" s="245" t="s">
        <v>197</v>
      </c>
    </row>
    <row r="473" s="13" customFormat="1">
      <c r="A473" s="13"/>
      <c r="B473" s="234"/>
      <c r="C473" s="235"/>
      <c r="D473" s="236" t="s">
        <v>207</v>
      </c>
      <c r="E473" s="237" t="s">
        <v>19</v>
      </c>
      <c r="F473" s="238" t="s">
        <v>734</v>
      </c>
      <c r="G473" s="235"/>
      <c r="H473" s="239">
        <v>28.219999999999999</v>
      </c>
      <c r="I473" s="240"/>
      <c r="J473" s="235"/>
      <c r="K473" s="235"/>
      <c r="L473" s="241"/>
      <c r="M473" s="242"/>
      <c r="N473" s="243"/>
      <c r="O473" s="243"/>
      <c r="P473" s="243"/>
      <c r="Q473" s="243"/>
      <c r="R473" s="243"/>
      <c r="S473" s="243"/>
      <c r="T473" s="24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5" t="s">
        <v>207</v>
      </c>
      <c r="AU473" s="245" t="s">
        <v>83</v>
      </c>
      <c r="AV473" s="13" t="s">
        <v>83</v>
      </c>
      <c r="AW473" s="13" t="s">
        <v>35</v>
      </c>
      <c r="AX473" s="13" t="s">
        <v>74</v>
      </c>
      <c r="AY473" s="245" t="s">
        <v>197</v>
      </c>
    </row>
    <row r="474" s="13" customFormat="1">
      <c r="A474" s="13"/>
      <c r="B474" s="234"/>
      <c r="C474" s="235"/>
      <c r="D474" s="236" t="s">
        <v>207</v>
      </c>
      <c r="E474" s="237" t="s">
        <v>19</v>
      </c>
      <c r="F474" s="238" t="s">
        <v>735</v>
      </c>
      <c r="G474" s="235"/>
      <c r="H474" s="239">
        <v>35.5</v>
      </c>
      <c r="I474" s="240"/>
      <c r="J474" s="235"/>
      <c r="K474" s="235"/>
      <c r="L474" s="241"/>
      <c r="M474" s="242"/>
      <c r="N474" s="243"/>
      <c r="O474" s="243"/>
      <c r="P474" s="243"/>
      <c r="Q474" s="243"/>
      <c r="R474" s="243"/>
      <c r="S474" s="243"/>
      <c r="T474" s="24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5" t="s">
        <v>207</v>
      </c>
      <c r="AU474" s="245" t="s">
        <v>83</v>
      </c>
      <c r="AV474" s="13" t="s">
        <v>83</v>
      </c>
      <c r="AW474" s="13" t="s">
        <v>35</v>
      </c>
      <c r="AX474" s="13" t="s">
        <v>74</v>
      </c>
      <c r="AY474" s="245" t="s">
        <v>197</v>
      </c>
    </row>
    <row r="475" s="13" customFormat="1">
      <c r="A475" s="13"/>
      <c r="B475" s="234"/>
      <c r="C475" s="235"/>
      <c r="D475" s="236" t="s">
        <v>207</v>
      </c>
      <c r="E475" s="237" t="s">
        <v>19</v>
      </c>
      <c r="F475" s="238" t="s">
        <v>736</v>
      </c>
      <c r="G475" s="235"/>
      <c r="H475" s="239">
        <v>48.090000000000003</v>
      </c>
      <c r="I475" s="240"/>
      <c r="J475" s="235"/>
      <c r="K475" s="235"/>
      <c r="L475" s="241"/>
      <c r="M475" s="242"/>
      <c r="N475" s="243"/>
      <c r="O475" s="243"/>
      <c r="P475" s="243"/>
      <c r="Q475" s="243"/>
      <c r="R475" s="243"/>
      <c r="S475" s="243"/>
      <c r="T475" s="24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5" t="s">
        <v>207</v>
      </c>
      <c r="AU475" s="245" t="s">
        <v>83</v>
      </c>
      <c r="AV475" s="13" t="s">
        <v>83</v>
      </c>
      <c r="AW475" s="13" t="s">
        <v>35</v>
      </c>
      <c r="AX475" s="13" t="s">
        <v>74</v>
      </c>
      <c r="AY475" s="245" t="s">
        <v>197</v>
      </c>
    </row>
    <row r="476" s="13" customFormat="1">
      <c r="A476" s="13"/>
      <c r="B476" s="234"/>
      <c r="C476" s="235"/>
      <c r="D476" s="236" t="s">
        <v>207</v>
      </c>
      <c r="E476" s="237" t="s">
        <v>19</v>
      </c>
      <c r="F476" s="238" t="s">
        <v>737</v>
      </c>
      <c r="G476" s="235"/>
      <c r="H476" s="239">
        <v>16.280000000000001</v>
      </c>
      <c r="I476" s="240"/>
      <c r="J476" s="235"/>
      <c r="K476" s="235"/>
      <c r="L476" s="241"/>
      <c r="M476" s="242"/>
      <c r="N476" s="243"/>
      <c r="O476" s="243"/>
      <c r="P476" s="243"/>
      <c r="Q476" s="243"/>
      <c r="R476" s="243"/>
      <c r="S476" s="243"/>
      <c r="T476" s="24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5" t="s">
        <v>207</v>
      </c>
      <c r="AU476" s="245" t="s">
        <v>83</v>
      </c>
      <c r="AV476" s="13" t="s">
        <v>83</v>
      </c>
      <c r="AW476" s="13" t="s">
        <v>35</v>
      </c>
      <c r="AX476" s="13" t="s">
        <v>74</v>
      </c>
      <c r="AY476" s="245" t="s">
        <v>197</v>
      </c>
    </row>
    <row r="477" s="13" customFormat="1">
      <c r="A477" s="13"/>
      <c r="B477" s="234"/>
      <c r="C477" s="235"/>
      <c r="D477" s="236" t="s">
        <v>207</v>
      </c>
      <c r="E477" s="237" t="s">
        <v>19</v>
      </c>
      <c r="F477" s="238" t="s">
        <v>738</v>
      </c>
      <c r="G477" s="235"/>
      <c r="H477" s="239">
        <v>106.58499999999999</v>
      </c>
      <c r="I477" s="240"/>
      <c r="J477" s="235"/>
      <c r="K477" s="235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207</v>
      </c>
      <c r="AU477" s="245" t="s">
        <v>83</v>
      </c>
      <c r="AV477" s="13" t="s">
        <v>83</v>
      </c>
      <c r="AW477" s="13" t="s">
        <v>35</v>
      </c>
      <c r="AX477" s="13" t="s">
        <v>74</v>
      </c>
      <c r="AY477" s="245" t="s">
        <v>197</v>
      </c>
    </row>
    <row r="478" s="13" customFormat="1">
      <c r="A478" s="13"/>
      <c r="B478" s="234"/>
      <c r="C478" s="235"/>
      <c r="D478" s="236" t="s">
        <v>207</v>
      </c>
      <c r="E478" s="237" t="s">
        <v>19</v>
      </c>
      <c r="F478" s="238" t="s">
        <v>739</v>
      </c>
      <c r="G478" s="235"/>
      <c r="H478" s="239">
        <v>43.191000000000002</v>
      </c>
      <c r="I478" s="240"/>
      <c r="J478" s="235"/>
      <c r="K478" s="235"/>
      <c r="L478" s="241"/>
      <c r="M478" s="242"/>
      <c r="N478" s="243"/>
      <c r="O478" s="243"/>
      <c r="P478" s="243"/>
      <c r="Q478" s="243"/>
      <c r="R478" s="243"/>
      <c r="S478" s="243"/>
      <c r="T478" s="24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5" t="s">
        <v>207</v>
      </c>
      <c r="AU478" s="245" t="s">
        <v>83</v>
      </c>
      <c r="AV478" s="13" t="s">
        <v>83</v>
      </c>
      <c r="AW478" s="13" t="s">
        <v>35</v>
      </c>
      <c r="AX478" s="13" t="s">
        <v>74</v>
      </c>
      <c r="AY478" s="245" t="s">
        <v>197</v>
      </c>
    </row>
    <row r="479" s="16" customFormat="1">
      <c r="A479" s="16"/>
      <c r="B479" s="268"/>
      <c r="C479" s="269"/>
      <c r="D479" s="236" t="s">
        <v>207</v>
      </c>
      <c r="E479" s="270" t="s">
        <v>19</v>
      </c>
      <c r="F479" s="271" t="s">
        <v>335</v>
      </c>
      <c r="G479" s="269"/>
      <c r="H479" s="272">
        <v>1026.2149999999999</v>
      </c>
      <c r="I479" s="273"/>
      <c r="J479" s="269"/>
      <c r="K479" s="269"/>
      <c r="L479" s="274"/>
      <c r="M479" s="275"/>
      <c r="N479" s="276"/>
      <c r="O479" s="276"/>
      <c r="P479" s="276"/>
      <c r="Q479" s="276"/>
      <c r="R479" s="276"/>
      <c r="S479" s="276"/>
      <c r="T479" s="277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T479" s="278" t="s">
        <v>207</v>
      </c>
      <c r="AU479" s="278" t="s">
        <v>83</v>
      </c>
      <c r="AV479" s="16" t="s">
        <v>94</v>
      </c>
      <c r="AW479" s="16" t="s">
        <v>35</v>
      </c>
      <c r="AX479" s="16" t="s">
        <v>74</v>
      </c>
      <c r="AY479" s="278" t="s">
        <v>197</v>
      </c>
    </row>
    <row r="480" s="15" customFormat="1">
      <c r="A480" s="15"/>
      <c r="B480" s="257"/>
      <c r="C480" s="258"/>
      <c r="D480" s="236" t="s">
        <v>207</v>
      </c>
      <c r="E480" s="259" t="s">
        <v>19</v>
      </c>
      <c r="F480" s="260" t="s">
        <v>740</v>
      </c>
      <c r="G480" s="258"/>
      <c r="H480" s="259" t="s">
        <v>19</v>
      </c>
      <c r="I480" s="261"/>
      <c r="J480" s="258"/>
      <c r="K480" s="258"/>
      <c r="L480" s="262"/>
      <c r="M480" s="263"/>
      <c r="N480" s="264"/>
      <c r="O480" s="264"/>
      <c r="P480" s="264"/>
      <c r="Q480" s="264"/>
      <c r="R480" s="264"/>
      <c r="S480" s="264"/>
      <c r="T480" s="26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6" t="s">
        <v>207</v>
      </c>
      <c r="AU480" s="266" t="s">
        <v>83</v>
      </c>
      <c r="AV480" s="15" t="s">
        <v>81</v>
      </c>
      <c r="AW480" s="15" t="s">
        <v>35</v>
      </c>
      <c r="AX480" s="15" t="s">
        <v>74</v>
      </c>
      <c r="AY480" s="266" t="s">
        <v>197</v>
      </c>
    </row>
    <row r="481" s="13" customFormat="1">
      <c r="A481" s="13"/>
      <c r="B481" s="234"/>
      <c r="C481" s="235"/>
      <c r="D481" s="236" t="s">
        <v>207</v>
      </c>
      <c r="E481" s="237" t="s">
        <v>19</v>
      </c>
      <c r="F481" s="238" t="s">
        <v>741</v>
      </c>
      <c r="G481" s="235"/>
      <c r="H481" s="239">
        <v>28.902000000000001</v>
      </c>
      <c r="I481" s="240"/>
      <c r="J481" s="235"/>
      <c r="K481" s="235"/>
      <c r="L481" s="241"/>
      <c r="M481" s="242"/>
      <c r="N481" s="243"/>
      <c r="O481" s="243"/>
      <c r="P481" s="243"/>
      <c r="Q481" s="243"/>
      <c r="R481" s="243"/>
      <c r="S481" s="243"/>
      <c r="T481" s="24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5" t="s">
        <v>207</v>
      </c>
      <c r="AU481" s="245" t="s">
        <v>83</v>
      </c>
      <c r="AV481" s="13" t="s">
        <v>83</v>
      </c>
      <c r="AW481" s="13" t="s">
        <v>35</v>
      </c>
      <c r="AX481" s="13" t="s">
        <v>74</v>
      </c>
      <c r="AY481" s="245" t="s">
        <v>197</v>
      </c>
    </row>
    <row r="482" s="13" customFormat="1">
      <c r="A482" s="13"/>
      <c r="B482" s="234"/>
      <c r="C482" s="235"/>
      <c r="D482" s="236" t="s">
        <v>207</v>
      </c>
      <c r="E482" s="237" t="s">
        <v>19</v>
      </c>
      <c r="F482" s="238" t="s">
        <v>742</v>
      </c>
      <c r="G482" s="235"/>
      <c r="H482" s="239">
        <v>37.350999999999999</v>
      </c>
      <c r="I482" s="240"/>
      <c r="J482" s="235"/>
      <c r="K482" s="235"/>
      <c r="L482" s="241"/>
      <c r="M482" s="242"/>
      <c r="N482" s="243"/>
      <c r="O482" s="243"/>
      <c r="P482" s="243"/>
      <c r="Q482" s="243"/>
      <c r="R482" s="243"/>
      <c r="S482" s="243"/>
      <c r="T482" s="24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5" t="s">
        <v>207</v>
      </c>
      <c r="AU482" s="245" t="s">
        <v>83</v>
      </c>
      <c r="AV482" s="13" t="s">
        <v>83</v>
      </c>
      <c r="AW482" s="13" t="s">
        <v>35</v>
      </c>
      <c r="AX482" s="13" t="s">
        <v>74</v>
      </c>
      <c r="AY482" s="245" t="s">
        <v>197</v>
      </c>
    </row>
    <row r="483" s="13" customFormat="1">
      <c r="A483" s="13"/>
      <c r="B483" s="234"/>
      <c r="C483" s="235"/>
      <c r="D483" s="236" t="s">
        <v>207</v>
      </c>
      <c r="E483" s="237" t="s">
        <v>19</v>
      </c>
      <c r="F483" s="238" t="s">
        <v>743</v>
      </c>
      <c r="G483" s="235"/>
      <c r="H483" s="239">
        <v>45.664000000000001</v>
      </c>
      <c r="I483" s="240"/>
      <c r="J483" s="235"/>
      <c r="K483" s="235"/>
      <c r="L483" s="241"/>
      <c r="M483" s="242"/>
      <c r="N483" s="243"/>
      <c r="O483" s="243"/>
      <c r="P483" s="243"/>
      <c r="Q483" s="243"/>
      <c r="R483" s="243"/>
      <c r="S483" s="243"/>
      <c r="T483" s="24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5" t="s">
        <v>207</v>
      </c>
      <c r="AU483" s="245" t="s">
        <v>83</v>
      </c>
      <c r="AV483" s="13" t="s">
        <v>83</v>
      </c>
      <c r="AW483" s="13" t="s">
        <v>35</v>
      </c>
      <c r="AX483" s="13" t="s">
        <v>74</v>
      </c>
      <c r="AY483" s="245" t="s">
        <v>197</v>
      </c>
    </row>
    <row r="484" s="13" customFormat="1">
      <c r="A484" s="13"/>
      <c r="B484" s="234"/>
      <c r="C484" s="235"/>
      <c r="D484" s="236" t="s">
        <v>207</v>
      </c>
      <c r="E484" s="237" t="s">
        <v>19</v>
      </c>
      <c r="F484" s="238" t="s">
        <v>744</v>
      </c>
      <c r="G484" s="235"/>
      <c r="H484" s="239">
        <v>21.952000000000002</v>
      </c>
      <c r="I484" s="240"/>
      <c r="J484" s="235"/>
      <c r="K484" s="235"/>
      <c r="L484" s="241"/>
      <c r="M484" s="242"/>
      <c r="N484" s="243"/>
      <c r="O484" s="243"/>
      <c r="P484" s="243"/>
      <c r="Q484" s="243"/>
      <c r="R484" s="243"/>
      <c r="S484" s="243"/>
      <c r="T484" s="24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5" t="s">
        <v>207</v>
      </c>
      <c r="AU484" s="245" t="s">
        <v>83</v>
      </c>
      <c r="AV484" s="13" t="s">
        <v>83</v>
      </c>
      <c r="AW484" s="13" t="s">
        <v>35</v>
      </c>
      <c r="AX484" s="13" t="s">
        <v>74</v>
      </c>
      <c r="AY484" s="245" t="s">
        <v>197</v>
      </c>
    </row>
    <row r="485" s="13" customFormat="1">
      <c r="A485" s="13"/>
      <c r="B485" s="234"/>
      <c r="C485" s="235"/>
      <c r="D485" s="236" t="s">
        <v>207</v>
      </c>
      <c r="E485" s="237" t="s">
        <v>19</v>
      </c>
      <c r="F485" s="238" t="s">
        <v>745</v>
      </c>
      <c r="G485" s="235"/>
      <c r="H485" s="239">
        <v>45.542000000000002</v>
      </c>
      <c r="I485" s="240"/>
      <c r="J485" s="235"/>
      <c r="K485" s="235"/>
      <c r="L485" s="241"/>
      <c r="M485" s="242"/>
      <c r="N485" s="243"/>
      <c r="O485" s="243"/>
      <c r="P485" s="243"/>
      <c r="Q485" s="243"/>
      <c r="R485" s="243"/>
      <c r="S485" s="243"/>
      <c r="T485" s="24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5" t="s">
        <v>207</v>
      </c>
      <c r="AU485" s="245" t="s">
        <v>83</v>
      </c>
      <c r="AV485" s="13" t="s">
        <v>83</v>
      </c>
      <c r="AW485" s="13" t="s">
        <v>35</v>
      </c>
      <c r="AX485" s="13" t="s">
        <v>74</v>
      </c>
      <c r="AY485" s="245" t="s">
        <v>197</v>
      </c>
    </row>
    <row r="486" s="13" customFormat="1">
      <c r="A486" s="13"/>
      <c r="B486" s="234"/>
      <c r="C486" s="235"/>
      <c r="D486" s="236" t="s">
        <v>207</v>
      </c>
      <c r="E486" s="237" t="s">
        <v>19</v>
      </c>
      <c r="F486" s="238" t="s">
        <v>746</v>
      </c>
      <c r="G486" s="235"/>
      <c r="H486" s="239">
        <v>38.417000000000002</v>
      </c>
      <c r="I486" s="240"/>
      <c r="J486" s="235"/>
      <c r="K486" s="235"/>
      <c r="L486" s="241"/>
      <c r="M486" s="242"/>
      <c r="N486" s="243"/>
      <c r="O486" s="243"/>
      <c r="P486" s="243"/>
      <c r="Q486" s="243"/>
      <c r="R486" s="243"/>
      <c r="S486" s="243"/>
      <c r="T486" s="24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5" t="s">
        <v>207</v>
      </c>
      <c r="AU486" s="245" t="s">
        <v>83</v>
      </c>
      <c r="AV486" s="13" t="s">
        <v>83</v>
      </c>
      <c r="AW486" s="13" t="s">
        <v>35</v>
      </c>
      <c r="AX486" s="13" t="s">
        <v>74</v>
      </c>
      <c r="AY486" s="245" t="s">
        <v>197</v>
      </c>
    </row>
    <row r="487" s="13" customFormat="1">
      <c r="A487" s="13"/>
      <c r="B487" s="234"/>
      <c r="C487" s="235"/>
      <c r="D487" s="236" t="s">
        <v>207</v>
      </c>
      <c r="E487" s="237" t="s">
        <v>19</v>
      </c>
      <c r="F487" s="238" t="s">
        <v>747</v>
      </c>
      <c r="G487" s="235"/>
      <c r="H487" s="239">
        <v>20.311</v>
      </c>
      <c r="I487" s="240"/>
      <c r="J487" s="235"/>
      <c r="K487" s="235"/>
      <c r="L487" s="241"/>
      <c r="M487" s="242"/>
      <c r="N487" s="243"/>
      <c r="O487" s="243"/>
      <c r="P487" s="243"/>
      <c r="Q487" s="243"/>
      <c r="R487" s="243"/>
      <c r="S487" s="243"/>
      <c r="T487" s="24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5" t="s">
        <v>207</v>
      </c>
      <c r="AU487" s="245" t="s">
        <v>83</v>
      </c>
      <c r="AV487" s="13" t="s">
        <v>83</v>
      </c>
      <c r="AW487" s="13" t="s">
        <v>35</v>
      </c>
      <c r="AX487" s="13" t="s">
        <v>74</v>
      </c>
      <c r="AY487" s="245" t="s">
        <v>197</v>
      </c>
    </row>
    <row r="488" s="13" customFormat="1">
      <c r="A488" s="13"/>
      <c r="B488" s="234"/>
      <c r="C488" s="235"/>
      <c r="D488" s="236" t="s">
        <v>207</v>
      </c>
      <c r="E488" s="237" t="s">
        <v>19</v>
      </c>
      <c r="F488" s="238" t="s">
        <v>748</v>
      </c>
      <c r="G488" s="235"/>
      <c r="H488" s="239">
        <v>22.489999999999998</v>
      </c>
      <c r="I488" s="240"/>
      <c r="J488" s="235"/>
      <c r="K488" s="235"/>
      <c r="L488" s="241"/>
      <c r="M488" s="242"/>
      <c r="N488" s="243"/>
      <c r="O488" s="243"/>
      <c r="P488" s="243"/>
      <c r="Q488" s="243"/>
      <c r="R488" s="243"/>
      <c r="S488" s="243"/>
      <c r="T488" s="24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5" t="s">
        <v>207</v>
      </c>
      <c r="AU488" s="245" t="s">
        <v>83</v>
      </c>
      <c r="AV488" s="13" t="s">
        <v>83</v>
      </c>
      <c r="AW488" s="13" t="s">
        <v>35</v>
      </c>
      <c r="AX488" s="13" t="s">
        <v>74</v>
      </c>
      <c r="AY488" s="245" t="s">
        <v>197</v>
      </c>
    </row>
    <row r="489" s="13" customFormat="1">
      <c r="A489" s="13"/>
      <c r="B489" s="234"/>
      <c r="C489" s="235"/>
      <c r="D489" s="236" t="s">
        <v>207</v>
      </c>
      <c r="E489" s="237" t="s">
        <v>19</v>
      </c>
      <c r="F489" s="238" t="s">
        <v>749</v>
      </c>
      <c r="G489" s="235"/>
      <c r="H489" s="239">
        <v>22.489999999999998</v>
      </c>
      <c r="I489" s="240"/>
      <c r="J489" s="235"/>
      <c r="K489" s="235"/>
      <c r="L489" s="241"/>
      <c r="M489" s="242"/>
      <c r="N489" s="243"/>
      <c r="O489" s="243"/>
      <c r="P489" s="243"/>
      <c r="Q489" s="243"/>
      <c r="R489" s="243"/>
      <c r="S489" s="243"/>
      <c r="T489" s="24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5" t="s">
        <v>207</v>
      </c>
      <c r="AU489" s="245" t="s">
        <v>83</v>
      </c>
      <c r="AV489" s="13" t="s">
        <v>83</v>
      </c>
      <c r="AW489" s="13" t="s">
        <v>35</v>
      </c>
      <c r="AX489" s="13" t="s">
        <v>74</v>
      </c>
      <c r="AY489" s="245" t="s">
        <v>197</v>
      </c>
    </row>
    <row r="490" s="13" customFormat="1">
      <c r="A490" s="13"/>
      <c r="B490" s="234"/>
      <c r="C490" s="235"/>
      <c r="D490" s="236" t="s">
        <v>207</v>
      </c>
      <c r="E490" s="237" t="s">
        <v>19</v>
      </c>
      <c r="F490" s="238" t="s">
        <v>750</v>
      </c>
      <c r="G490" s="235"/>
      <c r="H490" s="239">
        <v>106.328</v>
      </c>
      <c r="I490" s="240"/>
      <c r="J490" s="235"/>
      <c r="K490" s="235"/>
      <c r="L490" s="241"/>
      <c r="M490" s="242"/>
      <c r="N490" s="243"/>
      <c r="O490" s="243"/>
      <c r="P490" s="243"/>
      <c r="Q490" s="243"/>
      <c r="R490" s="243"/>
      <c r="S490" s="243"/>
      <c r="T490" s="24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5" t="s">
        <v>207</v>
      </c>
      <c r="AU490" s="245" t="s">
        <v>83</v>
      </c>
      <c r="AV490" s="13" t="s">
        <v>83</v>
      </c>
      <c r="AW490" s="13" t="s">
        <v>35</v>
      </c>
      <c r="AX490" s="13" t="s">
        <v>74</v>
      </c>
      <c r="AY490" s="245" t="s">
        <v>197</v>
      </c>
    </row>
    <row r="491" s="13" customFormat="1">
      <c r="A491" s="13"/>
      <c r="B491" s="234"/>
      <c r="C491" s="235"/>
      <c r="D491" s="236" t="s">
        <v>207</v>
      </c>
      <c r="E491" s="237" t="s">
        <v>19</v>
      </c>
      <c r="F491" s="238" t="s">
        <v>751</v>
      </c>
      <c r="G491" s="235"/>
      <c r="H491" s="239">
        <v>35.189999999999998</v>
      </c>
      <c r="I491" s="240"/>
      <c r="J491" s="235"/>
      <c r="K491" s="235"/>
      <c r="L491" s="241"/>
      <c r="M491" s="242"/>
      <c r="N491" s="243"/>
      <c r="O491" s="243"/>
      <c r="P491" s="243"/>
      <c r="Q491" s="243"/>
      <c r="R491" s="243"/>
      <c r="S491" s="243"/>
      <c r="T491" s="24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5" t="s">
        <v>207</v>
      </c>
      <c r="AU491" s="245" t="s">
        <v>83</v>
      </c>
      <c r="AV491" s="13" t="s">
        <v>83</v>
      </c>
      <c r="AW491" s="13" t="s">
        <v>35</v>
      </c>
      <c r="AX491" s="13" t="s">
        <v>74</v>
      </c>
      <c r="AY491" s="245" t="s">
        <v>197</v>
      </c>
    </row>
    <row r="492" s="13" customFormat="1">
      <c r="A492" s="13"/>
      <c r="B492" s="234"/>
      <c r="C492" s="235"/>
      <c r="D492" s="236" t="s">
        <v>207</v>
      </c>
      <c r="E492" s="237" t="s">
        <v>19</v>
      </c>
      <c r="F492" s="238" t="s">
        <v>752</v>
      </c>
      <c r="G492" s="235"/>
      <c r="H492" s="239">
        <v>37.533999999999999</v>
      </c>
      <c r="I492" s="240"/>
      <c r="J492" s="235"/>
      <c r="K492" s="235"/>
      <c r="L492" s="241"/>
      <c r="M492" s="242"/>
      <c r="N492" s="243"/>
      <c r="O492" s="243"/>
      <c r="P492" s="243"/>
      <c r="Q492" s="243"/>
      <c r="R492" s="243"/>
      <c r="S492" s="243"/>
      <c r="T492" s="24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5" t="s">
        <v>207</v>
      </c>
      <c r="AU492" s="245" t="s">
        <v>83</v>
      </c>
      <c r="AV492" s="13" t="s">
        <v>83</v>
      </c>
      <c r="AW492" s="13" t="s">
        <v>35</v>
      </c>
      <c r="AX492" s="13" t="s">
        <v>74</v>
      </c>
      <c r="AY492" s="245" t="s">
        <v>197</v>
      </c>
    </row>
    <row r="493" s="13" customFormat="1">
      <c r="A493" s="13"/>
      <c r="B493" s="234"/>
      <c r="C493" s="235"/>
      <c r="D493" s="236" t="s">
        <v>207</v>
      </c>
      <c r="E493" s="237" t="s">
        <v>19</v>
      </c>
      <c r="F493" s="238" t="s">
        <v>753</v>
      </c>
      <c r="G493" s="235"/>
      <c r="H493" s="239">
        <v>36.685000000000002</v>
      </c>
      <c r="I493" s="240"/>
      <c r="J493" s="235"/>
      <c r="K493" s="235"/>
      <c r="L493" s="241"/>
      <c r="M493" s="242"/>
      <c r="N493" s="243"/>
      <c r="O493" s="243"/>
      <c r="P493" s="243"/>
      <c r="Q493" s="243"/>
      <c r="R493" s="243"/>
      <c r="S493" s="243"/>
      <c r="T493" s="24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5" t="s">
        <v>207</v>
      </c>
      <c r="AU493" s="245" t="s">
        <v>83</v>
      </c>
      <c r="AV493" s="13" t="s">
        <v>83</v>
      </c>
      <c r="AW493" s="13" t="s">
        <v>35</v>
      </c>
      <c r="AX493" s="13" t="s">
        <v>74</v>
      </c>
      <c r="AY493" s="245" t="s">
        <v>197</v>
      </c>
    </row>
    <row r="494" s="13" customFormat="1">
      <c r="A494" s="13"/>
      <c r="B494" s="234"/>
      <c r="C494" s="235"/>
      <c r="D494" s="236" t="s">
        <v>207</v>
      </c>
      <c r="E494" s="237" t="s">
        <v>19</v>
      </c>
      <c r="F494" s="238" t="s">
        <v>754</v>
      </c>
      <c r="G494" s="235"/>
      <c r="H494" s="239">
        <v>38.405000000000001</v>
      </c>
      <c r="I494" s="240"/>
      <c r="J494" s="235"/>
      <c r="K494" s="235"/>
      <c r="L494" s="241"/>
      <c r="M494" s="242"/>
      <c r="N494" s="243"/>
      <c r="O494" s="243"/>
      <c r="P494" s="243"/>
      <c r="Q494" s="243"/>
      <c r="R494" s="243"/>
      <c r="S494" s="243"/>
      <c r="T494" s="24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5" t="s">
        <v>207</v>
      </c>
      <c r="AU494" s="245" t="s">
        <v>83</v>
      </c>
      <c r="AV494" s="13" t="s">
        <v>83</v>
      </c>
      <c r="AW494" s="13" t="s">
        <v>35</v>
      </c>
      <c r="AX494" s="13" t="s">
        <v>74</v>
      </c>
      <c r="AY494" s="245" t="s">
        <v>197</v>
      </c>
    </row>
    <row r="495" s="13" customFormat="1">
      <c r="A495" s="13"/>
      <c r="B495" s="234"/>
      <c r="C495" s="235"/>
      <c r="D495" s="236" t="s">
        <v>207</v>
      </c>
      <c r="E495" s="237" t="s">
        <v>19</v>
      </c>
      <c r="F495" s="238" t="s">
        <v>755</v>
      </c>
      <c r="G495" s="235"/>
      <c r="H495" s="239">
        <v>38.405000000000001</v>
      </c>
      <c r="I495" s="240"/>
      <c r="J495" s="235"/>
      <c r="K495" s="235"/>
      <c r="L495" s="241"/>
      <c r="M495" s="242"/>
      <c r="N495" s="243"/>
      <c r="O495" s="243"/>
      <c r="P495" s="243"/>
      <c r="Q495" s="243"/>
      <c r="R495" s="243"/>
      <c r="S495" s="243"/>
      <c r="T495" s="24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5" t="s">
        <v>207</v>
      </c>
      <c r="AU495" s="245" t="s">
        <v>83</v>
      </c>
      <c r="AV495" s="13" t="s">
        <v>83</v>
      </c>
      <c r="AW495" s="13" t="s">
        <v>35</v>
      </c>
      <c r="AX495" s="13" t="s">
        <v>74</v>
      </c>
      <c r="AY495" s="245" t="s">
        <v>197</v>
      </c>
    </row>
    <row r="496" s="13" customFormat="1">
      <c r="A496" s="13"/>
      <c r="B496" s="234"/>
      <c r="C496" s="235"/>
      <c r="D496" s="236" t="s">
        <v>207</v>
      </c>
      <c r="E496" s="237" t="s">
        <v>19</v>
      </c>
      <c r="F496" s="238" t="s">
        <v>756</v>
      </c>
      <c r="G496" s="235"/>
      <c r="H496" s="239">
        <v>38.405000000000001</v>
      </c>
      <c r="I496" s="240"/>
      <c r="J496" s="235"/>
      <c r="K496" s="235"/>
      <c r="L496" s="241"/>
      <c r="M496" s="242"/>
      <c r="N496" s="243"/>
      <c r="O496" s="243"/>
      <c r="P496" s="243"/>
      <c r="Q496" s="243"/>
      <c r="R496" s="243"/>
      <c r="S496" s="243"/>
      <c r="T496" s="24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5" t="s">
        <v>207</v>
      </c>
      <c r="AU496" s="245" t="s">
        <v>83</v>
      </c>
      <c r="AV496" s="13" t="s">
        <v>83</v>
      </c>
      <c r="AW496" s="13" t="s">
        <v>35</v>
      </c>
      <c r="AX496" s="13" t="s">
        <v>74</v>
      </c>
      <c r="AY496" s="245" t="s">
        <v>197</v>
      </c>
    </row>
    <row r="497" s="13" customFormat="1">
      <c r="A497" s="13"/>
      <c r="B497" s="234"/>
      <c r="C497" s="235"/>
      <c r="D497" s="236" t="s">
        <v>207</v>
      </c>
      <c r="E497" s="237" t="s">
        <v>19</v>
      </c>
      <c r="F497" s="238" t="s">
        <v>757</v>
      </c>
      <c r="G497" s="235"/>
      <c r="H497" s="239">
        <v>38.405000000000001</v>
      </c>
      <c r="I497" s="240"/>
      <c r="J497" s="235"/>
      <c r="K497" s="235"/>
      <c r="L497" s="241"/>
      <c r="M497" s="242"/>
      <c r="N497" s="243"/>
      <c r="O497" s="243"/>
      <c r="P497" s="243"/>
      <c r="Q497" s="243"/>
      <c r="R497" s="243"/>
      <c r="S497" s="243"/>
      <c r="T497" s="24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5" t="s">
        <v>207</v>
      </c>
      <c r="AU497" s="245" t="s">
        <v>83</v>
      </c>
      <c r="AV497" s="13" t="s">
        <v>83</v>
      </c>
      <c r="AW497" s="13" t="s">
        <v>35</v>
      </c>
      <c r="AX497" s="13" t="s">
        <v>74</v>
      </c>
      <c r="AY497" s="245" t="s">
        <v>197</v>
      </c>
    </row>
    <row r="498" s="13" customFormat="1">
      <c r="A498" s="13"/>
      <c r="B498" s="234"/>
      <c r="C498" s="235"/>
      <c r="D498" s="236" t="s">
        <v>207</v>
      </c>
      <c r="E498" s="237" t="s">
        <v>19</v>
      </c>
      <c r="F498" s="238" t="s">
        <v>758</v>
      </c>
      <c r="G498" s="235"/>
      <c r="H498" s="239">
        <v>42.170999999999999</v>
      </c>
      <c r="I498" s="240"/>
      <c r="J498" s="235"/>
      <c r="K498" s="235"/>
      <c r="L498" s="241"/>
      <c r="M498" s="242"/>
      <c r="N498" s="243"/>
      <c r="O498" s="243"/>
      <c r="P498" s="243"/>
      <c r="Q498" s="243"/>
      <c r="R498" s="243"/>
      <c r="S498" s="243"/>
      <c r="T498" s="24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5" t="s">
        <v>207</v>
      </c>
      <c r="AU498" s="245" t="s">
        <v>83</v>
      </c>
      <c r="AV498" s="13" t="s">
        <v>83</v>
      </c>
      <c r="AW498" s="13" t="s">
        <v>35</v>
      </c>
      <c r="AX498" s="13" t="s">
        <v>74</v>
      </c>
      <c r="AY498" s="245" t="s">
        <v>197</v>
      </c>
    </row>
    <row r="499" s="13" customFormat="1">
      <c r="A499" s="13"/>
      <c r="B499" s="234"/>
      <c r="C499" s="235"/>
      <c r="D499" s="236" t="s">
        <v>207</v>
      </c>
      <c r="E499" s="237" t="s">
        <v>19</v>
      </c>
      <c r="F499" s="238" t="s">
        <v>759</v>
      </c>
      <c r="G499" s="235"/>
      <c r="H499" s="239">
        <v>63.552999999999997</v>
      </c>
      <c r="I499" s="240"/>
      <c r="J499" s="235"/>
      <c r="K499" s="235"/>
      <c r="L499" s="241"/>
      <c r="M499" s="242"/>
      <c r="N499" s="243"/>
      <c r="O499" s="243"/>
      <c r="P499" s="243"/>
      <c r="Q499" s="243"/>
      <c r="R499" s="243"/>
      <c r="S499" s="243"/>
      <c r="T499" s="24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5" t="s">
        <v>207</v>
      </c>
      <c r="AU499" s="245" t="s">
        <v>83</v>
      </c>
      <c r="AV499" s="13" t="s">
        <v>83</v>
      </c>
      <c r="AW499" s="13" t="s">
        <v>35</v>
      </c>
      <c r="AX499" s="13" t="s">
        <v>74</v>
      </c>
      <c r="AY499" s="245" t="s">
        <v>197</v>
      </c>
    </row>
    <row r="500" s="13" customFormat="1">
      <c r="A500" s="13"/>
      <c r="B500" s="234"/>
      <c r="C500" s="235"/>
      <c r="D500" s="236" t="s">
        <v>207</v>
      </c>
      <c r="E500" s="237" t="s">
        <v>19</v>
      </c>
      <c r="F500" s="238" t="s">
        <v>760</v>
      </c>
      <c r="G500" s="235"/>
      <c r="H500" s="239">
        <v>37.555999999999997</v>
      </c>
      <c r="I500" s="240"/>
      <c r="J500" s="235"/>
      <c r="K500" s="235"/>
      <c r="L500" s="241"/>
      <c r="M500" s="242"/>
      <c r="N500" s="243"/>
      <c r="O500" s="243"/>
      <c r="P500" s="243"/>
      <c r="Q500" s="243"/>
      <c r="R500" s="243"/>
      <c r="S500" s="243"/>
      <c r="T500" s="24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5" t="s">
        <v>207</v>
      </c>
      <c r="AU500" s="245" t="s">
        <v>83</v>
      </c>
      <c r="AV500" s="13" t="s">
        <v>83</v>
      </c>
      <c r="AW500" s="13" t="s">
        <v>35</v>
      </c>
      <c r="AX500" s="13" t="s">
        <v>74</v>
      </c>
      <c r="AY500" s="245" t="s">
        <v>197</v>
      </c>
    </row>
    <row r="501" s="13" customFormat="1">
      <c r="A501" s="13"/>
      <c r="B501" s="234"/>
      <c r="C501" s="235"/>
      <c r="D501" s="236" t="s">
        <v>207</v>
      </c>
      <c r="E501" s="237" t="s">
        <v>19</v>
      </c>
      <c r="F501" s="238" t="s">
        <v>761</v>
      </c>
      <c r="G501" s="235"/>
      <c r="H501" s="239">
        <v>32.729999999999997</v>
      </c>
      <c r="I501" s="240"/>
      <c r="J501" s="235"/>
      <c r="K501" s="235"/>
      <c r="L501" s="241"/>
      <c r="M501" s="242"/>
      <c r="N501" s="243"/>
      <c r="O501" s="243"/>
      <c r="P501" s="243"/>
      <c r="Q501" s="243"/>
      <c r="R501" s="243"/>
      <c r="S501" s="243"/>
      <c r="T501" s="24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5" t="s">
        <v>207</v>
      </c>
      <c r="AU501" s="245" t="s">
        <v>83</v>
      </c>
      <c r="AV501" s="13" t="s">
        <v>83</v>
      </c>
      <c r="AW501" s="13" t="s">
        <v>35</v>
      </c>
      <c r="AX501" s="13" t="s">
        <v>74</v>
      </c>
      <c r="AY501" s="245" t="s">
        <v>197</v>
      </c>
    </row>
    <row r="502" s="13" customFormat="1">
      <c r="A502" s="13"/>
      <c r="B502" s="234"/>
      <c r="C502" s="235"/>
      <c r="D502" s="236" t="s">
        <v>207</v>
      </c>
      <c r="E502" s="237" t="s">
        <v>19</v>
      </c>
      <c r="F502" s="238" t="s">
        <v>762</v>
      </c>
      <c r="G502" s="235"/>
      <c r="H502" s="239">
        <v>38.417000000000002</v>
      </c>
      <c r="I502" s="240"/>
      <c r="J502" s="235"/>
      <c r="K502" s="235"/>
      <c r="L502" s="241"/>
      <c r="M502" s="242"/>
      <c r="N502" s="243"/>
      <c r="O502" s="243"/>
      <c r="P502" s="243"/>
      <c r="Q502" s="243"/>
      <c r="R502" s="243"/>
      <c r="S502" s="243"/>
      <c r="T502" s="24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5" t="s">
        <v>207</v>
      </c>
      <c r="AU502" s="245" t="s">
        <v>83</v>
      </c>
      <c r="AV502" s="13" t="s">
        <v>83</v>
      </c>
      <c r="AW502" s="13" t="s">
        <v>35</v>
      </c>
      <c r="AX502" s="13" t="s">
        <v>74</v>
      </c>
      <c r="AY502" s="245" t="s">
        <v>197</v>
      </c>
    </row>
    <row r="503" s="13" customFormat="1">
      <c r="A503" s="13"/>
      <c r="B503" s="234"/>
      <c r="C503" s="235"/>
      <c r="D503" s="236" t="s">
        <v>207</v>
      </c>
      <c r="E503" s="237" t="s">
        <v>19</v>
      </c>
      <c r="F503" s="238" t="s">
        <v>763</v>
      </c>
      <c r="G503" s="235"/>
      <c r="H503" s="239">
        <v>22.356000000000002</v>
      </c>
      <c r="I503" s="240"/>
      <c r="J503" s="235"/>
      <c r="K503" s="235"/>
      <c r="L503" s="241"/>
      <c r="M503" s="242"/>
      <c r="N503" s="243"/>
      <c r="O503" s="243"/>
      <c r="P503" s="243"/>
      <c r="Q503" s="243"/>
      <c r="R503" s="243"/>
      <c r="S503" s="243"/>
      <c r="T503" s="24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5" t="s">
        <v>207</v>
      </c>
      <c r="AU503" s="245" t="s">
        <v>83</v>
      </c>
      <c r="AV503" s="13" t="s">
        <v>83</v>
      </c>
      <c r="AW503" s="13" t="s">
        <v>35</v>
      </c>
      <c r="AX503" s="13" t="s">
        <v>74</v>
      </c>
      <c r="AY503" s="245" t="s">
        <v>197</v>
      </c>
    </row>
    <row r="504" s="16" customFormat="1">
      <c r="A504" s="16"/>
      <c r="B504" s="268"/>
      <c r="C504" s="269"/>
      <c r="D504" s="236" t="s">
        <v>207</v>
      </c>
      <c r="E504" s="270" t="s">
        <v>19</v>
      </c>
      <c r="F504" s="271" t="s">
        <v>335</v>
      </c>
      <c r="G504" s="269"/>
      <c r="H504" s="272">
        <v>889.25900000000001</v>
      </c>
      <c r="I504" s="273"/>
      <c r="J504" s="269"/>
      <c r="K504" s="269"/>
      <c r="L504" s="274"/>
      <c r="M504" s="275"/>
      <c r="N504" s="276"/>
      <c r="O504" s="276"/>
      <c r="P504" s="276"/>
      <c r="Q504" s="276"/>
      <c r="R504" s="276"/>
      <c r="S504" s="276"/>
      <c r="T504" s="277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T504" s="278" t="s">
        <v>207</v>
      </c>
      <c r="AU504" s="278" t="s">
        <v>83</v>
      </c>
      <c r="AV504" s="16" t="s">
        <v>94</v>
      </c>
      <c r="AW504" s="16" t="s">
        <v>35</v>
      </c>
      <c r="AX504" s="16" t="s">
        <v>74</v>
      </c>
      <c r="AY504" s="278" t="s">
        <v>197</v>
      </c>
    </row>
    <row r="505" s="13" customFormat="1">
      <c r="A505" s="13"/>
      <c r="B505" s="234"/>
      <c r="C505" s="235"/>
      <c r="D505" s="236" t="s">
        <v>207</v>
      </c>
      <c r="E505" s="237" t="s">
        <v>19</v>
      </c>
      <c r="F505" s="238" t="s">
        <v>764</v>
      </c>
      <c r="G505" s="235"/>
      <c r="H505" s="239">
        <v>100</v>
      </c>
      <c r="I505" s="240"/>
      <c r="J505" s="235"/>
      <c r="K505" s="235"/>
      <c r="L505" s="241"/>
      <c r="M505" s="242"/>
      <c r="N505" s="243"/>
      <c r="O505" s="243"/>
      <c r="P505" s="243"/>
      <c r="Q505" s="243"/>
      <c r="R505" s="243"/>
      <c r="S505" s="243"/>
      <c r="T505" s="24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5" t="s">
        <v>207</v>
      </c>
      <c r="AU505" s="245" t="s">
        <v>83</v>
      </c>
      <c r="AV505" s="13" t="s">
        <v>83</v>
      </c>
      <c r="AW505" s="13" t="s">
        <v>35</v>
      </c>
      <c r="AX505" s="13" t="s">
        <v>74</v>
      </c>
      <c r="AY505" s="245" t="s">
        <v>197</v>
      </c>
    </row>
    <row r="506" s="14" customFormat="1">
      <c r="A506" s="14"/>
      <c r="B506" s="246"/>
      <c r="C506" s="247"/>
      <c r="D506" s="236" t="s">
        <v>207</v>
      </c>
      <c r="E506" s="248" t="s">
        <v>19</v>
      </c>
      <c r="F506" s="249" t="s">
        <v>216</v>
      </c>
      <c r="G506" s="247"/>
      <c r="H506" s="250">
        <v>2015.4739999999999</v>
      </c>
      <c r="I506" s="251"/>
      <c r="J506" s="247"/>
      <c r="K506" s="247"/>
      <c r="L506" s="252"/>
      <c r="M506" s="253"/>
      <c r="N506" s="254"/>
      <c r="O506" s="254"/>
      <c r="P506" s="254"/>
      <c r="Q506" s="254"/>
      <c r="R506" s="254"/>
      <c r="S506" s="254"/>
      <c r="T506" s="25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6" t="s">
        <v>207</v>
      </c>
      <c r="AU506" s="256" t="s">
        <v>83</v>
      </c>
      <c r="AV506" s="14" t="s">
        <v>109</v>
      </c>
      <c r="AW506" s="14" t="s">
        <v>35</v>
      </c>
      <c r="AX506" s="14" t="s">
        <v>81</v>
      </c>
      <c r="AY506" s="256" t="s">
        <v>197</v>
      </c>
    </row>
    <row r="507" s="2" customFormat="1" ht="44.25" customHeight="1">
      <c r="A507" s="41"/>
      <c r="B507" s="42"/>
      <c r="C507" s="216" t="s">
        <v>765</v>
      </c>
      <c r="D507" s="216" t="s">
        <v>199</v>
      </c>
      <c r="E507" s="217" t="s">
        <v>766</v>
      </c>
      <c r="F507" s="218" t="s">
        <v>767</v>
      </c>
      <c r="G507" s="219" t="s">
        <v>202</v>
      </c>
      <c r="H507" s="220">
        <v>379.49000000000001</v>
      </c>
      <c r="I507" s="221"/>
      <c r="J507" s="222">
        <f>ROUND(I507*H507,2)</f>
        <v>0</v>
      </c>
      <c r="K507" s="218" t="s">
        <v>203</v>
      </c>
      <c r="L507" s="47"/>
      <c r="M507" s="223" t="s">
        <v>19</v>
      </c>
      <c r="N507" s="224" t="s">
        <v>45</v>
      </c>
      <c r="O507" s="87"/>
      <c r="P507" s="225">
        <f>O507*H507</f>
        <v>0</v>
      </c>
      <c r="Q507" s="225">
        <v>0.0065599999999999999</v>
      </c>
      <c r="R507" s="225">
        <f>Q507*H507</f>
        <v>2.4894544000000001</v>
      </c>
      <c r="S507" s="225">
        <v>0</v>
      </c>
      <c r="T507" s="226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27" t="s">
        <v>109</v>
      </c>
      <c r="AT507" s="227" t="s">
        <v>199</v>
      </c>
      <c r="AU507" s="227" t="s">
        <v>83</v>
      </c>
      <c r="AY507" s="20" t="s">
        <v>197</v>
      </c>
      <c r="BE507" s="228">
        <f>IF(N507="základní",J507,0)</f>
        <v>0</v>
      </c>
      <c r="BF507" s="228">
        <f>IF(N507="snížená",J507,0)</f>
        <v>0</v>
      </c>
      <c r="BG507" s="228">
        <f>IF(N507="zákl. přenesená",J507,0)</f>
        <v>0</v>
      </c>
      <c r="BH507" s="228">
        <f>IF(N507="sníž. přenesená",J507,0)</f>
        <v>0</v>
      </c>
      <c r="BI507" s="228">
        <f>IF(N507="nulová",J507,0)</f>
        <v>0</v>
      </c>
      <c r="BJ507" s="20" t="s">
        <v>81</v>
      </c>
      <c r="BK507" s="228">
        <f>ROUND(I507*H507,2)</f>
        <v>0</v>
      </c>
      <c r="BL507" s="20" t="s">
        <v>109</v>
      </c>
      <c r="BM507" s="227" t="s">
        <v>768</v>
      </c>
    </row>
    <row r="508" s="2" customFormat="1">
      <c r="A508" s="41"/>
      <c r="B508" s="42"/>
      <c r="C508" s="43"/>
      <c r="D508" s="229" t="s">
        <v>205</v>
      </c>
      <c r="E508" s="43"/>
      <c r="F508" s="230" t="s">
        <v>769</v>
      </c>
      <c r="G508" s="43"/>
      <c r="H508" s="43"/>
      <c r="I508" s="231"/>
      <c r="J508" s="43"/>
      <c r="K508" s="43"/>
      <c r="L508" s="47"/>
      <c r="M508" s="232"/>
      <c r="N508" s="233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205</v>
      </c>
      <c r="AU508" s="20" t="s">
        <v>83</v>
      </c>
    </row>
    <row r="509" s="15" customFormat="1">
      <c r="A509" s="15"/>
      <c r="B509" s="257"/>
      <c r="C509" s="258"/>
      <c r="D509" s="236" t="s">
        <v>207</v>
      </c>
      <c r="E509" s="259" t="s">
        <v>19</v>
      </c>
      <c r="F509" s="260" t="s">
        <v>770</v>
      </c>
      <c r="G509" s="258"/>
      <c r="H509" s="259" t="s">
        <v>19</v>
      </c>
      <c r="I509" s="261"/>
      <c r="J509" s="258"/>
      <c r="K509" s="258"/>
      <c r="L509" s="262"/>
      <c r="M509" s="263"/>
      <c r="N509" s="264"/>
      <c r="O509" s="264"/>
      <c r="P509" s="264"/>
      <c r="Q509" s="264"/>
      <c r="R509" s="264"/>
      <c r="S509" s="264"/>
      <c r="T509" s="26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6" t="s">
        <v>207</v>
      </c>
      <c r="AU509" s="266" t="s">
        <v>83</v>
      </c>
      <c r="AV509" s="15" t="s">
        <v>81</v>
      </c>
      <c r="AW509" s="15" t="s">
        <v>35</v>
      </c>
      <c r="AX509" s="15" t="s">
        <v>74</v>
      </c>
      <c r="AY509" s="266" t="s">
        <v>197</v>
      </c>
    </row>
    <row r="510" s="15" customFormat="1">
      <c r="A510" s="15"/>
      <c r="B510" s="257"/>
      <c r="C510" s="258"/>
      <c r="D510" s="236" t="s">
        <v>207</v>
      </c>
      <c r="E510" s="259" t="s">
        <v>19</v>
      </c>
      <c r="F510" s="260" t="s">
        <v>771</v>
      </c>
      <c r="G510" s="258"/>
      <c r="H510" s="259" t="s">
        <v>19</v>
      </c>
      <c r="I510" s="261"/>
      <c r="J510" s="258"/>
      <c r="K510" s="258"/>
      <c r="L510" s="262"/>
      <c r="M510" s="263"/>
      <c r="N510" s="264"/>
      <c r="O510" s="264"/>
      <c r="P510" s="264"/>
      <c r="Q510" s="264"/>
      <c r="R510" s="264"/>
      <c r="S510" s="264"/>
      <c r="T510" s="26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6" t="s">
        <v>207</v>
      </c>
      <c r="AU510" s="266" t="s">
        <v>83</v>
      </c>
      <c r="AV510" s="15" t="s">
        <v>81</v>
      </c>
      <c r="AW510" s="15" t="s">
        <v>35</v>
      </c>
      <c r="AX510" s="15" t="s">
        <v>74</v>
      </c>
      <c r="AY510" s="266" t="s">
        <v>197</v>
      </c>
    </row>
    <row r="511" s="13" customFormat="1">
      <c r="A511" s="13"/>
      <c r="B511" s="234"/>
      <c r="C511" s="235"/>
      <c r="D511" s="236" t="s">
        <v>207</v>
      </c>
      <c r="E511" s="237" t="s">
        <v>19</v>
      </c>
      <c r="F511" s="238" t="s">
        <v>772</v>
      </c>
      <c r="G511" s="235"/>
      <c r="H511" s="239">
        <v>35.979999999999997</v>
      </c>
      <c r="I511" s="240"/>
      <c r="J511" s="235"/>
      <c r="K511" s="235"/>
      <c r="L511" s="241"/>
      <c r="M511" s="242"/>
      <c r="N511" s="243"/>
      <c r="O511" s="243"/>
      <c r="P511" s="243"/>
      <c r="Q511" s="243"/>
      <c r="R511" s="243"/>
      <c r="S511" s="243"/>
      <c r="T511" s="24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5" t="s">
        <v>207</v>
      </c>
      <c r="AU511" s="245" t="s">
        <v>83</v>
      </c>
      <c r="AV511" s="13" t="s">
        <v>83</v>
      </c>
      <c r="AW511" s="13" t="s">
        <v>35</v>
      </c>
      <c r="AX511" s="13" t="s">
        <v>74</v>
      </c>
      <c r="AY511" s="245" t="s">
        <v>197</v>
      </c>
    </row>
    <row r="512" s="13" customFormat="1">
      <c r="A512" s="13"/>
      <c r="B512" s="234"/>
      <c r="C512" s="235"/>
      <c r="D512" s="236" t="s">
        <v>207</v>
      </c>
      <c r="E512" s="237" t="s">
        <v>19</v>
      </c>
      <c r="F512" s="238" t="s">
        <v>773</v>
      </c>
      <c r="G512" s="235"/>
      <c r="H512" s="239">
        <v>3.3999999999999999</v>
      </c>
      <c r="I512" s="240"/>
      <c r="J512" s="235"/>
      <c r="K512" s="235"/>
      <c r="L512" s="241"/>
      <c r="M512" s="242"/>
      <c r="N512" s="243"/>
      <c r="O512" s="243"/>
      <c r="P512" s="243"/>
      <c r="Q512" s="243"/>
      <c r="R512" s="243"/>
      <c r="S512" s="243"/>
      <c r="T512" s="24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5" t="s">
        <v>207</v>
      </c>
      <c r="AU512" s="245" t="s">
        <v>83</v>
      </c>
      <c r="AV512" s="13" t="s">
        <v>83</v>
      </c>
      <c r="AW512" s="13" t="s">
        <v>35</v>
      </c>
      <c r="AX512" s="13" t="s">
        <v>74</v>
      </c>
      <c r="AY512" s="245" t="s">
        <v>197</v>
      </c>
    </row>
    <row r="513" s="13" customFormat="1">
      <c r="A513" s="13"/>
      <c r="B513" s="234"/>
      <c r="C513" s="235"/>
      <c r="D513" s="236" t="s">
        <v>207</v>
      </c>
      <c r="E513" s="237" t="s">
        <v>19</v>
      </c>
      <c r="F513" s="238" t="s">
        <v>774</v>
      </c>
      <c r="G513" s="235"/>
      <c r="H513" s="239">
        <v>47.640000000000001</v>
      </c>
      <c r="I513" s="240"/>
      <c r="J513" s="235"/>
      <c r="K513" s="235"/>
      <c r="L513" s="241"/>
      <c r="M513" s="242"/>
      <c r="N513" s="243"/>
      <c r="O513" s="243"/>
      <c r="P513" s="243"/>
      <c r="Q513" s="243"/>
      <c r="R513" s="243"/>
      <c r="S513" s="243"/>
      <c r="T513" s="24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5" t="s">
        <v>207</v>
      </c>
      <c r="AU513" s="245" t="s">
        <v>83</v>
      </c>
      <c r="AV513" s="13" t="s">
        <v>83</v>
      </c>
      <c r="AW513" s="13" t="s">
        <v>35</v>
      </c>
      <c r="AX513" s="13" t="s">
        <v>74</v>
      </c>
      <c r="AY513" s="245" t="s">
        <v>197</v>
      </c>
    </row>
    <row r="514" s="13" customFormat="1">
      <c r="A514" s="13"/>
      <c r="B514" s="234"/>
      <c r="C514" s="235"/>
      <c r="D514" s="236" t="s">
        <v>207</v>
      </c>
      <c r="E514" s="237" t="s">
        <v>19</v>
      </c>
      <c r="F514" s="238" t="s">
        <v>775</v>
      </c>
      <c r="G514" s="235"/>
      <c r="H514" s="239">
        <v>10.4</v>
      </c>
      <c r="I514" s="240"/>
      <c r="J514" s="235"/>
      <c r="K514" s="235"/>
      <c r="L514" s="241"/>
      <c r="M514" s="242"/>
      <c r="N514" s="243"/>
      <c r="O514" s="243"/>
      <c r="P514" s="243"/>
      <c r="Q514" s="243"/>
      <c r="R514" s="243"/>
      <c r="S514" s="243"/>
      <c r="T514" s="24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5" t="s">
        <v>207</v>
      </c>
      <c r="AU514" s="245" t="s">
        <v>83</v>
      </c>
      <c r="AV514" s="13" t="s">
        <v>83</v>
      </c>
      <c r="AW514" s="13" t="s">
        <v>35</v>
      </c>
      <c r="AX514" s="13" t="s">
        <v>74</v>
      </c>
      <c r="AY514" s="245" t="s">
        <v>197</v>
      </c>
    </row>
    <row r="515" s="13" customFormat="1">
      <c r="A515" s="13"/>
      <c r="B515" s="234"/>
      <c r="C515" s="235"/>
      <c r="D515" s="236" t="s">
        <v>207</v>
      </c>
      <c r="E515" s="237" t="s">
        <v>19</v>
      </c>
      <c r="F515" s="238" t="s">
        <v>776</v>
      </c>
      <c r="G515" s="235"/>
      <c r="H515" s="239">
        <v>12.4</v>
      </c>
      <c r="I515" s="240"/>
      <c r="J515" s="235"/>
      <c r="K515" s="235"/>
      <c r="L515" s="241"/>
      <c r="M515" s="242"/>
      <c r="N515" s="243"/>
      <c r="O515" s="243"/>
      <c r="P515" s="243"/>
      <c r="Q515" s="243"/>
      <c r="R515" s="243"/>
      <c r="S515" s="243"/>
      <c r="T515" s="24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5" t="s">
        <v>207</v>
      </c>
      <c r="AU515" s="245" t="s">
        <v>83</v>
      </c>
      <c r="AV515" s="13" t="s">
        <v>83</v>
      </c>
      <c r="AW515" s="13" t="s">
        <v>35</v>
      </c>
      <c r="AX515" s="13" t="s">
        <v>74</v>
      </c>
      <c r="AY515" s="245" t="s">
        <v>197</v>
      </c>
    </row>
    <row r="516" s="13" customFormat="1">
      <c r="A516" s="13"/>
      <c r="B516" s="234"/>
      <c r="C516" s="235"/>
      <c r="D516" s="236" t="s">
        <v>207</v>
      </c>
      <c r="E516" s="237" t="s">
        <v>19</v>
      </c>
      <c r="F516" s="238" t="s">
        <v>777</v>
      </c>
      <c r="G516" s="235"/>
      <c r="H516" s="239">
        <v>31.445</v>
      </c>
      <c r="I516" s="240"/>
      <c r="J516" s="235"/>
      <c r="K516" s="235"/>
      <c r="L516" s="241"/>
      <c r="M516" s="242"/>
      <c r="N516" s="243"/>
      <c r="O516" s="243"/>
      <c r="P516" s="243"/>
      <c r="Q516" s="243"/>
      <c r="R516" s="243"/>
      <c r="S516" s="243"/>
      <c r="T516" s="24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5" t="s">
        <v>207</v>
      </c>
      <c r="AU516" s="245" t="s">
        <v>83</v>
      </c>
      <c r="AV516" s="13" t="s">
        <v>83</v>
      </c>
      <c r="AW516" s="13" t="s">
        <v>35</v>
      </c>
      <c r="AX516" s="13" t="s">
        <v>74</v>
      </c>
      <c r="AY516" s="245" t="s">
        <v>197</v>
      </c>
    </row>
    <row r="517" s="13" customFormat="1">
      <c r="A517" s="13"/>
      <c r="B517" s="234"/>
      <c r="C517" s="235"/>
      <c r="D517" s="236" t="s">
        <v>207</v>
      </c>
      <c r="E517" s="237" t="s">
        <v>19</v>
      </c>
      <c r="F517" s="238" t="s">
        <v>778</v>
      </c>
      <c r="G517" s="235"/>
      <c r="H517" s="239">
        <v>10.4</v>
      </c>
      <c r="I517" s="240"/>
      <c r="J517" s="235"/>
      <c r="K517" s="235"/>
      <c r="L517" s="241"/>
      <c r="M517" s="242"/>
      <c r="N517" s="243"/>
      <c r="O517" s="243"/>
      <c r="P517" s="243"/>
      <c r="Q517" s="243"/>
      <c r="R517" s="243"/>
      <c r="S517" s="243"/>
      <c r="T517" s="24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5" t="s">
        <v>207</v>
      </c>
      <c r="AU517" s="245" t="s">
        <v>83</v>
      </c>
      <c r="AV517" s="13" t="s">
        <v>83</v>
      </c>
      <c r="AW517" s="13" t="s">
        <v>35</v>
      </c>
      <c r="AX517" s="13" t="s">
        <v>74</v>
      </c>
      <c r="AY517" s="245" t="s">
        <v>197</v>
      </c>
    </row>
    <row r="518" s="13" customFormat="1">
      <c r="A518" s="13"/>
      <c r="B518" s="234"/>
      <c r="C518" s="235"/>
      <c r="D518" s="236" t="s">
        <v>207</v>
      </c>
      <c r="E518" s="237" t="s">
        <v>19</v>
      </c>
      <c r="F518" s="238" t="s">
        <v>779</v>
      </c>
      <c r="G518" s="235"/>
      <c r="H518" s="239">
        <v>106.58499999999999</v>
      </c>
      <c r="I518" s="240"/>
      <c r="J518" s="235"/>
      <c r="K518" s="235"/>
      <c r="L518" s="241"/>
      <c r="M518" s="242"/>
      <c r="N518" s="243"/>
      <c r="O518" s="243"/>
      <c r="P518" s="243"/>
      <c r="Q518" s="243"/>
      <c r="R518" s="243"/>
      <c r="S518" s="243"/>
      <c r="T518" s="24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5" t="s">
        <v>207</v>
      </c>
      <c r="AU518" s="245" t="s">
        <v>83</v>
      </c>
      <c r="AV518" s="13" t="s">
        <v>83</v>
      </c>
      <c r="AW518" s="13" t="s">
        <v>35</v>
      </c>
      <c r="AX518" s="13" t="s">
        <v>74</v>
      </c>
      <c r="AY518" s="245" t="s">
        <v>197</v>
      </c>
    </row>
    <row r="519" s="16" customFormat="1">
      <c r="A519" s="16"/>
      <c r="B519" s="268"/>
      <c r="C519" s="269"/>
      <c r="D519" s="236" t="s">
        <v>207</v>
      </c>
      <c r="E519" s="270" t="s">
        <v>19</v>
      </c>
      <c r="F519" s="271" t="s">
        <v>335</v>
      </c>
      <c r="G519" s="269"/>
      <c r="H519" s="272">
        <v>258.25</v>
      </c>
      <c r="I519" s="273"/>
      <c r="J519" s="269"/>
      <c r="K519" s="269"/>
      <c r="L519" s="274"/>
      <c r="M519" s="275"/>
      <c r="N519" s="276"/>
      <c r="O519" s="276"/>
      <c r="P519" s="276"/>
      <c r="Q519" s="276"/>
      <c r="R519" s="276"/>
      <c r="S519" s="276"/>
      <c r="T519" s="277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T519" s="278" t="s">
        <v>207</v>
      </c>
      <c r="AU519" s="278" t="s">
        <v>83</v>
      </c>
      <c r="AV519" s="16" t="s">
        <v>94</v>
      </c>
      <c r="AW519" s="16" t="s">
        <v>35</v>
      </c>
      <c r="AX519" s="16" t="s">
        <v>74</v>
      </c>
      <c r="AY519" s="278" t="s">
        <v>197</v>
      </c>
    </row>
    <row r="520" s="15" customFormat="1">
      <c r="A520" s="15"/>
      <c r="B520" s="257"/>
      <c r="C520" s="258"/>
      <c r="D520" s="236" t="s">
        <v>207</v>
      </c>
      <c r="E520" s="259" t="s">
        <v>19</v>
      </c>
      <c r="F520" s="260" t="s">
        <v>780</v>
      </c>
      <c r="G520" s="258"/>
      <c r="H520" s="259" t="s">
        <v>19</v>
      </c>
      <c r="I520" s="261"/>
      <c r="J520" s="258"/>
      <c r="K520" s="258"/>
      <c r="L520" s="262"/>
      <c r="M520" s="263"/>
      <c r="N520" s="264"/>
      <c r="O520" s="264"/>
      <c r="P520" s="264"/>
      <c r="Q520" s="264"/>
      <c r="R520" s="264"/>
      <c r="S520" s="264"/>
      <c r="T520" s="26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6" t="s">
        <v>207</v>
      </c>
      <c r="AU520" s="266" t="s">
        <v>83</v>
      </c>
      <c r="AV520" s="15" t="s">
        <v>81</v>
      </c>
      <c r="AW520" s="15" t="s">
        <v>35</v>
      </c>
      <c r="AX520" s="15" t="s">
        <v>74</v>
      </c>
      <c r="AY520" s="266" t="s">
        <v>197</v>
      </c>
    </row>
    <row r="521" s="13" customFormat="1">
      <c r="A521" s="13"/>
      <c r="B521" s="234"/>
      <c r="C521" s="235"/>
      <c r="D521" s="236" t="s">
        <v>207</v>
      </c>
      <c r="E521" s="237" t="s">
        <v>19</v>
      </c>
      <c r="F521" s="238" t="s">
        <v>781</v>
      </c>
      <c r="G521" s="235"/>
      <c r="H521" s="239">
        <v>4.5</v>
      </c>
      <c r="I521" s="240"/>
      <c r="J521" s="235"/>
      <c r="K521" s="235"/>
      <c r="L521" s="241"/>
      <c r="M521" s="242"/>
      <c r="N521" s="243"/>
      <c r="O521" s="243"/>
      <c r="P521" s="243"/>
      <c r="Q521" s="243"/>
      <c r="R521" s="243"/>
      <c r="S521" s="243"/>
      <c r="T521" s="24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5" t="s">
        <v>207</v>
      </c>
      <c r="AU521" s="245" t="s">
        <v>83</v>
      </c>
      <c r="AV521" s="13" t="s">
        <v>83</v>
      </c>
      <c r="AW521" s="13" t="s">
        <v>35</v>
      </c>
      <c r="AX521" s="13" t="s">
        <v>74</v>
      </c>
      <c r="AY521" s="245" t="s">
        <v>197</v>
      </c>
    </row>
    <row r="522" s="13" customFormat="1">
      <c r="A522" s="13"/>
      <c r="B522" s="234"/>
      <c r="C522" s="235"/>
      <c r="D522" s="236" t="s">
        <v>207</v>
      </c>
      <c r="E522" s="237" t="s">
        <v>19</v>
      </c>
      <c r="F522" s="238" t="s">
        <v>782</v>
      </c>
      <c r="G522" s="235"/>
      <c r="H522" s="239">
        <v>3.3199999999999998</v>
      </c>
      <c r="I522" s="240"/>
      <c r="J522" s="235"/>
      <c r="K522" s="235"/>
      <c r="L522" s="241"/>
      <c r="M522" s="242"/>
      <c r="N522" s="243"/>
      <c r="O522" s="243"/>
      <c r="P522" s="243"/>
      <c r="Q522" s="243"/>
      <c r="R522" s="243"/>
      <c r="S522" s="243"/>
      <c r="T522" s="24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5" t="s">
        <v>207</v>
      </c>
      <c r="AU522" s="245" t="s">
        <v>83</v>
      </c>
      <c r="AV522" s="13" t="s">
        <v>83</v>
      </c>
      <c r="AW522" s="13" t="s">
        <v>35</v>
      </c>
      <c r="AX522" s="13" t="s">
        <v>74</v>
      </c>
      <c r="AY522" s="245" t="s">
        <v>197</v>
      </c>
    </row>
    <row r="523" s="13" customFormat="1">
      <c r="A523" s="13"/>
      <c r="B523" s="234"/>
      <c r="C523" s="235"/>
      <c r="D523" s="236" t="s">
        <v>207</v>
      </c>
      <c r="E523" s="237" t="s">
        <v>19</v>
      </c>
      <c r="F523" s="238" t="s">
        <v>783</v>
      </c>
      <c r="G523" s="235"/>
      <c r="H523" s="239">
        <v>4.5</v>
      </c>
      <c r="I523" s="240"/>
      <c r="J523" s="235"/>
      <c r="K523" s="235"/>
      <c r="L523" s="241"/>
      <c r="M523" s="242"/>
      <c r="N523" s="243"/>
      <c r="O523" s="243"/>
      <c r="P523" s="243"/>
      <c r="Q523" s="243"/>
      <c r="R523" s="243"/>
      <c r="S523" s="243"/>
      <c r="T523" s="24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5" t="s">
        <v>207</v>
      </c>
      <c r="AU523" s="245" t="s">
        <v>83</v>
      </c>
      <c r="AV523" s="13" t="s">
        <v>83</v>
      </c>
      <c r="AW523" s="13" t="s">
        <v>35</v>
      </c>
      <c r="AX523" s="13" t="s">
        <v>74</v>
      </c>
      <c r="AY523" s="245" t="s">
        <v>197</v>
      </c>
    </row>
    <row r="524" s="13" customFormat="1">
      <c r="A524" s="13"/>
      <c r="B524" s="234"/>
      <c r="C524" s="235"/>
      <c r="D524" s="236" t="s">
        <v>207</v>
      </c>
      <c r="E524" s="237" t="s">
        <v>19</v>
      </c>
      <c r="F524" s="238" t="s">
        <v>784</v>
      </c>
      <c r="G524" s="235"/>
      <c r="H524" s="239">
        <v>16.48</v>
      </c>
      <c r="I524" s="240"/>
      <c r="J524" s="235"/>
      <c r="K524" s="235"/>
      <c r="L524" s="241"/>
      <c r="M524" s="242"/>
      <c r="N524" s="243"/>
      <c r="O524" s="243"/>
      <c r="P524" s="243"/>
      <c r="Q524" s="243"/>
      <c r="R524" s="243"/>
      <c r="S524" s="243"/>
      <c r="T524" s="24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5" t="s">
        <v>207</v>
      </c>
      <c r="AU524" s="245" t="s">
        <v>83</v>
      </c>
      <c r="AV524" s="13" t="s">
        <v>83</v>
      </c>
      <c r="AW524" s="13" t="s">
        <v>35</v>
      </c>
      <c r="AX524" s="13" t="s">
        <v>74</v>
      </c>
      <c r="AY524" s="245" t="s">
        <v>197</v>
      </c>
    </row>
    <row r="525" s="13" customFormat="1">
      <c r="A525" s="13"/>
      <c r="B525" s="234"/>
      <c r="C525" s="235"/>
      <c r="D525" s="236" t="s">
        <v>207</v>
      </c>
      <c r="E525" s="237" t="s">
        <v>19</v>
      </c>
      <c r="F525" s="238" t="s">
        <v>785</v>
      </c>
      <c r="G525" s="235"/>
      <c r="H525" s="239">
        <v>16.48</v>
      </c>
      <c r="I525" s="240"/>
      <c r="J525" s="235"/>
      <c r="K525" s="235"/>
      <c r="L525" s="241"/>
      <c r="M525" s="242"/>
      <c r="N525" s="243"/>
      <c r="O525" s="243"/>
      <c r="P525" s="243"/>
      <c r="Q525" s="243"/>
      <c r="R525" s="243"/>
      <c r="S525" s="243"/>
      <c r="T525" s="24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5" t="s">
        <v>207</v>
      </c>
      <c r="AU525" s="245" t="s">
        <v>83</v>
      </c>
      <c r="AV525" s="13" t="s">
        <v>83</v>
      </c>
      <c r="AW525" s="13" t="s">
        <v>35</v>
      </c>
      <c r="AX525" s="13" t="s">
        <v>74</v>
      </c>
      <c r="AY525" s="245" t="s">
        <v>197</v>
      </c>
    </row>
    <row r="526" s="13" customFormat="1">
      <c r="A526" s="13"/>
      <c r="B526" s="234"/>
      <c r="C526" s="235"/>
      <c r="D526" s="236" t="s">
        <v>207</v>
      </c>
      <c r="E526" s="237" t="s">
        <v>19</v>
      </c>
      <c r="F526" s="238" t="s">
        <v>786</v>
      </c>
      <c r="G526" s="235"/>
      <c r="H526" s="239">
        <v>22.52</v>
      </c>
      <c r="I526" s="240"/>
      <c r="J526" s="235"/>
      <c r="K526" s="235"/>
      <c r="L526" s="241"/>
      <c r="M526" s="242"/>
      <c r="N526" s="243"/>
      <c r="O526" s="243"/>
      <c r="P526" s="243"/>
      <c r="Q526" s="243"/>
      <c r="R526" s="243"/>
      <c r="S526" s="243"/>
      <c r="T526" s="24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5" t="s">
        <v>207</v>
      </c>
      <c r="AU526" s="245" t="s">
        <v>83</v>
      </c>
      <c r="AV526" s="13" t="s">
        <v>83</v>
      </c>
      <c r="AW526" s="13" t="s">
        <v>35</v>
      </c>
      <c r="AX526" s="13" t="s">
        <v>74</v>
      </c>
      <c r="AY526" s="245" t="s">
        <v>197</v>
      </c>
    </row>
    <row r="527" s="13" customFormat="1">
      <c r="A527" s="13"/>
      <c r="B527" s="234"/>
      <c r="C527" s="235"/>
      <c r="D527" s="236" t="s">
        <v>207</v>
      </c>
      <c r="E527" s="237" t="s">
        <v>19</v>
      </c>
      <c r="F527" s="238" t="s">
        <v>787</v>
      </c>
      <c r="G527" s="235"/>
      <c r="H527" s="239">
        <v>23.579999999999998</v>
      </c>
      <c r="I527" s="240"/>
      <c r="J527" s="235"/>
      <c r="K527" s="235"/>
      <c r="L527" s="241"/>
      <c r="M527" s="242"/>
      <c r="N527" s="243"/>
      <c r="O527" s="243"/>
      <c r="P527" s="243"/>
      <c r="Q527" s="243"/>
      <c r="R527" s="243"/>
      <c r="S527" s="243"/>
      <c r="T527" s="24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5" t="s">
        <v>207</v>
      </c>
      <c r="AU527" s="245" t="s">
        <v>83</v>
      </c>
      <c r="AV527" s="13" t="s">
        <v>83</v>
      </c>
      <c r="AW527" s="13" t="s">
        <v>35</v>
      </c>
      <c r="AX527" s="13" t="s">
        <v>74</v>
      </c>
      <c r="AY527" s="245" t="s">
        <v>197</v>
      </c>
    </row>
    <row r="528" s="13" customFormat="1">
      <c r="A528" s="13"/>
      <c r="B528" s="234"/>
      <c r="C528" s="235"/>
      <c r="D528" s="236" t="s">
        <v>207</v>
      </c>
      <c r="E528" s="237" t="s">
        <v>19</v>
      </c>
      <c r="F528" s="238" t="s">
        <v>788</v>
      </c>
      <c r="G528" s="235"/>
      <c r="H528" s="239">
        <v>4</v>
      </c>
      <c r="I528" s="240"/>
      <c r="J528" s="235"/>
      <c r="K528" s="235"/>
      <c r="L528" s="241"/>
      <c r="M528" s="242"/>
      <c r="N528" s="243"/>
      <c r="O528" s="243"/>
      <c r="P528" s="243"/>
      <c r="Q528" s="243"/>
      <c r="R528" s="243"/>
      <c r="S528" s="243"/>
      <c r="T528" s="24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5" t="s">
        <v>207</v>
      </c>
      <c r="AU528" s="245" t="s">
        <v>83</v>
      </c>
      <c r="AV528" s="13" t="s">
        <v>83</v>
      </c>
      <c r="AW528" s="13" t="s">
        <v>35</v>
      </c>
      <c r="AX528" s="13" t="s">
        <v>74</v>
      </c>
      <c r="AY528" s="245" t="s">
        <v>197</v>
      </c>
    </row>
    <row r="529" s="13" customFormat="1">
      <c r="A529" s="13"/>
      <c r="B529" s="234"/>
      <c r="C529" s="235"/>
      <c r="D529" s="236" t="s">
        <v>207</v>
      </c>
      <c r="E529" s="237" t="s">
        <v>19</v>
      </c>
      <c r="F529" s="238" t="s">
        <v>789</v>
      </c>
      <c r="G529" s="235"/>
      <c r="H529" s="239">
        <v>4</v>
      </c>
      <c r="I529" s="240"/>
      <c r="J529" s="235"/>
      <c r="K529" s="235"/>
      <c r="L529" s="241"/>
      <c r="M529" s="242"/>
      <c r="N529" s="243"/>
      <c r="O529" s="243"/>
      <c r="P529" s="243"/>
      <c r="Q529" s="243"/>
      <c r="R529" s="243"/>
      <c r="S529" s="243"/>
      <c r="T529" s="24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5" t="s">
        <v>207</v>
      </c>
      <c r="AU529" s="245" t="s">
        <v>83</v>
      </c>
      <c r="AV529" s="13" t="s">
        <v>83</v>
      </c>
      <c r="AW529" s="13" t="s">
        <v>35</v>
      </c>
      <c r="AX529" s="13" t="s">
        <v>74</v>
      </c>
      <c r="AY529" s="245" t="s">
        <v>197</v>
      </c>
    </row>
    <row r="530" s="13" customFormat="1">
      <c r="A530" s="13"/>
      <c r="B530" s="234"/>
      <c r="C530" s="235"/>
      <c r="D530" s="236" t="s">
        <v>207</v>
      </c>
      <c r="E530" s="237" t="s">
        <v>19</v>
      </c>
      <c r="F530" s="238" t="s">
        <v>790</v>
      </c>
      <c r="G530" s="235"/>
      <c r="H530" s="239">
        <v>4</v>
      </c>
      <c r="I530" s="240"/>
      <c r="J530" s="235"/>
      <c r="K530" s="235"/>
      <c r="L530" s="241"/>
      <c r="M530" s="242"/>
      <c r="N530" s="243"/>
      <c r="O530" s="243"/>
      <c r="P530" s="243"/>
      <c r="Q530" s="243"/>
      <c r="R530" s="243"/>
      <c r="S530" s="243"/>
      <c r="T530" s="24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5" t="s">
        <v>207</v>
      </c>
      <c r="AU530" s="245" t="s">
        <v>83</v>
      </c>
      <c r="AV530" s="13" t="s">
        <v>83</v>
      </c>
      <c r="AW530" s="13" t="s">
        <v>35</v>
      </c>
      <c r="AX530" s="13" t="s">
        <v>74</v>
      </c>
      <c r="AY530" s="245" t="s">
        <v>197</v>
      </c>
    </row>
    <row r="531" s="13" customFormat="1">
      <c r="A531" s="13"/>
      <c r="B531" s="234"/>
      <c r="C531" s="235"/>
      <c r="D531" s="236" t="s">
        <v>207</v>
      </c>
      <c r="E531" s="237" t="s">
        <v>19</v>
      </c>
      <c r="F531" s="238" t="s">
        <v>791</v>
      </c>
      <c r="G531" s="235"/>
      <c r="H531" s="239">
        <v>4</v>
      </c>
      <c r="I531" s="240"/>
      <c r="J531" s="235"/>
      <c r="K531" s="235"/>
      <c r="L531" s="241"/>
      <c r="M531" s="242"/>
      <c r="N531" s="243"/>
      <c r="O531" s="243"/>
      <c r="P531" s="243"/>
      <c r="Q531" s="243"/>
      <c r="R531" s="243"/>
      <c r="S531" s="243"/>
      <c r="T531" s="24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5" t="s">
        <v>207</v>
      </c>
      <c r="AU531" s="245" t="s">
        <v>83</v>
      </c>
      <c r="AV531" s="13" t="s">
        <v>83</v>
      </c>
      <c r="AW531" s="13" t="s">
        <v>35</v>
      </c>
      <c r="AX531" s="13" t="s">
        <v>74</v>
      </c>
      <c r="AY531" s="245" t="s">
        <v>197</v>
      </c>
    </row>
    <row r="532" s="13" customFormat="1">
      <c r="A532" s="13"/>
      <c r="B532" s="234"/>
      <c r="C532" s="235"/>
      <c r="D532" s="236" t="s">
        <v>207</v>
      </c>
      <c r="E532" s="237" t="s">
        <v>19</v>
      </c>
      <c r="F532" s="238" t="s">
        <v>792</v>
      </c>
      <c r="G532" s="235"/>
      <c r="H532" s="239">
        <v>3.2000000000000002</v>
      </c>
      <c r="I532" s="240"/>
      <c r="J532" s="235"/>
      <c r="K532" s="235"/>
      <c r="L532" s="241"/>
      <c r="M532" s="242"/>
      <c r="N532" s="243"/>
      <c r="O532" s="243"/>
      <c r="P532" s="243"/>
      <c r="Q532" s="243"/>
      <c r="R532" s="243"/>
      <c r="S532" s="243"/>
      <c r="T532" s="24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5" t="s">
        <v>207</v>
      </c>
      <c r="AU532" s="245" t="s">
        <v>83</v>
      </c>
      <c r="AV532" s="13" t="s">
        <v>83</v>
      </c>
      <c r="AW532" s="13" t="s">
        <v>35</v>
      </c>
      <c r="AX532" s="13" t="s">
        <v>74</v>
      </c>
      <c r="AY532" s="245" t="s">
        <v>197</v>
      </c>
    </row>
    <row r="533" s="13" customFormat="1">
      <c r="A533" s="13"/>
      <c r="B533" s="234"/>
      <c r="C533" s="235"/>
      <c r="D533" s="236" t="s">
        <v>207</v>
      </c>
      <c r="E533" s="237" t="s">
        <v>19</v>
      </c>
      <c r="F533" s="238" t="s">
        <v>793</v>
      </c>
      <c r="G533" s="235"/>
      <c r="H533" s="239">
        <v>10.66</v>
      </c>
      <c r="I533" s="240"/>
      <c r="J533" s="235"/>
      <c r="K533" s="235"/>
      <c r="L533" s="241"/>
      <c r="M533" s="242"/>
      <c r="N533" s="243"/>
      <c r="O533" s="243"/>
      <c r="P533" s="243"/>
      <c r="Q533" s="243"/>
      <c r="R533" s="243"/>
      <c r="S533" s="243"/>
      <c r="T533" s="24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5" t="s">
        <v>207</v>
      </c>
      <c r="AU533" s="245" t="s">
        <v>83</v>
      </c>
      <c r="AV533" s="13" t="s">
        <v>83</v>
      </c>
      <c r="AW533" s="13" t="s">
        <v>35</v>
      </c>
      <c r="AX533" s="13" t="s">
        <v>74</v>
      </c>
      <c r="AY533" s="245" t="s">
        <v>197</v>
      </c>
    </row>
    <row r="534" s="16" customFormat="1">
      <c r="A534" s="16"/>
      <c r="B534" s="268"/>
      <c r="C534" s="269"/>
      <c r="D534" s="236" t="s">
        <v>207</v>
      </c>
      <c r="E534" s="270" t="s">
        <v>19</v>
      </c>
      <c r="F534" s="271" t="s">
        <v>335</v>
      </c>
      <c r="G534" s="269"/>
      <c r="H534" s="272">
        <v>121.24</v>
      </c>
      <c r="I534" s="273"/>
      <c r="J534" s="269"/>
      <c r="K534" s="269"/>
      <c r="L534" s="274"/>
      <c r="M534" s="275"/>
      <c r="N534" s="276"/>
      <c r="O534" s="276"/>
      <c r="P534" s="276"/>
      <c r="Q534" s="276"/>
      <c r="R534" s="276"/>
      <c r="S534" s="276"/>
      <c r="T534" s="277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T534" s="278" t="s">
        <v>207</v>
      </c>
      <c r="AU534" s="278" t="s">
        <v>83</v>
      </c>
      <c r="AV534" s="16" t="s">
        <v>94</v>
      </c>
      <c r="AW534" s="16" t="s">
        <v>35</v>
      </c>
      <c r="AX534" s="16" t="s">
        <v>74</v>
      </c>
      <c r="AY534" s="278" t="s">
        <v>197</v>
      </c>
    </row>
    <row r="535" s="14" customFormat="1">
      <c r="A535" s="14"/>
      <c r="B535" s="246"/>
      <c r="C535" s="247"/>
      <c r="D535" s="236" t="s">
        <v>207</v>
      </c>
      <c r="E535" s="248" t="s">
        <v>19</v>
      </c>
      <c r="F535" s="249" t="s">
        <v>216</v>
      </c>
      <c r="G535" s="247"/>
      <c r="H535" s="250">
        <v>379.49000000000001</v>
      </c>
      <c r="I535" s="251"/>
      <c r="J535" s="247"/>
      <c r="K535" s="247"/>
      <c r="L535" s="252"/>
      <c r="M535" s="253"/>
      <c r="N535" s="254"/>
      <c r="O535" s="254"/>
      <c r="P535" s="254"/>
      <c r="Q535" s="254"/>
      <c r="R535" s="254"/>
      <c r="S535" s="254"/>
      <c r="T535" s="255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6" t="s">
        <v>207</v>
      </c>
      <c r="AU535" s="256" t="s">
        <v>83</v>
      </c>
      <c r="AV535" s="14" t="s">
        <v>109</v>
      </c>
      <c r="AW535" s="14" t="s">
        <v>35</v>
      </c>
      <c r="AX535" s="14" t="s">
        <v>81</v>
      </c>
      <c r="AY535" s="256" t="s">
        <v>197</v>
      </c>
    </row>
    <row r="536" s="2" customFormat="1" ht="37.8" customHeight="1">
      <c r="A536" s="41"/>
      <c r="B536" s="42"/>
      <c r="C536" s="216" t="s">
        <v>794</v>
      </c>
      <c r="D536" s="216" t="s">
        <v>199</v>
      </c>
      <c r="E536" s="217" t="s">
        <v>795</v>
      </c>
      <c r="F536" s="218" t="s">
        <v>796</v>
      </c>
      <c r="G536" s="219" t="s">
        <v>202</v>
      </c>
      <c r="H536" s="220">
        <v>2015.4739999999999</v>
      </c>
      <c r="I536" s="221"/>
      <c r="J536" s="222">
        <f>ROUND(I536*H536,2)</f>
        <v>0</v>
      </c>
      <c r="K536" s="218" t="s">
        <v>203</v>
      </c>
      <c r="L536" s="47"/>
      <c r="M536" s="223" t="s">
        <v>19</v>
      </c>
      <c r="N536" s="224" t="s">
        <v>45</v>
      </c>
      <c r="O536" s="87"/>
      <c r="P536" s="225">
        <f>O536*H536</f>
        <v>0</v>
      </c>
      <c r="Q536" s="225">
        <v>0.01103</v>
      </c>
      <c r="R536" s="225">
        <f>Q536*H536</f>
        <v>22.230678219999998</v>
      </c>
      <c r="S536" s="225">
        <v>0</v>
      </c>
      <c r="T536" s="226">
        <f>S536*H536</f>
        <v>0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27" t="s">
        <v>109</v>
      </c>
      <c r="AT536" s="227" t="s">
        <v>199</v>
      </c>
      <c r="AU536" s="227" t="s">
        <v>83</v>
      </c>
      <c r="AY536" s="20" t="s">
        <v>197</v>
      </c>
      <c r="BE536" s="228">
        <f>IF(N536="základní",J536,0)</f>
        <v>0</v>
      </c>
      <c r="BF536" s="228">
        <f>IF(N536="snížená",J536,0)</f>
        <v>0</v>
      </c>
      <c r="BG536" s="228">
        <f>IF(N536="zákl. přenesená",J536,0)</f>
        <v>0</v>
      </c>
      <c r="BH536" s="228">
        <f>IF(N536="sníž. přenesená",J536,0)</f>
        <v>0</v>
      </c>
      <c r="BI536" s="228">
        <f>IF(N536="nulová",J536,0)</f>
        <v>0</v>
      </c>
      <c r="BJ536" s="20" t="s">
        <v>81</v>
      </c>
      <c r="BK536" s="228">
        <f>ROUND(I536*H536,2)</f>
        <v>0</v>
      </c>
      <c r="BL536" s="20" t="s">
        <v>109</v>
      </c>
      <c r="BM536" s="227" t="s">
        <v>797</v>
      </c>
    </row>
    <row r="537" s="2" customFormat="1">
      <c r="A537" s="41"/>
      <c r="B537" s="42"/>
      <c r="C537" s="43"/>
      <c r="D537" s="229" t="s">
        <v>205</v>
      </c>
      <c r="E537" s="43"/>
      <c r="F537" s="230" t="s">
        <v>798</v>
      </c>
      <c r="G537" s="43"/>
      <c r="H537" s="43"/>
      <c r="I537" s="231"/>
      <c r="J537" s="43"/>
      <c r="K537" s="43"/>
      <c r="L537" s="47"/>
      <c r="M537" s="232"/>
      <c r="N537" s="233"/>
      <c r="O537" s="87"/>
      <c r="P537" s="87"/>
      <c r="Q537" s="87"/>
      <c r="R537" s="87"/>
      <c r="S537" s="87"/>
      <c r="T537" s="88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T537" s="20" t="s">
        <v>205</v>
      </c>
      <c r="AU537" s="20" t="s">
        <v>83</v>
      </c>
    </row>
    <row r="538" s="2" customFormat="1" ht="78" customHeight="1">
      <c r="A538" s="41"/>
      <c r="B538" s="42"/>
      <c r="C538" s="216" t="s">
        <v>799</v>
      </c>
      <c r="D538" s="216" t="s">
        <v>199</v>
      </c>
      <c r="E538" s="217" t="s">
        <v>800</v>
      </c>
      <c r="F538" s="218" t="s">
        <v>801</v>
      </c>
      <c r="G538" s="219" t="s">
        <v>202</v>
      </c>
      <c r="H538" s="220">
        <v>5.3200000000000003</v>
      </c>
      <c r="I538" s="221"/>
      <c r="J538" s="222">
        <f>ROUND(I538*H538,2)</f>
        <v>0</v>
      </c>
      <c r="K538" s="218" t="s">
        <v>203</v>
      </c>
      <c r="L538" s="47"/>
      <c r="M538" s="223" t="s">
        <v>19</v>
      </c>
      <c r="N538" s="224" t="s">
        <v>45</v>
      </c>
      <c r="O538" s="87"/>
      <c r="P538" s="225">
        <f>O538*H538</f>
        <v>0</v>
      </c>
      <c r="Q538" s="225">
        <v>0.0117</v>
      </c>
      <c r="R538" s="225">
        <f>Q538*H538</f>
        <v>0.062244000000000008</v>
      </c>
      <c r="S538" s="225">
        <v>0</v>
      </c>
      <c r="T538" s="226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27" t="s">
        <v>109</v>
      </c>
      <c r="AT538" s="227" t="s">
        <v>199</v>
      </c>
      <c r="AU538" s="227" t="s">
        <v>83</v>
      </c>
      <c r="AY538" s="20" t="s">
        <v>197</v>
      </c>
      <c r="BE538" s="228">
        <f>IF(N538="základní",J538,0)</f>
        <v>0</v>
      </c>
      <c r="BF538" s="228">
        <f>IF(N538="snížená",J538,0)</f>
        <v>0</v>
      </c>
      <c r="BG538" s="228">
        <f>IF(N538="zákl. přenesená",J538,0)</f>
        <v>0</v>
      </c>
      <c r="BH538" s="228">
        <f>IF(N538="sníž. přenesená",J538,0)</f>
        <v>0</v>
      </c>
      <c r="BI538" s="228">
        <f>IF(N538="nulová",J538,0)</f>
        <v>0</v>
      </c>
      <c r="BJ538" s="20" t="s">
        <v>81</v>
      </c>
      <c r="BK538" s="228">
        <f>ROUND(I538*H538,2)</f>
        <v>0</v>
      </c>
      <c r="BL538" s="20" t="s">
        <v>109</v>
      </c>
      <c r="BM538" s="227" t="s">
        <v>802</v>
      </c>
    </row>
    <row r="539" s="2" customFormat="1">
      <c r="A539" s="41"/>
      <c r="B539" s="42"/>
      <c r="C539" s="43"/>
      <c r="D539" s="229" t="s">
        <v>205</v>
      </c>
      <c r="E539" s="43"/>
      <c r="F539" s="230" t="s">
        <v>803</v>
      </c>
      <c r="G539" s="43"/>
      <c r="H539" s="43"/>
      <c r="I539" s="231"/>
      <c r="J539" s="43"/>
      <c r="K539" s="43"/>
      <c r="L539" s="47"/>
      <c r="M539" s="232"/>
      <c r="N539" s="233"/>
      <c r="O539" s="87"/>
      <c r="P539" s="87"/>
      <c r="Q539" s="87"/>
      <c r="R539" s="87"/>
      <c r="S539" s="87"/>
      <c r="T539" s="88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20" t="s">
        <v>205</v>
      </c>
      <c r="AU539" s="20" t="s">
        <v>83</v>
      </c>
    </row>
    <row r="540" s="15" customFormat="1">
      <c r="A540" s="15"/>
      <c r="B540" s="257"/>
      <c r="C540" s="258"/>
      <c r="D540" s="236" t="s">
        <v>207</v>
      </c>
      <c r="E540" s="259" t="s">
        <v>19</v>
      </c>
      <c r="F540" s="260" t="s">
        <v>804</v>
      </c>
      <c r="G540" s="258"/>
      <c r="H540" s="259" t="s">
        <v>19</v>
      </c>
      <c r="I540" s="261"/>
      <c r="J540" s="258"/>
      <c r="K540" s="258"/>
      <c r="L540" s="262"/>
      <c r="M540" s="263"/>
      <c r="N540" s="264"/>
      <c r="O540" s="264"/>
      <c r="P540" s="264"/>
      <c r="Q540" s="264"/>
      <c r="R540" s="264"/>
      <c r="S540" s="264"/>
      <c r="T540" s="26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6" t="s">
        <v>207</v>
      </c>
      <c r="AU540" s="266" t="s">
        <v>83</v>
      </c>
      <c r="AV540" s="15" t="s">
        <v>81</v>
      </c>
      <c r="AW540" s="15" t="s">
        <v>35</v>
      </c>
      <c r="AX540" s="15" t="s">
        <v>74</v>
      </c>
      <c r="AY540" s="266" t="s">
        <v>197</v>
      </c>
    </row>
    <row r="541" s="15" customFormat="1">
      <c r="A541" s="15"/>
      <c r="B541" s="257"/>
      <c r="C541" s="258"/>
      <c r="D541" s="236" t="s">
        <v>207</v>
      </c>
      <c r="E541" s="259" t="s">
        <v>19</v>
      </c>
      <c r="F541" s="260" t="s">
        <v>771</v>
      </c>
      <c r="G541" s="258"/>
      <c r="H541" s="259" t="s">
        <v>19</v>
      </c>
      <c r="I541" s="261"/>
      <c r="J541" s="258"/>
      <c r="K541" s="258"/>
      <c r="L541" s="262"/>
      <c r="M541" s="263"/>
      <c r="N541" s="264"/>
      <c r="O541" s="264"/>
      <c r="P541" s="264"/>
      <c r="Q541" s="264"/>
      <c r="R541" s="264"/>
      <c r="S541" s="264"/>
      <c r="T541" s="26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66" t="s">
        <v>207</v>
      </c>
      <c r="AU541" s="266" t="s">
        <v>83</v>
      </c>
      <c r="AV541" s="15" t="s">
        <v>81</v>
      </c>
      <c r="AW541" s="15" t="s">
        <v>35</v>
      </c>
      <c r="AX541" s="15" t="s">
        <v>74</v>
      </c>
      <c r="AY541" s="266" t="s">
        <v>197</v>
      </c>
    </row>
    <row r="542" s="13" customFormat="1">
      <c r="A542" s="13"/>
      <c r="B542" s="234"/>
      <c r="C542" s="235"/>
      <c r="D542" s="236" t="s">
        <v>207</v>
      </c>
      <c r="E542" s="237" t="s">
        <v>19</v>
      </c>
      <c r="F542" s="238" t="s">
        <v>805</v>
      </c>
      <c r="G542" s="235"/>
      <c r="H542" s="239">
        <v>5.3200000000000003</v>
      </c>
      <c r="I542" s="240"/>
      <c r="J542" s="235"/>
      <c r="K542" s="235"/>
      <c r="L542" s="241"/>
      <c r="M542" s="242"/>
      <c r="N542" s="243"/>
      <c r="O542" s="243"/>
      <c r="P542" s="243"/>
      <c r="Q542" s="243"/>
      <c r="R542" s="243"/>
      <c r="S542" s="243"/>
      <c r="T542" s="24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5" t="s">
        <v>207</v>
      </c>
      <c r="AU542" s="245" t="s">
        <v>83</v>
      </c>
      <c r="AV542" s="13" t="s">
        <v>83</v>
      </c>
      <c r="AW542" s="13" t="s">
        <v>35</v>
      </c>
      <c r="AX542" s="13" t="s">
        <v>74</v>
      </c>
      <c r="AY542" s="245" t="s">
        <v>197</v>
      </c>
    </row>
    <row r="543" s="14" customFormat="1">
      <c r="A543" s="14"/>
      <c r="B543" s="246"/>
      <c r="C543" s="247"/>
      <c r="D543" s="236" t="s">
        <v>207</v>
      </c>
      <c r="E543" s="248" t="s">
        <v>19</v>
      </c>
      <c r="F543" s="249" t="s">
        <v>216</v>
      </c>
      <c r="G543" s="247"/>
      <c r="H543" s="250">
        <v>5.3200000000000003</v>
      </c>
      <c r="I543" s="251"/>
      <c r="J543" s="247"/>
      <c r="K543" s="247"/>
      <c r="L543" s="252"/>
      <c r="M543" s="253"/>
      <c r="N543" s="254"/>
      <c r="O543" s="254"/>
      <c r="P543" s="254"/>
      <c r="Q543" s="254"/>
      <c r="R543" s="254"/>
      <c r="S543" s="254"/>
      <c r="T543" s="255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6" t="s">
        <v>207</v>
      </c>
      <c r="AU543" s="256" t="s">
        <v>83</v>
      </c>
      <c r="AV543" s="14" t="s">
        <v>109</v>
      </c>
      <c r="AW543" s="14" t="s">
        <v>35</v>
      </c>
      <c r="AX543" s="14" t="s">
        <v>81</v>
      </c>
      <c r="AY543" s="256" t="s">
        <v>197</v>
      </c>
    </row>
    <row r="544" s="2" customFormat="1" ht="24.15" customHeight="1">
      <c r="A544" s="41"/>
      <c r="B544" s="42"/>
      <c r="C544" s="279" t="s">
        <v>806</v>
      </c>
      <c r="D544" s="279" t="s">
        <v>542</v>
      </c>
      <c r="E544" s="280" t="s">
        <v>807</v>
      </c>
      <c r="F544" s="281" t="s">
        <v>808</v>
      </c>
      <c r="G544" s="282" t="s">
        <v>202</v>
      </c>
      <c r="H544" s="283">
        <v>5.8520000000000003</v>
      </c>
      <c r="I544" s="284"/>
      <c r="J544" s="285">
        <f>ROUND(I544*H544,2)</f>
        <v>0</v>
      </c>
      <c r="K544" s="281" t="s">
        <v>203</v>
      </c>
      <c r="L544" s="286"/>
      <c r="M544" s="287" t="s">
        <v>19</v>
      </c>
      <c r="N544" s="288" t="s">
        <v>45</v>
      </c>
      <c r="O544" s="87"/>
      <c r="P544" s="225">
        <f>O544*H544</f>
        <v>0</v>
      </c>
      <c r="Q544" s="225">
        <v>0.021999999999999999</v>
      </c>
      <c r="R544" s="225">
        <f>Q544*H544</f>
        <v>0.128744</v>
      </c>
      <c r="S544" s="225">
        <v>0</v>
      </c>
      <c r="T544" s="226">
        <f>S544*H544</f>
        <v>0</v>
      </c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R544" s="227" t="s">
        <v>245</v>
      </c>
      <c r="AT544" s="227" t="s">
        <v>542</v>
      </c>
      <c r="AU544" s="227" t="s">
        <v>83</v>
      </c>
      <c r="AY544" s="20" t="s">
        <v>197</v>
      </c>
      <c r="BE544" s="228">
        <f>IF(N544="základní",J544,0)</f>
        <v>0</v>
      </c>
      <c r="BF544" s="228">
        <f>IF(N544="snížená",J544,0)</f>
        <v>0</v>
      </c>
      <c r="BG544" s="228">
        <f>IF(N544="zákl. přenesená",J544,0)</f>
        <v>0</v>
      </c>
      <c r="BH544" s="228">
        <f>IF(N544="sníž. přenesená",J544,0)</f>
        <v>0</v>
      </c>
      <c r="BI544" s="228">
        <f>IF(N544="nulová",J544,0)</f>
        <v>0</v>
      </c>
      <c r="BJ544" s="20" t="s">
        <v>81</v>
      </c>
      <c r="BK544" s="228">
        <f>ROUND(I544*H544,2)</f>
        <v>0</v>
      </c>
      <c r="BL544" s="20" t="s">
        <v>109</v>
      </c>
      <c r="BM544" s="227" t="s">
        <v>809</v>
      </c>
    </row>
    <row r="545" s="13" customFormat="1">
      <c r="A545" s="13"/>
      <c r="B545" s="234"/>
      <c r="C545" s="235"/>
      <c r="D545" s="236" t="s">
        <v>207</v>
      </c>
      <c r="E545" s="237" t="s">
        <v>19</v>
      </c>
      <c r="F545" s="238" t="s">
        <v>810</v>
      </c>
      <c r="G545" s="235"/>
      <c r="H545" s="239">
        <v>5.8520000000000003</v>
      </c>
      <c r="I545" s="240"/>
      <c r="J545" s="235"/>
      <c r="K545" s="235"/>
      <c r="L545" s="241"/>
      <c r="M545" s="242"/>
      <c r="N545" s="243"/>
      <c r="O545" s="243"/>
      <c r="P545" s="243"/>
      <c r="Q545" s="243"/>
      <c r="R545" s="243"/>
      <c r="S545" s="243"/>
      <c r="T545" s="24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5" t="s">
        <v>207</v>
      </c>
      <c r="AU545" s="245" t="s">
        <v>83</v>
      </c>
      <c r="AV545" s="13" t="s">
        <v>83</v>
      </c>
      <c r="AW545" s="13" t="s">
        <v>35</v>
      </c>
      <c r="AX545" s="13" t="s">
        <v>81</v>
      </c>
      <c r="AY545" s="245" t="s">
        <v>197</v>
      </c>
    </row>
    <row r="546" s="2" customFormat="1" ht="78" customHeight="1">
      <c r="A546" s="41"/>
      <c r="B546" s="42"/>
      <c r="C546" s="216" t="s">
        <v>811</v>
      </c>
      <c r="D546" s="216" t="s">
        <v>199</v>
      </c>
      <c r="E546" s="217" t="s">
        <v>812</v>
      </c>
      <c r="F546" s="218" t="s">
        <v>813</v>
      </c>
      <c r="G546" s="219" t="s">
        <v>202</v>
      </c>
      <c r="H546" s="220">
        <v>12.012000000000001</v>
      </c>
      <c r="I546" s="221"/>
      <c r="J546" s="222">
        <f>ROUND(I546*H546,2)</f>
        <v>0</v>
      </c>
      <c r="K546" s="218" t="s">
        <v>203</v>
      </c>
      <c r="L546" s="47"/>
      <c r="M546" s="223" t="s">
        <v>19</v>
      </c>
      <c r="N546" s="224" t="s">
        <v>45</v>
      </c>
      <c r="O546" s="87"/>
      <c r="P546" s="225">
        <f>O546*H546</f>
        <v>0</v>
      </c>
      <c r="Q546" s="225">
        <v>0.0118</v>
      </c>
      <c r="R546" s="225">
        <f>Q546*H546</f>
        <v>0.1417416</v>
      </c>
      <c r="S546" s="225">
        <v>0</v>
      </c>
      <c r="T546" s="226">
        <f>S546*H546</f>
        <v>0</v>
      </c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R546" s="227" t="s">
        <v>109</v>
      </c>
      <c r="AT546" s="227" t="s">
        <v>199</v>
      </c>
      <c r="AU546" s="227" t="s">
        <v>83</v>
      </c>
      <c r="AY546" s="20" t="s">
        <v>197</v>
      </c>
      <c r="BE546" s="228">
        <f>IF(N546="základní",J546,0)</f>
        <v>0</v>
      </c>
      <c r="BF546" s="228">
        <f>IF(N546="snížená",J546,0)</f>
        <v>0</v>
      </c>
      <c r="BG546" s="228">
        <f>IF(N546="zákl. přenesená",J546,0)</f>
        <v>0</v>
      </c>
      <c r="BH546" s="228">
        <f>IF(N546="sníž. přenesená",J546,0)</f>
        <v>0</v>
      </c>
      <c r="BI546" s="228">
        <f>IF(N546="nulová",J546,0)</f>
        <v>0</v>
      </c>
      <c r="BJ546" s="20" t="s">
        <v>81</v>
      </c>
      <c r="BK546" s="228">
        <f>ROUND(I546*H546,2)</f>
        <v>0</v>
      </c>
      <c r="BL546" s="20" t="s">
        <v>109</v>
      </c>
      <c r="BM546" s="227" t="s">
        <v>814</v>
      </c>
    </row>
    <row r="547" s="2" customFormat="1">
      <c r="A547" s="41"/>
      <c r="B547" s="42"/>
      <c r="C547" s="43"/>
      <c r="D547" s="229" t="s">
        <v>205</v>
      </c>
      <c r="E547" s="43"/>
      <c r="F547" s="230" t="s">
        <v>815</v>
      </c>
      <c r="G547" s="43"/>
      <c r="H547" s="43"/>
      <c r="I547" s="231"/>
      <c r="J547" s="43"/>
      <c r="K547" s="43"/>
      <c r="L547" s="47"/>
      <c r="M547" s="232"/>
      <c r="N547" s="233"/>
      <c r="O547" s="87"/>
      <c r="P547" s="87"/>
      <c r="Q547" s="87"/>
      <c r="R547" s="87"/>
      <c r="S547" s="87"/>
      <c r="T547" s="88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T547" s="20" t="s">
        <v>205</v>
      </c>
      <c r="AU547" s="20" t="s">
        <v>83</v>
      </c>
    </row>
    <row r="548" s="15" customFormat="1">
      <c r="A548" s="15"/>
      <c r="B548" s="257"/>
      <c r="C548" s="258"/>
      <c r="D548" s="236" t="s">
        <v>207</v>
      </c>
      <c r="E548" s="259" t="s">
        <v>19</v>
      </c>
      <c r="F548" s="260" t="s">
        <v>771</v>
      </c>
      <c r="G548" s="258"/>
      <c r="H548" s="259" t="s">
        <v>19</v>
      </c>
      <c r="I548" s="261"/>
      <c r="J548" s="258"/>
      <c r="K548" s="258"/>
      <c r="L548" s="262"/>
      <c r="M548" s="263"/>
      <c r="N548" s="264"/>
      <c r="O548" s="264"/>
      <c r="P548" s="264"/>
      <c r="Q548" s="264"/>
      <c r="R548" s="264"/>
      <c r="S548" s="264"/>
      <c r="T548" s="26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6" t="s">
        <v>207</v>
      </c>
      <c r="AU548" s="266" t="s">
        <v>83</v>
      </c>
      <c r="AV548" s="15" t="s">
        <v>81</v>
      </c>
      <c r="AW548" s="15" t="s">
        <v>35</v>
      </c>
      <c r="AX548" s="15" t="s">
        <v>74</v>
      </c>
      <c r="AY548" s="266" t="s">
        <v>197</v>
      </c>
    </row>
    <row r="549" s="13" customFormat="1">
      <c r="A549" s="13"/>
      <c r="B549" s="234"/>
      <c r="C549" s="235"/>
      <c r="D549" s="236" t="s">
        <v>207</v>
      </c>
      <c r="E549" s="237" t="s">
        <v>19</v>
      </c>
      <c r="F549" s="238" t="s">
        <v>816</v>
      </c>
      <c r="G549" s="235"/>
      <c r="H549" s="239">
        <v>12.012000000000001</v>
      </c>
      <c r="I549" s="240"/>
      <c r="J549" s="235"/>
      <c r="K549" s="235"/>
      <c r="L549" s="241"/>
      <c r="M549" s="242"/>
      <c r="N549" s="243"/>
      <c r="O549" s="243"/>
      <c r="P549" s="243"/>
      <c r="Q549" s="243"/>
      <c r="R549" s="243"/>
      <c r="S549" s="243"/>
      <c r="T549" s="24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5" t="s">
        <v>207</v>
      </c>
      <c r="AU549" s="245" t="s">
        <v>83</v>
      </c>
      <c r="AV549" s="13" t="s">
        <v>83</v>
      </c>
      <c r="AW549" s="13" t="s">
        <v>35</v>
      </c>
      <c r="AX549" s="13" t="s">
        <v>74</v>
      </c>
      <c r="AY549" s="245" t="s">
        <v>197</v>
      </c>
    </row>
    <row r="550" s="14" customFormat="1">
      <c r="A550" s="14"/>
      <c r="B550" s="246"/>
      <c r="C550" s="247"/>
      <c r="D550" s="236" t="s">
        <v>207</v>
      </c>
      <c r="E550" s="248" t="s">
        <v>19</v>
      </c>
      <c r="F550" s="249" t="s">
        <v>216</v>
      </c>
      <c r="G550" s="247"/>
      <c r="H550" s="250">
        <v>12.012000000000001</v>
      </c>
      <c r="I550" s="251"/>
      <c r="J550" s="247"/>
      <c r="K550" s="247"/>
      <c r="L550" s="252"/>
      <c r="M550" s="253"/>
      <c r="N550" s="254"/>
      <c r="O550" s="254"/>
      <c r="P550" s="254"/>
      <c r="Q550" s="254"/>
      <c r="R550" s="254"/>
      <c r="S550" s="254"/>
      <c r="T550" s="25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6" t="s">
        <v>207</v>
      </c>
      <c r="AU550" s="256" t="s">
        <v>83</v>
      </c>
      <c r="AV550" s="14" t="s">
        <v>109</v>
      </c>
      <c r="AW550" s="14" t="s">
        <v>35</v>
      </c>
      <c r="AX550" s="14" t="s">
        <v>81</v>
      </c>
      <c r="AY550" s="256" t="s">
        <v>197</v>
      </c>
    </row>
    <row r="551" s="2" customFormat="1" ht="24.15" customHeight="1">
      <c r="A551" s="41"/>
      <c r="B551" s="42"/>
      <c r="C551" s="279" t="s">
        <v>817</v>
      </c>
      <c r="D551" s="279" t="s">
        <v>542</v>
      </c>
      <c r="E551" s="280" t="s">
        <v>818</v>
      </c>
      <c r="F551" s="281" t="s">
        <v>819</v>
      </c>
      <c r="G551" s="282" t="s">
        <v>202</v>
      </c>
      <c r="H551" s="283">
        <v>13.212999999999999</v>
      </c>
      <c r="I551" s="284"/>
      <c r="J551" s="285">
        <f>ROUND(I551*H551,2)</f>
        <v>0</v>
      </c>
      <c r="K551" s="281" t="s">
        <v>203</v>
      </c>
      <c r="L551" s="286"/>
      <c r="M551" s="287" t="s">
        <v>19</v>
      </c>
      <c r="N551" s="288" t="s">
        <v>45</v>
      </c>
      <c r="O551" s="87"/>
      <c r="P551" s="225">
        <f>O551*H551</f>
        <v>0</v>
      </c>
      <c r="Q551" s="225">
        <v>0.031</v>
      </c>
      <c r="R551" s="225">
        <f>Q551*H551</f>
        <v>0.40960299999999999</v>
      </c>
      <c r="S551" s="225">
        <v>0</v>
      </c>
      <c r="T551" s="226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27" t="s">
        <v>245</v>
      </c>
      <c r="AT551" s="227" t="s">
        <v>542</v>
      </c>
      <c r="AU551" s="227" t="s">
        <v>83</v>
      </c>
      <c r="AY551" s="20" t="s">
        <v>197</v>
      </c>
      <c r="BE551" s="228">
        <f>IF(N551="základní",J551,0)</f>
        <v>0</v>
      </c>
      <c r="BF551" s="228">
        <f>IF(N551="snížená",J551,0)</f>
        <v>0</v>
      </c>
      <c r="BG551" s="228">
        <f>IF(N551="zákl. přenesená",J551,0)</f>
        <v>0</v>
      </c>
      <c r="BH551" s="228">
        <f>IF(N551="sníž. přenesená",J551,0)</f>
        <v>0</v>
      </c>
      <c r="BI551" s="228">
        <f>IF(N551="nulová",J551,0)</f>
        <v>0</v>
      </c>
      <c r="BJ551" s="20" t="s">
        <v>81</v>
      </c>
      <c r="BK551" s="228">
        <f>ROUND(I551*H551,2)</f>
        <v>0</v>
      </c>
      <c r="BL551" s="20" t="s">
        <v>109</v>
      </c>
      <c r="BM551" s="227" t="s">
        <v>820</v>
      </c>
    </row>
    <row r="552" s="13" customFormat="1">
      <c r="A552" s="13"/>
      <c r="B552" s="234"/>
      <c r="C552" s="235"/>
      <c r="D552" s="236" t="s">
        <v>207</v>
      </c>
      <c r="E552" s="237" t="s">
        <v>19</v>
      </c>
      <c r="F552" s="238" t="s">
        <v>821</v>
      </c>
      <c r="G552" s="235"/>
      <c r="H552" s="239">
        <v>13.212999999999999</v>
      </c>
      <c r="I552" s="240"/>
      <c r="J552" s="235"/>
      <c r="K552" s="235"/>
      <c r="L552" s="241"/>
      <c r="M552" s="242"/>
      <c r="N552" s="243"/>
      <c r="O552" s="243"/>
      <c r="P552" s="243"/>
      <c r="Q552" s="243"/>
      <c r="R552" s="243"/>
      <c r="S552" s="243"/>
      <c r="T552" s="24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5" t="s">
        <v>207</v>
      </c>
      <c r="AU552" s="245" t="s">
        <v>83</v>
      </c>
      <c r="AV552" s="13" t="s">
        <v>83</v>
      </c>
      <c r="AW552" s="13" t="s">
        <v>35</v>
      </c>
      <c r="AX552" s="13" t="s">
        <v>81</v>
      </c>
      <c r="AY552" s="245" t="s">
        <v>197</v>
      </c>
    </row>
    <row r="553" s="2" customFormat="1" ht="78" customHeight="1">
      <c r="A553" s="41"/>
      <c r="B553" s="42"/>
      <c r="C553" s="216" t="s">
        <v>822</v>
      </c>
      <c r="D553" s="216" t="s">
        <v>199</v>
      </c>
      <c r="E553" s="217" t="s">
        <v>823</v>
      </c>
      <c r="F553" s="218" t="s">
        <v>824</v>
      </c>
      <c r="G553" s="219" t="s">
        <v>202</v>
      </c>
      <c r="H553" s="220">
        <v>435.09699999999998</v>
      </c>
      <c r="I553" s="221"/>
      <c r="J553" s="222">
        <f>ROUND(I553*H553,2)</f>
        <v>0</v>
      </c>
      <c r="K553" s="218" t="s">
        <v>203</v>
      </c>
      <c r="L553" s="47"/>
      <c r="M553" s="223" t="s">
        <v>19</v>
      </c>
      <c r="N553" s="224" t="s">
        <v>45</v>
      </c>
      <c r="O553" s="87"/>
      <c r="P553" s="225">
        <f>O553*H553</f>
        <v>0</v>
      </c>
      <c r="Q553" s="225">
        <v>0.011900000000000001</v>
      </c>
      <c r="R553" s="225">
        <f>Q553*H553</f>
        <v>5.1776543000000004</v>
      </c>
      <c r="S553" s="225">
        <v>0</v>
      </c>
      <c r="T553" s="226">
        <f>S553*H553</f>
        <v>0</v>
      </c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R553" s="227" t="s">
        <v>109</v>
      </c>
      <c r="AT553" s="227" t="s">
        <v>199</v>
      </c>
      <c r="AU553" s="227" t="s">
        <v>83</v>
      </c>
      <c r="AY553" s="20" t="s">
        <v>197</v>
      </c>
      <c r="BE553" s="228">
        <f>IF(N553="základní",J553,0)</f>
        <v>0</v>
      </c>
      <c r="BF553" s="228">
        <f>IF(N553="snížená",J553,0)</f>
        <v>0</v>
      </c>
      <c r="BG553" s="228">
        <f>IF(N553="zákl. přenesená",J553,0)</f>
        <v>0</v>
      </c>
      <c r="BH553" s="228">
        <f>IF(N553="sníž. přenesená",J553,0)</f>
        <v>0</v>
      </c>
      <c r="BI553" s="228">
        <f>IF(N553="nulová",J553,0)</f>
        <v>0</v>
      </c>
      <c r="BJ553" s="20" t="s">
        <v>81</v>
      </c>
      <c r="BK553" s="228">
        <f>ROUND(I553*H553,2)</f>
        <v>0</v>
      </c>
      <c r="BL553" s="20" t="s">
        <v>109</v>
      </c>
      <c r="BM553" s="227" t="s">
        <v>825</v>
      </c>
    </row>
    <row r="554" s="2" customFormat="1">
      <c r="A554" s="41"/>
      <c r="B554" s="42"/>
      <c r="C554" s="43"/>
      <c r="D554" s="229" t="s">
        <v>205</v>
      </c>
      <c r="E554" s="43"/>
      <c r="F554" s="230" t="s">
        <v>826</v>
      </c>
      <c r="G554" s="43"/>
      <c r="H554" s="43"/>
      <c r="I554" s="231"/>
      <c r="J554" s="43"/>
      <c r="K554" s="43"/>
      <c r="L554" s="47"/>
      <c r="M554" s="232"/>
      <c r="N554" s="233"/>
      <c r="O554" s="87"/>
      <c r="P554" s="87"/>
      <c r="Q554" s="87"/>
      <c r="R554" s="87"/>
      <c r="S554" s="87"/>
      <c r="T554" s="88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T554" s="20" t="s">
        <v>205</v>
      </c>
      <c r="AU554" s="20" t="s">
        <v>83</v>
      </c>
    </row>
    <row r="555" s="15" customFormat="1">
      <c r="A555" s="15"/>
      <c r="B555" s="257"/>
      <c r="C555" s="258"/>
      <c r="D555" s="236" t="s">
        <v>207</v>
      </c>
      <c r="E555" s="259" t="s">
        <v>19</v>
      </c>
      <c r="F555" s="260" t="s">
        <v>804</v>
      </c>
      <c r="G555" s="258"/>
      <c r="H555" s="259" t="s">
        <v>19</v>
      </c>
      <c r="I555" s="261"/>
      <c r="J555" s="258"/>
      <c r="K555" s="258"/>
      <c r="L555" s="262"/>
      <c r="M555" s="263"/>
      <c r="N555" s="264"/>
      <c r="O555" s="264"/>
      <c r="P555" s="264"/>
      <c r="Q555" s="264"/>
      <c r="R555" s="264"/>
      <c r="S555" s="264"/>
      <c r="T555" s="26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66" t="s">
        <v>207</v>
      </c>
      <c r="AU555" s="266" t="s">
        <v>83</v>
      </c>
      <c r="AV555" s="15" t="s">
        <v>81</v>
      </c>
      <c r="AW555" s="15" t="s">
        <v>35</v>
      </c>
      <c r="AX555" s="15" t="s">
        <v>74</v>
      </c>
      <c r="AY555" s="266" t="s">
        <v>197</v>
      </c>
    </row>
    <row r="556" s="15" customFormat="1">
      <c r="A556" s="15"/>
      <c r="B556" s="257"/>
      <c r="C556" s="258"/>
      <c r="D556" s="236" t="s">
        <v>207</v>
      </c>
      <c r="E556" s="259" t="s">
        <v>19</v>
      </c>
      <c r="F556" s="260" t="s">
        <v>771</v>
      </c>
      <c r="G556" s="258"/>
      <c r="H556" s="259" t="s">
        <v>19</v>
      </c>
      <c r="I556" s="261"/>
      <c r="J556" s="258"/>
      <c r="K556" s="258"/>
      <c r="L556" s="262"/>
      <c r="M556" s="263"/>
      <c r="N556" s="264"/>
      <c r="O556" s="264"/>
      <c r="P556" s="264"/>
      <c r="Q556" s="264"/>
      <c r="R556" s="264"/>
      <c r="S556" s="264"/>
      <c r="T556" s="26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6" t="s">
        <v>207</v>
      </c>
      <c r="AU556" s="266" t="s">
        <v>83</v>
      </c>
      <c r="AV556" s="15" t="s">
        <v>81</v>
      </c>
      <c r="AW556" s="15" t="s">
        <v>35</v>
      </c>
      <c r="AX556" s="15" t="s">
        <v>74</v>
      </c>
      <c r="AY556" s="266" t="s">
        <v>197</v>
      </c>
    </row>
    <row r="557" s="13" customFormat="1">
      <c r="A557" s="13"/>
      <c r="B557" s="234"/>
      <c r="C557" s="235"/>
      <c r="D557" s="236" t="s">
        <v>207</v>
      </c>
      <c r="E557" s="237" t="s">
        <v>19</v>
      </c>
      <c r="F557" s="238" t="s">
        <v>827</v>
      </c>
      <c r="G557" s="235"/>
      <c r="H557" s="239">
        <v>89.447000000000003</v>
      </c>
      <c r="I557" s="240"/>
      <c r="J557" s="235"/>
      <c r="K557" s="235"/>
      <c r="L557" s="241"/>
      <c r="M557" s="242"/>
      <c r="N557" s="243"/>
      <c r="O557" s="243"/>
      <c r="P557" s="243"/>
      <c r="Q557" s="243"/>
      <c r="R557" s="243"/>
      <c r="S557" s="243"/>
      <c r="T557" s="24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5" t="s">
        <v>207</v>
      </c>
      <c r="AU557" s="245" t="s">
        <v>83</v>
      </c>
      <c r="AV557" s="13" t="s">
        <v>83</v>
      </c>
      <c r="AW557" s="13" t="s">
        <v>35</v>
      </c>
      <c r="AX557" s="13" t="s">
        <v>74</v>
      </c>
      <c r="AY557" s="245" t="s">
        <v>197</v>
      </c>
    </row>
    <row r="558" s="15" customFormat="1">
      <c r="A558" s="15"/>
      <c r="B558" s="257"/>
      <c r="C558" s="258"/>
      <c r="D558" s="236" t="s">
        <v>207</v>
      </c>
      <c r="E558" s="259" t="s">
        <v>19</v>
      </c>
      <c r="F558" s="260" t="s">
        <v>780</v>
      </c>
      <c r="G558" s="258"/>
      <c r="H558" s="259" t="s">
        <v>19</v>
      </c>
      <c r="I558" s="261"/>
      <c r="J558" s="258"/>
      <c r="K558" s="258"/>
      <c r="L558" s="262"/>
      <c r="M558" s="263"/>
      <c r="N558" s="264"/>
      <c r="O558" s="264"/>
      <c r="P558" s="264"/>
      <c r="Q558" s="264"/>
      <c r="R558" s="264"/>
      <c r="S558" s="264"/>
      <c r="T558" s="26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6" t="s">
        <v>207</v>
      </c>
      <c r="AU558" s="266" t="s">
        <v>83</v>
      </c>
      <c r="AV558" s="15" t="s">
        <v>81</v>
      </c>
      <c r="AW558" s="15" t="s">
        <v>35</v>
      </c>
      <c r="AX558" s="15" t="s">
        <v>74</v>
      </c>
      <c r="AY558" s="266" t="s">
        <v>197</v>
      </c>
    </row>
    <row r="559" s="13" customFormat="1">
      <c r="A559" s="13"/>
      <c r="B559" s="234"/>
      <c r="C559" s="235"/>
      <c r="D559" s="236" t="s">
        <v>207</v>
      </c>
      <c r="E559" s="237" t="s">
        <v>19</v>
      </c>
      <c r="F559" s="238" t="s">
        <v>828</v>
      </c>
      <c r="G559" s="235"/>
      <c r="H559" s="239">
        <v>333.64999999999998</v>
      </c>
      <c r="I559" s="240"/>
      <c r="J559" s="235"/>
      <c r="K559" s="235"/>
      <c r="L559" s="241"/>
      <c r="M559" s="242"/>
      <c r="N559" s="243"/>
      <c r="O559" s="243"/>
      <c r="P559" s="243"/>
      <c r="Q559" s="243"/>
      <c r="R559" s="243"/>
      <c r="S559" s="243"/>
      <c r="T559" s="24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5" t="s">
        <v>207</v>
      </c>
      <c r="AU559" s="245" t="s">
        <v>83</v>
      </c>
      <c r="AV559" s="13" t="s">
        <v>83</v>
      </c>
      <c r="AW559" s="13" t="s">
        <v>35</v>
      </c>
      <c r="AX559" s="13" t="s">
        <v>74</v>
      </c>
      <c r="AY559" s="245" t="s">
        <v>197</v>
      </c>
    </row>
    <row r="560" s="13" customFormat="1">
      <c r="A560" s="13"/>
      <c r="B560" s="234"/>
      <c r="C560" s="235"/>
      <c r="D560" s="236" t="s">
        <v>207</v>
      </c>
      <c r="E560" s="237" t="s">
        <v>19</v>
      </c>
      <c r="F560" s="238" t="s">
        <v>829</v>
      </c>
      <c r="G560" s="235"/>
      <c r="H560" s="239">
        <v>12</v>
      </c>
      <c r="I560" s="240"/>
      <c r="J560" s="235"/>
      <c r="K560" s="235"/>
      <c r="L560" s="241"/>
      <c r="M560" s="242"/>
      <c r="N560" s="243"/>
      <c r="O560" s="243"/>
      <c r="P560" s="243"/>
      <c r="Q560" s="243"/>
      <c r="R560" s="243"/>
      <c r="S560" s="243"/>
      <c r="T560" s="24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5" t="s">
        <v>207</v>
      </c>
      <c r="AU560" s="245" t="s">
        <v>83</v>
      </c>
      <c r="AV560" s="13" t="s">
        <v>83</v>
      </c>
      <c r="AW560" s="13" t="s">
        <v>35</v>
      </c>
      <c r="AX560" s="13" t="s">
        <v>74</v>
      </c>
      <c r="AY560" s="245" t="s">
        <v>197</v>
      </c>
    </row>
    <row r="561" s="14" customFormat="1">
      <c r="A561" s="14"/>
      <c r="B561" s="246"/>
      <c r="C561" s="247"/>
      <c r="D561" s="236" t="s">
        <v>207</v>
      </c>
      <c r="E561" s="248" t="s">
        <v>19</v>
      </c>
      <c r="F561" s="249" t="s">
        <v>216</v>
      </c>
      <c r="G561" s="247"/>
      <c r="H561" s="250">
        <v>435.09699999999998</v>
      </c>
      <c r="I561" s="251"/>
      <c r="J561" s="247"/>
      <c r="K561" s="247"/>
      <c r="L561" s="252"/>
      <c r="M561" s="253"/>
      <c r="N561" s="254"/>
      <c r="O561" s="254"/>
      <c r="P561" s="254"/>
      <c r="Q561" s="254"/>
      <c r="R561" s="254"/>
      <c r="S561" s="254"/>
      <c r="T561" s="25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6" t="s">
        <v>207</v>
      </c>
      <c r="AU561" s="256" t="s">
        <v>83</v>
      </c>
      <c r="AV561" s="14" t="s">
        <v>109</v>
      </c>
      <c r="AW561" s="14" t="s">
        <v>35</v>
      </c>
      <c r="AX561" s="14" t="s">
        <v>81</v>
      </c>
      <c r="AY561" s="256" t="s">
        <v>197</v>
      </c>
    </row>
    <row r="562" s="2" customFormat="1" ht="24.15" customHeight="1">
      <c r="A562" s="41"/>
      <c r="B562" s="42"/>
      <c r="C562" s="279" t="s">
        <v>830</v>
      </c>
      <c r="D562" s="279" t="s">
        <v>542</v>
      </c>
      <c r="E562" s="280" t="s">
        <v>831</v>
      </c>
      <c r="F562" s="281" t="s">
        <v>832</v>
      </c>
      <c r="G562" s="282" t="s">
        <v>202</v>
      </c>
      <c r="H562" s="283">
        <v>478.60700000000003</v>
      </c>
      <c r="I562" s="284"/>
      <c r="J562" s="285">
        <f>ROUND(I562*H562,2)</f>
        <v>0</v>
      </c>
      <c r="K562" s="281" t="s">
        <v>203</v>
      </c>
      <c r="L562" s="286"/>
      <c r="M562" s="287" t="s">
        <v>19</v>
      </c>
      <c r="N562" s="288" t="s">
        <v>45</v>
      </c>
      <c r="O562" s="87"/>
      <c r="P562" s="225">
        <f>O562*H562</f>
        <v>0</v>
      </c>
      <c r="Q562" s="225">
        <v>0.036999999999999998</v>
      </c>
      <c r="R562" s="225">
        <f>Q562*H562</f>
        <v>17.708459000000001</v>
      </c>
      <c r="S562" s="225">
        <v>0</v>
      </c>
      <c r="T562" s="226">
        <f>S562*H562</f>
        <v>0</v>
      </c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R562" s="227" t="s">
        <v>245</v>
      </c>
      <c r="AT562" s="227" t="s">
        <v>542</v>
      </c>
      <c r="AU562" s="227" t="s">
        <v>83</v>
      </c>
      <c r="AY562" s="20" t="s">
        <v>197</v>
      </c>
      <c r="BE562" s="228">
        <f>IF(N562="základní",J562,0)</f>
        <v>0</v>
      </c>
      <c r="BF562" s="228">
        <f>IF(N562="snížená",J562,0)</f>
        <v>0</v>
      </c>
      <c r="BG562" s="228">
        <f>IF(N562="zákl. přenesená",J562,0)</f>
        <v>0</v>
      </c>
      <c r="BH562" s="228">
        <f>IF(N562="sníž. přenesená",J562,0)</f>
        <v>0</v>
      </c>
      <c r="BI562" s="228">
        <f>IF(N562="nulová",J562,0)</f>
        <v>0</v>
      </c>
      <c r="BJ562" s="20" t="s">
        <v>81</v>
      </c>
      <c r="BK562" s="228">
        <f>ROUND(I562*H562,2)</f>
        <v>0</v>
      </c>
      <c r="BL562" s="20" t="s">
        <v>109</v>
      </c>
      <c r="BM562" s="227" t="s">
        <v>833</v>
      </c>
    </row>
    <row r="563" s="13" customFormat="1">
      <c r="A563" s="13"/>
      <c r="B563" s="234"/>
      <c r="C563" s="235"/>
      <c r="D563" s="236" t="s">
        <v>207</v>
      </c>
      <c r="E563" s="237" t="s">
        <v>19</v>
      </c>
      <c r="F563" s="238" t="s">
        <v>834</v>
      </c>
      <c r="G563" s="235"/>
      <c r="H563" s="239">
        <v>478.60700000000003</v>
      </c>
      <c r="I563" s="240"/>
      <c r="J563" s="235"/>
      <c r="K563" s="235"/>
      <c r="L563" s="241"/>
      <c r="M563" s="242"/>
      <c r="N563" s="243"/>
      <c r="O563" s="243"/>
      <c r="P563" s="243"/>
      <c r="Q563" s="243"/>
      <c r="R563" s="243"/>
      <c r="S563" s="243"/>
      <c r="T563" s="24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5" t="s">
        <v>207</v>
      </c>
      <c r="AU563" s="245" t="s">
        <v>83</v>
      </c>
      <c r="AV563" s="13" t="s">
        <v>83</v>
      </c>
      <c r="AW563" s="13" t="s">
        <v>35</v>
      </c>
      <c r="AX563" s="13" t="s">
        <v>81</v>
      </c>
      <c r="AY563" s="245" t="s">
        <v>197</v>
      </c>
    </row>
    <row r="564" s="2" customFormat="1" ht="37.8" customHeight="1">
      <c r="A564" s="41"/>
      <c r="B564" s="42"/>
      <c r="C564" s="216" t="s">
        <v>835</v>
      </c>
      <c r="D564" s="216" t="s">
        <v>199</v>
      </c>
      <c r="E564" s="217" t="s">
        <v>836</v>
      </c>
      <c r="F564" s="218" t="s">
        <v>837</v>
      </c>
      <c r="G564" s="219" t="s">
        <v>202</v>
      </c>
      <c r="H564" s="220">
        <v>12.613</v>
      </c>
      <c r="I564" s="221"/>
      <c r="J564" s="222">
        <f>ROUND(I564*H564,2)</f>
        <v>0</v>
      </c>
      <c r="K564" s="218" t="s">
        <v>203</v>
      </c>
      <c r="L564" s="47"/>
      <c r="M564" s="223" t="s">
        <v>19</v>
      </c>
      <c r="N564" s="224" t="s">
        <v>45</v>
      </c>
      <c r="O564" s="87"/>
      <c r="P564" s="225">
        <f>O564*H564</f>
        <v>0</v>
      </c>
      <c r="Q564" s="225">
        <v>0.0027000000000000001</v>
      </c>
      <c r="R564" s="225">
        <f>Q564*H564</f>
        <v>0.034055099999999998</v>
      </c>
      <c r="S564" s="225">
        <v>0</v>
      </c>
      <c r="T564" s="226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27" t="s">
        <v>109</v>
      </c>
      <c r="AT564" s="227" t="s">
        <v>199</v>
      </c>
      <c r="AU564" s="227" t="s">
        <v>83</v>
      </c>
      <c r="AY564" s="20" t="s">
        <v>197</v>
      </c>
      <c r="BE564" s="228">
        <f>IF(N564="základní",J564,0)</f>
        <v>0</v>
      </c>
      <c r="BF564" s="228">
        <f>IF(N564="snížená",J564,0)</f>
        <v>0</v>
      </c>
      <c r="BG564" s="228">
        <f>IF(N564="zákl. přenesená",J564,0)</f>
        <v>0</v>
      </c>
      <c r="BH564" s="228">
        <f>IF(N564="sníž. přenesená",J564,0)</f>
        <v>0</v>
      </c>
      <c r="BI564" s="228">
        <f>IF(N564="nulová",J564,0)</f>
        <v>0</v>
      </c>
      <c r="BJ564" s="20" t="s">
        <v>81</v>
      </c>
      <c r="BK564" s="228">
        <f>ROUND(I564*H564,2)</f>
        <v>0</v>
      </c>
      <c r="BL564" s="20" t="s">
        <v>109</v>
      </c>
      <c r="BM564" s="227" t="s">
        <v>838</v>
      </c>
    </row>
    <row r="565" s="2" customFormat="1">
      <c r="A565" s="41"/>
      <c r="B565" s="42"/>
      <c r="C565" s="43"/>
      <c r="D565" s="229" t="s">
        <v>205</v>
      </c>
      <c r="E565" s="43"/>
      <c r="F565" s="230" t="s">
        <v>839</v>
      </c>
      <c r="G565" s="43"/>
      <c r="H565" s="43"/>
      <c r="I565" s="231"/>
      <c r="J565" s="43"/>
      <c r="K565" s="43"/>
      <c r="L565" s="47"/>
      <c r="M565" s="232"/>
      <c r="N565" s="233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205</v>
      </c>
      <c r="AU565" s="20" t="s">
        <v>83</v>
      </c>
    </row>
    <row r="566" s="2" customFormat="1" ht="24.15" customHeight="1">
      <c r="A566" s="41"/>
      <c r="B566" s="42"/>
      <c r="C566" s="216" t="s">
        <v>840</v>
      </c>
      <c r="D566" s="216" t="s">
        <v>199</v>
      </c>
      <c r="E566" s="217" t="s">
        <v>841</v>
      </c>
      <c r="F566" s="218" t="s">
        <v>842</v>
      </c>
      <c r="G566" s="219" t="s">
        <v>202</v>
      </c>
      <c r="H566" s="220">
        <v>94.766999999999996</v>
      </c>
      <c r="I566" s="221"/>
      <c r="J566" s="222">
        <f>ROUND(I566*H566,2)</f>
        <v>0</v>
      </c>
      <c r="K566" s="218" t="s">
        <v>203</v>
      </c>
      <c r="L566" s="47"/>
      <c r="M566" s="223" t="s">
        <v>19</v>
      </c>
      <c r="N566" s="224" t="s">
        <v>45</v>
      </c>
      <c r="O566" s="87"/>
      <c r="P566" s="225">
        <f>O566*H566</f>
        <v>0</v>
      </c>
      <c r="Q566" s="225">
        <v>0.00025999999999999998</v>
      </c>
      <c r="R566" s="225">
        <f>Q566*H566</f>
        <v>0.024639419999999995</v>
      </c>
      <c r="S566" s="225">
        <v>0</v>
      </c>
      <c r="T566" s="226">
        <f>S566*H566</f>
        <v>0</v>
      </c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R566" s="227" t="s">
        <v>109</v>
      </c>
      <c r="AT566" s="227" t="s">
        <v>199</v>
      </c>
      <c r="AU566" s="227" t="s">
        <v>83</v>
      </c>
      <c r="AY566" s="20" t="s">
        <v>197</v>
      </c>
      <c r="BE566" s="228">
        <f>IF(N566="základní",J566,0)</f>
        <v>0</v>
      </c>
      <c r="BF566" s="228">
        <f>IF(N566="snížená",J566,0)</f>
        <v>0</v>
      </c>
      <c r="BG566" s="228">
        <f>IF(N566="zákl. přenesená",J566,0)</f>
        <v>0</v>
      </c>
      <c r="BH566" s="228">
        <f>IF(N566="sníž. přenesená",J566,0)</f>
        <v>0</v>
      </c>
      <c r="BI566" s="228">
        <f>IF(N566="nulová",J566,0)</f>
        <v>0</v>
      </c>
      <c r="BJ566" s="20" t="s">
        <v>81</v>
      </c>
      <c r="BK566" s="228">
        <f>ROUND(I566*H566,2)</f>
        <v>0</v>
      </c>
      <c r="BL566" s="20" t="s">
        <v>109</v>
      </c>
      <c r="BM566" s="227" t="s">
        <v>843</v>
      </c>
    </row>
    <row r="567" s="2" customFormat="1">
      <c r="A567" s="41"/>
      <c r="B567" s="42"/>
      <c r="C567" s="43"/>
      <c r="D567" s="229" t="s">
        <v>205</v>
      </c>
      <c r="E567" s="43"/>
      <c r="F567" s="230" t="s">
        <v>844</v>
      </c>
      <c r="G567" s="43"/>
      <c r="H567" s="43"/>
      <c r="I567" s="231"/>
      <c r="J567" s="43"/>
      <c r="K567" s="43"/>
      <c r="L567" s="47"/>
      <c r="M567" s="232"/>
      <c r="N567" s="233"/>
      <c r="O567" s="87"/>
      <c r="P567" s="87"/>
      <c r="Q567" s="87"/>
      <c r="R567" s="87"/>
      <c r="S567" s="87"/>
      <c r="T567" s="88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T567" s="20" t="s">
        <v>205</v>
      </c>
      <c r="AU567" s="20" t="s">
        <v>83</v>
      </c>
    </row>
    <row r="568" s="13" customFormat="1">
      <c r="A568" s="13"/>
      <c r="B568" s="234"/>
      <c r="C568" s="235"/>
      <c r="D568" s="236" t="s">
        <v>207</v>
      </c>
      <c r="E568" s="237" t="s">
        <v>19</v>
      </c>
      <c r="F568" s="238" t="s">
        <v>845</v>
      </c>
      <c r="G568" s="235"/>
      <c r="H568" s="239">
        <v>94.766999999999996</v>
      </c>
      <c r="I568" s="240"/>
      <c r="J568" s="235"/>
      <c r="K568" s="235"/>
      <c r="L568" s="241"/>
      <c r="M568" s="242"/>
      <c r="N568" s="243"/>
      <c r="O568" s="243"/>
      <c r="P568" s="243"/>
      <c r="Q568" s="243"/>
      <c r="R568" s="243"/>
      <c r="S568" s="243"/>
      <c r="T568" s="24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5" t="s">
        <v>207</v>
      </c>
      <c r="AU568" s="245" t="s">
        <v>83</v>
      </c>
      <c r="AV568" s="13" t="s">
        <v>83</v>
      </c>
      <c r="AW568" s="13" t="s">
        <v>35</v>
      </c>
      <c r="AX568" s="13" t="s">
        <v>81</v>
      </c>
      <c r="AY568" s="245" t="s">
        <v>197</v>
      </c>
    </row>
    <row r="569" s="2" customFormat="1" ht="66.75" customHeight="1">
      <c r="A569" s="41"/>
      <c r="B569" s="42"/>
      <c r="C569" s="216" t="s">
        <v>846</v>
      </c>
      <c r="D569" s="216" t="s">
        <v>199</v>
      </c>
      <c r="E569" s="217" t="s">
        <v>847</v>
      </c>
      <c r="F569" s="218" t="s">
        <v>848</v>
      </c>
      <c r="G569" s="219" t="s">
        <v>202</v>
      </c>
      <c r="H569" s="220">
        <v>258.92000000000002</v>
      </c>
      <c r="I569" s="221"/>
      <c r="J569" s="222">
        <f>ROUND(I569*H569,2)</f>
        <v>0</v>
      </c>
      <c r="K569" s="218" t="s">
        <v>203</v>
      </c>
      <c r="L569" s="47"/>
      <c r="M569" s="223" t="s">
        <v>19</v>
      </c>
      <c r="N569" s="224" t="s">
        <v>45</v>
      </c>
      <c r="O569" s="87"/>
      <c r="P569" s="225">
        <f>O569*H569</f>
        <v>0</v>
      </c>
      <c r="Q569" s="225">
        <v>0.0086800000000000002</v>
      </c>
      <c r="R569" s="225">
        <f>Q569*H569</f>
        <v>2.2474256000000001</v>
      </c>
      <c r="S569" s="225">
        <v>0</v>
      </c>
      <c r="T569" s="226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27" t="s">
        <v>109</v>
      </c>
      <c r="AT569" s="227" t="s">
        <v>199</v>
      </c>
      <c r="AU569" s="227" t="s">
        <v>83</v>
      </c>
      <c r="AY569" s="20" t="s">
        <v>197</v>
      </c>
      <c r="BE569" s="228">
        <f>IF(N569="základní",J569,0)</f>
        <v>0</v>
      </c>
      <c r="BF569" s="228">
        <f>IF(N569="snížená",J569,0)</f>
        <v>0</v>
      </c>
      <c r="BG569" s="228">
        <f>IF(N569="zákl. přenesená",J569,0)</f>
        <v>0</v>
      </c>
      <c r="BH569" s="228">
        <f>IF(N569="sníž. přenesená",J569,0)</f>
        <v>0</v>
      </c>
      <c r="BI569" s="228">
        <f>IF(N569="nulová",J569,0)</f>
        <v>0</v>
      </c>
      <c r="BJ569" s="20" t="s">
        <v>81</v>
      </c>
      <c r="BK569" s="228">
        <f>ROUND(I569*H569,2)</f>
        <v>0</v>
      </c>
      <c r="BL569" s="20" t="s">
        <v>109</v>
      </c>
      <c r="BM569" s="227" t="s">
        <v>849</v>
      </c>
    </row>
    <row r="570" s="2" customFormat="1">
      <c r="A570" s="41"/>
      <c r="B570" s="42"/>
      <c r="C570" s="43"/>
      <c r="D570" s="229" t="s">
        <v>205</v>
      </c>
      <c r="E570" s="43"/>
      <c r="F570" s="230" t="s">
        <v>850</v>
      </c>
      <c r="G570" s="43"/>
      <c r="H570" s="43"/>
      <c r="I570" s="231"/>
      <c r="J570" s="43"/>
      <c r="K570" s="43"/>
      <c r="L570" s="47"/>
      <c r="M570" s="232"/>
      <c r="N570" s="233"/>
      <c r="O570" s="87"/>
      <c r="P570" s="87"/>
      <c r="Q570" s="87"/>
      <c r="R570" s="87"/>
      <c r="S570" s="87"/>
      <c r="T570" s="88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T570" s="20" t="s">
        <v>205</v>
      </c>
      <c r="AU570" s="20" t="s">
        <v>83</v>
      </c>
    </row>
    <row r="571" s="15" customFormat="1">
      <c r="A571" s="15"/>
      <c r="B571" s="257"/>
      <c r="C571" s="258"/>
      <c r="D571" s="236" t="s">
        <v>207</v>
      </c>
      <c r="E571" s="259" t="s">
        <v>19</v>
      </c>
      <c r="F571" s="260" t="s">
        <v>804</v>
      </c>
      <c r="G571" s="258"/>
      <c r="H571" s="259" t="s">
        <v>19</v>
      </c>
      <c r="I571" s="261"/>
      <c r="J571" s="258"/>
      <c r="K571" s="258"/>
      <c r="L571" s="262"/>
      <c r="M571" s="263"/>
      <c r="N571" s="264"/>
      <c r="O571" s="264"/>
      <c r="P571" s="264"/>
      <c r="Q571" s="264"/>
      <c r="R571" s="264"/>
      <c r="S571" s="264"/>
      <c r="T571" s="26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66" t="s">
        <v>207</v>
      </c>
      <c r="AU571" s="266" t="s">
        <v>83</v>
      </c>
      <c r="AV571" s="15" t="s">
        <v>81</v>
      </c>
      <c r="AW571" s="15" t="s">
        <v>35</v>
      </c>
      <c r="AX571" s="15" t="s">
        <v>74</v>
      </c>
      <c r="AY571" s="266" t="s">
        <v>197</v>
      </c>
    </row>
    <row r="572" s="13" customFormat="1">
      <c r="A572" s="13"/>
      <c r="B572" s="234"/>
      <c r="C572" s="235"/>
      <c r="D572" s="236" t="s">
        <v>207</v>
      </c>
      <c r="E572" s="237" t="s">
        <v>19</v>
      </c>
      <c r="F572" s="238" t="s">
        <v>851</v>
      </c>
      <c r="G572" s="235"/>
      <c r="H572" s="239">
        <v>170</v>
      </c>
      <c r="I572" s="240"/>
      <c r="J572" s="235"/>
      <c r="K572" s="235"/>
      <c r="L572" s="241"/>
      <c r="M572" s="242"/>
      <c r="N572" s="243"/>
      <c r="O572" s="243"/>
      <c r="P572" s="243"/>
      <c r="Q572" s="243"/>
      <c r="R572" s="243"/>
      <c r="S572" s="243"/>
      <c r="T572" s="24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5" t="s">
        <v>207</v>
      </c>
      <c r="AU572" s="245" t="s">
        <v>83</v>
      </c>
      <c r="AV572" s="13" t="s">
        <v>83</v>
      </c>
      <c r="AW572" s="13" t="s">
        <v>35</v>
      </c>
      <c r="AX572" s="13" t="s">
        <v>74</v>
      </c>
      <c r="AY572" s="245" t="s">
        <v>197</v>
      </c>
    </row>
    <row r="573" s="13" customFormat="1">
      <c r="A573" s="13"/>
      <c r="B573" s="234"/>
      <c r="C573" s="235"/>
      <c r="D573" s="236" t="s">
        <v>207</v>
      </c>
      <c r="E573" s="237" t="s">
        <v>19</v>
      </c>
      <c r="F573" s="238" t="s">
        <v>852</v>
      </c>
      <c r="G573" s="235"/>
      <c r="H573" s="239">
        <v>41.652000000000001</v>
      </c>
      <c r="I573" s="240"/>
      <c r="J573" s="235"/>
      <c r="K573" s="235"/>
      <c r="L573" s="241"/>
      <c r="M573" s="242"/>
      <c r="N573" s="243"/>
      <c r="O573" s="243"/>
      <c r="P573" s="243"/>
      <c r="Q573" s="243"/>
      <c r="R573" s="243"/>
      <c r="S573" s="243"/>
      <c r="T573" s="24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5" t="s">
        <v>207</v>
      </c>
      <c r="AU573" s="245" t="s">
        <v>83</v>
      </c>
      <c r="AV573" s="13" t="s">
        <v>83</v>
      </c>
      <c r="AW573" s="13" t="s">
        <v>35</v>
      </c>
      <c r="AX573" s="13" t="s">
        <v>74</v>
      </c>
      <c r="AY573" s="245" t="s">
        <v>197</v>
      </c>
    </row>
    <row r="574" s="13" customFormat="1">
      <c r="A574" s="13"/>
      <c r="B574" s="234"/>
      <c r="C574" s="235"/>
      <c r="D574" s="236" t="s">
        <v>207</v>
      </c>
      <c r="E574" s="237" t="s">
        <v>19</v>
      </c>
      <c r="F574" s="238" t="s">
        <v>853</v>
      </c>
      <c r="G574" s="235"/>
      <c r="H574" s="239">
        <v>47.268000000000001</v>
      </c>
      <c r="I574" s="240"/>
      <c r="J574" s="235"/>
      <c r="K574" s="235"/>
      <c r="L574" s="241"/>
      <c r="M574" s="242"/>
      <c r="N574" s="243"/>
      <c r="O574" s="243"/>
      <c r="P574" s="243"/>
      <c r="Q574" s="243"/>
      <c r="R574" s="243"/>
      <c r="S574" s="243"/>
      <c r="T574" s="24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5" t="s">
        <v>207</v>
      </c>
      <c r="AU574" s="245" t="s">
        <v>83</v>
      </c>
      <c r="AV574" s="13" t="s">
        <v>83</v>
      </c>
      <c r="AW574" s="13" t="s">
        <v>35</v>
      </c>
      <c r="AX574" s="13" t="s">
        <v>74</v>
      </c>
      <c r="AY574" s="245" t="s">
        <v>197</v>
      </c>
    </row>
    <row r="575" s="14" customFormat="1">
      <c r="A575" s="14"/>
      <c r="B575" s="246"/>
      <c r="C575" s="247"/>
      <c r="D575" s="236" t="s">
        <v>207</v>
      </c>
      <c r="E575" s="248" t="s">
        <v>19</v>
      </c>
      <c r="F575" s="249" t="s">
        <v>216</v>
      </c>
      <c r="G575" s="247"/>
      <c r="H575" s="250">
        <v>258.92000000000002</v>
      </c>
      <c r="I575" s="251"/>
      <c r="J575" s="247"/>
      <c r="K575" s="247"/>
      <c r="L575" s="252"/>
      <c r="M575" s="253"/>
      <c r="N575" s="254"/>
      <c r="O575" s="254"/>
      <c r="P575" s="254"/>
      <c r="Q575" s="254"/>
      <c r="R575" s="254"/>
      <c r="S575" s="254"/>
      <c r="T575" s="255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6" t="s">
        <v>207</v>
      </c>
      <c r="AU575" s="256" t="s">
        <v>83</v>
      </c>
      <c r="AV575" s="14" t="s">
        <v>109</v>
      </c>
      <c r="AW575" s="14" t="s">
        <v>35</v>
      </c>
      <c r="AX575" s="14" t="s">
        <v>81</v>
      </c>
      <c r="AY575" s="256" t="s">
        <v>197</v>
      </c>
    </row>
    <row r="576" s="2" customFormat="1" ht="16.5" customHeight="1">
      <c r="A576" s="41"/>
      <c r="B576" s="42"/>
      <c r="C576" s="279" t="s">
        <v>854</v>
      </c>
      <c r="D576" s="279" t="s">
        <v>542</v>
      </c>
      <c r="E576" s="280" t="s">
        <v>855</v>
      </c>
      <c r="F576" s="281" t="s">
        <v>856</v>
      </c>
      <c r="G576" s="282" t="s">
        <v>202</v>
      </c>
      <c r="H576" s="283">
        <v>232.81700000000001</v>
      </c>
      <c r="I576" s="284"/>
      <c r="J576" s="285">
        <f>ROUND(I576*H576,2)</f>
        <v>0</v>
      </c>
      <c r="K576" s="281" t="s">
        <v>203</v>
      </c>
      <c r="L576" s="286"/>
      <c r="M576" s="287" t="s">
        <v>19</v>
      </c>
      <c r="N576" s="288" t="s">
        <v>45</v>
      </c>
      <c r="O576" s="87"/>
      <c r="P576" s="225">
        <f>O576*H576</f>
        <v>0</v>
      </c>
      <c r="Q576" s="225">
        <v>0.0028</v>
      </c>
      <c r="R576" s="225">
        <f>Q576*H576</f>
        <v>0.65188760000000001</v>
      </c>
      <c r="S576" s="225">
        <v>0</v>
      </c>
      <c r="T576" s="226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27" t="s">
        <v>245</v>
      </c>
      <c r="AT576" s="227" t="s">
        <v>542</v>
      </c>
      <c r="AU576" s="227" t="s">
        <v>83</v>
      </c>
      <c r="AY576" s="20" t="s">
        <v>197</v>
      </c>
      <c r="BE576" s="228">
        <f>IF(N576="základní",J576,0)</f>
        <v>0</v>
      </c>
      <c r="BF576" s="228">
        <f>IF(N576="snížená",J576,0)</f>
        <v>0</v>
      </c>
      <c r="BG576" s="228">
        <f>IF(N576="zákl. přenesená",J576,0)</f>
        <v>0</v>
      </c>
      <c r="BH576" s="228">
        <f>IF(N576="sníž. přenesená",J576,0)</f>
        <v>0</v>
      </c>
      <c r="BI576" s="228">
        <f>IF(N576="nulová",J576,0)</f>
        <v>0</v>
      </c>
      <c r="BJ576" s="20" t="s">
        <v>81</v>
      </c>
      <c r="BK576" s="228">
        <f>ROUND(I576*H576,2)</f>
        <v>0</v>
      </c>
      <c r="BL576" s="20" t="s">
        <v>109</v>
      </c>
      <c r="BM576" s="227" t="s">
        <v>857</v>
      </c>
    </row>
    <row r="577" s="13" customFormat="1">
      <c r="A577" s="13"/>
      <c r="B577" s="234"/>
      <c r="C577" s="235"/>
      <c r="D577" s="236" t="s">
        <v>207</v>
      </c>
      <c r="E577" s="237" t="s">
        <v>19</v>
      </c>
      <c r="F577" s="238" t="s">
        <v>858</v>
      </c>
      <c r="G577" s="235"/>
      <c r="H577" s="239">
        <v>232.81700000000001</v>
      </c>
      <c r="I577" s="240"/>
      <c r="J577" s="235"/>
      <c r="K577" s="235"/>
      <c r="L577" s="241"/>
      <c r="M577" s="242"/>
      <c r="N577" s="243"/>
      <c r="O577" s="243"/>
      <c r="P577" s="243"/>
      <c r="Q577" s="243"/>
      <c r="R577" s="243"/>
      <c r="S577" s="243"/>
      <c r="T577" s="24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5" t="s">
        <v>207</v>
      </c>
      <c r="AU577" s="245" t="s">
        <v>83</v>
      </c>
      <c r="AV577" s="13" t="s">
        <v>83</v>
      </c>
      <c r="AW577" s="13" t="s">
        <v>35</v>
      </c>
      <c r="AX577" s="13" t="s">
        <v>81</v>
      </c>
      <c r="AY577" s="245" t="s">
        <v>197</v>
      </c>
    </row>
    <row r="578" s="2" customFormat="1" ht="24.15" customHeight="1">
      <c r="A578" s="41"/>
      <c r="B578" s="42"/>
      <c r="C578" s="279" t="s">
        <v>859</v>
      </c>
      <c r="D578" s="279" t="s">
        <v>542</v>
      </c>
      <c r="E578" s="280" t="s">
        <v>860</v>
      </c>
      <c r="F578" s="281" t="s">
        <v>861</v>
      </c>
      <c r="G578" s="282" t="s">
        <v>202</v>
      </c>
      <c r="H578" s="283">
        <v>51.994999999999997</v>
      </c>
      <c r="I578" s="284"/>
      <c r="J578" s="285">
        <f>ROUND(I578*H578,2)</f>
        <v>0</v>
      </c>
      <c r="K578" s="281" t="s">
        <v>203</v>
      </c>
      <c r="L578" s="286"/>
      <c r="M578" s="287" t="s">
        <v>19</v>
      </c>
      <c r="N578" s="288" t="s">
        <v>45</v>
      </c>
      <c r="O578" s="87"/>
      <c r="P578" s="225">
        <f>O578*H578</f>
        <v>0</v>
      </c>
      <c r="Q578" s="225">
        <v>0.0070000000000000001</v>
      </c>
      <c r="R578" s="225">
        <f>Q578*H578</f>
        <v>0.36396499999999998</v>
      </c>
      <c r="S578" s="225">
        <v>0</v>
      </c>
      <c r="T578" s="226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27" t="s">
        <v>245</v>
      </c>
      <c r="AT578" s="227" t="s">
        <v>542</v>
      </c>
      <c r="AU578" s="227" t="s">
        <v>83</v>
      </c>
      <c r="AY578" s="20" t="s">
        <v>197</v>
      </c>
      <c r="BE578" s="228">
        <f>IF(N578="základní",J578,0)</f>
        <v>0</v>
      </c>
      <c r="BF578" s="228">
        <f>IF(N578="snížená",J578,0)</f>
        <v>0</v>
      </c>
      <c r="BG578" s="228">
        <f>IF(N578="zákl. přenesená",J578,0)</f>
        <v>0</v>
      </c>
      <c r="BH578" s="228">
        <f>IF(N578="sníž. přenesená",J578,0)</f>
        <v>0</v>
      </c>
      <c r="BI578" s="228">
        <f>IF(N578="nulová",J578,0)</f>
        <v>0</v>
      </c>
      <c r="BJ578" s="20" t="s">
        <v>81</v>
      </c>
      <c r="BK578" s="228">
        <f>ROUND(I578*H578,2)</f>
        <v>0</v>
      </c>
      <c r="BL578" s="20" t="s">
        <v>109</v>
      </c>
      <c r="BM578" s="227" t="s">
        <v>862</v>
      </c>
    </row>
    <row r="579" s="13" customFormat="1">
      <c r="A579" s="13"/>
      <c r="B579" s="234"/>
      <c r="C579" s="235"/>
      <c r="D579" s="236" t="s">
        <v>207</v>
      </c>
      <c r="E579" s="237" t="s">
        <v>19</v>
      </c>
      <c r="F579" s="238" t="s">
        <v>853</v>
      </c>
      <c r="G579" s="235"/>
      <c r="H579" s="239">
        <v>47.268000000000001</v>
      </c>
      <c r="I579" s="240"/>
      <c r="J579" s="235"/>
      <c r="K579" s="235"/>
      <c r="L579" s="241"/>
      <c r="M579" s="242"/>
      <c r="N579" s="243"/>
      <c r="O579" s="243"/>
      <c r="P579" s="243"/>
      <c r="Q579" s="243"/>
      <c r="R579" s="243"/>
      <c r="S579" s="243"/>
      <c r="T579" s="24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5" t="s">
        <v>207</v>
      </c>
      <c r="AU579" s="245" t="s">
        <v>83</v>
      </c>
      <c r="AV579" s="13" t="s">
        <v>83</v>
      </c>
      <c r="AW579" s="13" t="s">
        <v>35</v>
      </c>
      <c r="AX579" s="13" t="s">
        <v>74</v>
      </c>
      <c r="AY579" s="245" t="s">
        <v>197</v>
      </c>
    </row>
    <row r="580" s="13" customFormat="1">
      <c r="A580" s="13"/>
      <c r="B580" s="234"/>
      <c r="C580" s="235"/>
      <c r="D580" s="236" t="s">
        <v>207</v>
      </c>
      <c r="E580" s="237" t="s">
        <v>19</v>
      </c>
      <c r="F580" s="238" t="s">
        <v>863</v>
      </c>
      <c r="G580" s="235"/>
      <c r="H580" s="239">
        <v>51.994999999999997</v>
      </c>
      <c r="I580" s="240"/>
      <c r="J580" s="235"/>
      <c r="K580" s="235"/>
      <c r="L580" s="241"/>
      <c r="M580" s="242"/>
      <c r="N580" s="243"/>
      <c r="O580" s="243"/>
      <c r="P580" s="243"/>
      <c r="Q580" s="243"/>
      <c r="R580" s="243"/>
      <c r="S580" s="243"/>
      <c r="T580" s="24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5" t="s">
        <v>207</v>
      </c>
      <c r="AU580" s="245" t="s">
        <v>83</v>
      </c>
      <c r="AV580" s="13" t="s">
        <v>83</v>
      </c>
      <c r="AW580" s="13" t="s">
        <v>35</v>
      </c>
      <c r="AX580" s="13" t="s">
        <v>81</v>
      </c>
      <c r="AY580" s="245" t="s">
        <v>197</v>
      </c>
    </row>
    <row r="581" s="2" customFormat="1" ht="37.8" customHeight="1">
      <c r="A581" s="41"/>
      <c r="B581" s="42"/>
      <c r="C581" s="216" t="s">
        <v>864</v>
      </c>
      <c r="D581" s="216" t="s">
        <v>199</v>
      </c>
      <c r="E581" s="217" t="s">
        <v>865</v>
      </c>
      <c r="F581" s="218" t="s">
        <v>866</v>
      </c>
      <c r="G581" s="219" t="s">
        <v>202</v>
      </c>
      <c r="H581" s="220">
        <v>435.09699999999998</v>
      </c>
      <c r="I581" s="221"/>
      <c r="J581" s="222">
        <f>ROUND(I581*H581,2)</f>
        <v>0</v>
      </c>
      <c r="K581" s="218" t="s">
        <v>203</v>
      </c>
      <c r="L581" s="47"/>
      <c r="M581" s="223" t="s">
        <v>19</v>
      </c>
      <c r="N581" s="224" t="s">
        <v>45</v>
      </c>
      <c r="O581" s="87"/>
      <c r="P581" s="225">
        <f>O581*H581</f>
        <v>0</v>
      </c>
      <c r="Q581" s="225">
        <v>0.0027000000000000001</v>
      </c>
      <c r="R581" s="225">
        <f>Q581*H581</f>
        <v>1.1747619</v>
      </c>
      <c r="S581" s="225">
        <v>0</v>
      </c>
      <c r="T581" s="226">
        <f>S581*H581</f>
        <v>0</v>
      </c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R581" s="227" t="s">
        <v>109</v>
      </c>
      <c r="AT581" s="227" t="s">
        <v>199</v>
      </c>
      <c r="AU581" s="227" t="s">
        <v>83</v>
      </c>
      <c r="AY581" s="20" t="s">
        <v>197</v>
      </c>
      <c r="BE581" s="228">
        <f>IF(N581="základní",J581,0)</f>
        <v>0</v>
      </c>
      <c r="BF581" s="228">
        <f>IF(N581="snížená",J581,0)</f>
        <v>0</v>
      </c>
      <c r="BG581" s="228">
        <f>IF(N581="zákl. přenesená",J581,0)</f>
        <v>0</v>
      </c>
      <c r="BH581" s="228">
        <f>IF(N581="sníž. přenesená",J581,0)</f>
        <v>0</v>
      </c>
      <c r="BI581" s="228">
        <f>IF(N581="nulová",J581,0)</f>
        <v>0</v>
      </c>
      <c r="BJ581" s="20" t="s">
        <v>81</v>
      </c>
      <c r="BK581" s="228">
        <f>ROUND(I581*H581,2)</f>
        <v>0</v>
      </c>
      <c r="BL581" s="20" t="s">
        <v>109</v>
      </c>
      <c r="BM581" s="227" t="s">
        <v>867</v>
      </c>
    </row>
    <row r="582" s="2" customFormat="1">
      <c r="A582" s="41"/>
      <c r="B582" s="42"/>
      <c r="C582" s="43"/>
      <c r="D582" s="229" t="s">
        <v>205</v>
      </c>
      <c r="E582" s="43"/>
      <c r="F582" s="230" t="s">
        <v>868</v>
      </c>
      <c r="G582" s="43"/>
      <c r="H582" s="43"/>
      <c r="I582" s="231"/>
      <c r="J582" s="43"/>
      <c r="K582" s="43"/>
      <c r="L582" s="47"/>
      <c r="M582" s="232"/>
      <c r="N582" s="233"/>
      <c r="O582" s="87"/>
      <c r="P582" s="87"/>
      <c r="Q582" s="87"/>
      <c r="R582" s="87"/>
      <c r="S582" s="87"/>
      <c r="T582" s="88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T582" s="20" t="s">
        <v>205</v>
      </c>
      <c r="AU582" s="20" t="s">
        <v>83</v>
      </c>
    </row>
    <row r="583" s="2" customFormat="1" ht="33" customHeight="1">
      <c r="A583" s="41"/>
      <c r="B583" s="42"/>
      <c r="C583" s="216" t="s">
        <v>869</v>
      </c>
      <c r="D583" s="216" t="s">
        <v>199</v>
      </c>
      <c r="E583" s="217" t="s">
        <v>870</v>
      </c>
      <c r="F583" s="218" t="s">
        <v>871</v>
      </c>
      <c r="G583" s="219" t="s">
        <v>211</v>
      </c>
      <c r="H583" s="220">
        <v>22.25</v>
      </c>
      <c r="I583" s="221"/>
      <c r="J583" s="222">
        <f>ROUND(I583*H583,2)</f>
        <v>0</v>
      </c>
      <c r="K583" s="218" t="s">
        <v>203</v>
      </c>
      <c r="L583" s="47"/>
      <c r="M583" s="223" t="s">
        <v>19</v>
      </c>
      <c r="N583" s="224" t="s">
        <v>45</v>
      </c>
      <c r="O583" s="87"/>
      <c r="P583" s="225">
        <f>O583*H583</f>
        <v>0</v>
      </c>
      <c r="Q583" s="225">
        <v>2.3010199999999998</v>
      </c>
      <c r="R583" s="225">
        <f>Q583*H583</f>
        <v>51.197694999999996</v>
      </c>
      <c r="S583" s="225">
        <v>0</v>
      </c>
      <c r="T583" s="226">
        <f>S583*H583</f>
        <v>0</v>
      </c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R583" s="227" t="s">
        <v>109</v>
      </c>
      <c r="AT583" s="227" t="s">
        <v>199</v>
      </c>
      <c r="AU583" s="227" t="s">
        <v>83</v>
      </c>
      <c r="AY583" s="20" t="s">
        <v>197</v>
      </c>
      <c r="BE583" s="228">
        <f>IF(N583="základní",J583,0)</f>
        <v>0</v>
      </c>
      <c r="BF583" s="228">
        <f>IF(N583="snížená",J583,0)</f>
        <v>0</v>
      </c>
      <c r="BG583" s="228">
        <f>IF(N583="zákl. přenesená",J583,0)</f>
        <v>0</v>
      </c>
      <c r="BH583" s="228">
        <f>IF(N583="sníž. přenesená",J583,0)</f>
        <v>0</v>
      </c>
      <c r="BI583" s="228">
        <f>IF(N583="nulová",J583,0)</f>
        <v>0</v>
      </c>
      <c r="BJ583" s="20" t="s">
        <v>81</v>
      </c>
      <c r="BK583" s="228">
        <f>ROUND(I583*H583,2)</f>
        <v>0</v>
      </c>
      <c r="BL583" s="20" t="s">
        <v>109</v>
      </c>
      <c r="BM583" s="227" t="s">
        <v>872</v>
      </c>
    </row>
    <row r="584" s="2" customFormat="1">
      <c r="A584" s="41"/>
      <c r="B584" s="42"/>
      <c r="C584" s="43"/>
      <c r="D584" s="229" t="s">
        <v>205</v>
      </c>
      <c r="E584" s="43"/>
      <c r="F584" s="230" t="s">
        <v>873</v>
      </c>
      <c r="G584" s="43"/>
      <c r="H584" s="43"/>
      <c r="I584" s="231"/>
      <c r="J584" s="43"/>
      <c r="K584" s="43"/>
      <c r="L584" s="47"/>
      <c r="M584" s="232"/>
      <c r="N584" s="233"/>
      <c r="O584" s="87"/>
      <c r="P584" s="87"/>
      <c r="Q584" s="87"/>
      <c r="R584" s="87"/>
      <c r="S584" s="87"/>
      <c r="T584" s="88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T584" s="20" t="s">
        <v>205</v>
      </c>
      <c r="AU584" s="20" t="s">
        <v>83</v>
      </c>
    </row>
    <row r="585" s="13" customFormat="1">
      <c r="A585" s="13"/>
      <c r="B585" s="234"/>
      <c r="C585" s="235"/>
      <c r="D585" s="236" t="s">
        <v>207</v>
      </c>
      <c r="E585" s="237" t="s">
        <v>19</v>
      </c>
      <c r="F585" s="238" t="s">
        <v>874</v>
      </c>
      <c r="G585" s="235"/>
      <c r="H585" s="239">
        <v>22.25</v>
      </c>
      <c r="I585" s="240"/>
      <c r="J585" s="235"/>
      <c r="K585" s="235"/>
      <c r="L585" s="241"/>
      <c r="M585" s="242"/>
      <c r="N585" s="243"/>
      <c r="O585" s="243"/>
      <c r="P585" s="243"/>
      <c r="Q585" s="243"/>
      <c r="R585" s="243"/>
      <c r="S585" s="243"/>
      <c r="T585" s="24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5" t="s">
        <v>207</v>
      </c>
      <c r="AU585" s="245" t="s">
        <v>83</v>
      </c>
      <c r="AV585" s="13" t="s">
        <v>83</v>
      </c>
      <c r="AW585" s="13" t="s">
        <v>35</v>
      </c>
      <c r="AX585" s="13" t="s">
        <v>81</v>
      </c>
      <c r="AY585" s="245" t="s">
        <v>197</v>
      </c>
    </row>
    <row r="586" s="2" customFormat="1" ht="33" customHeight="1">
      <c r="A586" s="41"/>
      <c r="B586" s="42"/>
      <c r="C586" s="216" t="s">
        <v>875</v>
      </c>
      <c r="D586" s="267" t="s">
        <v>199</v>
      </c>
      <c r="E586" s="217" t="s">
        <v>876</v>
      </c>
      <c r="F586" s="218" t="s">
        <v>877</v>
      </c>
      <c r="G586" s="219" t="s">
        <v>211</v>
      </c>
      <c r="H586" s="220">
        <v>35.814</v>
      </c>
      <c r="I586" s="221"/>
      <c r="J586" s="222">
        <f>ROUND(I586*H586,2)</f>
        <v>0</v>
      </c>
      <c r="K586" s="218" t="s">
        <v>203</v>
      </c>
      <c r="L586" s="47"/>
      <c r="M586" s="223" t="s">
        <v>19</v>
      </c>
      <c r="N586" s="224" t="s">
        <v>45</v>
      </c>
      <c r="O586" s="87"/>
      <c r="P586" s="225">
        <f>O586*H586</f>
        <v>0</v>
      </c>
      <c r="Q586" s="225">
        <v>2.5018699999999998</v>
      </c>
      <c r="R586" s="225">
        <f>Q586*H586</f>
        <v>89.60197217999999</v>
      </c>
      <c r="S586" s="225">
        <v>0</v>
      </c>
      <c r="T586" s="226">
        <f>S586*H586</f>
        <v>0</v>
      </c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R586" s="227" t="s">
        <v>109</v>
      </c>
      <c r="AT586" s="227" t="s">
        <v>199</v>
      </c>
      <c r="AU586" s="227" t="s">
        <v>83</v>
      </c>
      <c r="AY586" s="20" t="s">
        <v>197</v>
      </c>
      <c r="BE586" s="228">
        <f>IF(N586="základní",J586,0)</f>
        <v>0</v>
      </c>
      <c r="BF586" s="228">
        <f>IF(N586="snížená",J586,0)</f>
        <v>0</v>
      </c>
      <c r="BG586" s="228">
        <f>IF(N586="zákl. přenesená",J586,0)</f>
        <v>0</v>
      </c>
      <c r="BH586" s="228">
        <f>IF(N586="sníž. přenesená",J586,0)</f>
        <v>0</v>
      </c>
      <c r="BI586" s="228">
        <f>IF(N586="nulová",J586,0)</f>
        <v>0</v>
      </c>
      <c r="BJ586" s="20" t="s">
        <v>81</v>
      </c>
      <c r="BK586" s="228">
        <f>ROUND(I586*H586,2)</f>
        <v>0</v>
      </c>
      <c r="BL586" s="20" t="s">
        <v>109</v>
      </c>
      <c r="BM586" s="227" t="s">
        <v>878</v>
      </c>
    </row>
    <row r="587" s="2" customFormat="1">
      <c r="A587" s="41"/>
      <c r="B587" s="42"/>
      <c r="C587" s="43"/>
      <c r="D587" s="229" t="s">
        <v>205</v>
      </c>
      <c r="E587" s="43"/>
      <c r="F587" s="230" t="s">
        <v>879</v>
      </c>
      <c r="G587" s="43"/>
      <c r="H587" s="43"/>
      <c r="I587" s="231"/>
      <c r="J587" s="43"/>
      <c r="K587" s="43"/>
      <c r="L587" s="47"/>
      <c r="M587" s="232"/>
      <c r="N587" s="233"/>
      <c r="O587" s="87"/>
      <c r="P587" s="87"/>
      <c r="Q587" s="87"/>
      <c r="R587" s="87"/>
      <c r="S587" s="87"/>
      <c r="T587" s="88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T587" s="20" t="s">
        <v>205</v>
      </c>
      <c r="AU587" s="20" t="s">
        <v>83</v>
      </c>
    </row>
    <row r="588" s="15" customFormat="1">
      <c r="A588" s="15"/>
      <c r="B588" s="257"/>
      <c r="C588" s="258"/>
      <c r="D588" s="236" t="s">
        <v>207</v>
      </c>
      <c r="E588" s="259" t="s">
        <v>19</v>
      </c>
      <c r="F588" s="260" t="s">
        <v>716</v>
      </c>
      <c r="G588" s="258"/>
      <c r="H588" s="259" t="s">
        <v>19</v>
      </c>
      <c r="I588" s="261"/>
      <c r="J588" s="258"/>
      <c r="K588" s="258"/>
      <c r="L588" s="262"/>
      <c r="M588" s="263"/>
      <c r="N588" s="264"/>
      <c r="O588" s="264"/>
      <c r="P588" s="264"/>
      <c r="Q588" s="264"/>
      <c r="R588" s="264"/>
      <c r="S588" s="264"/>
      <c r="T588" s="26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66" t="s">
        <v>207</v>
      </c>
      <c r="AU588" s="266" t="s">
        <v>83</v>
      </c>
      <c r="AV588" s="15" t="s">
        <v>81</v>
      </c>
      <c r="AW588" s="15" t="s">
        <v>35</v>
      </c>
      <c r="AX588" s="15" t="s">
        <v>74</v>
      </c>
      <c r="AY588" s="266" t="s">
        <v>197</v>
      </c>
    </row>
    <row r="589" s="13" customFormat="1">
      <c r="A589" s="13"/>
      <c r="B589" s="234"/>
      <c r="C589" s="235"/>
      <c r="D589" s="236" t="s">
        <v>207</v>
      </c>
      <c r="E589" s="237" t="s">
        <v>19</v>
      </c>
      <c r="F589" s="238" t="s">
        <v>880</v>
      </c>
      <c r="G589" s="235"/>
      <c r="H589" s="239">
        <v>28.16</v>
      </c>
      <c r="I589" s="240"/>
      <c r="J589" s="235"/>
      <c r="K589" s="235"/>
      <c r="L589" s="241"/>
      <c r="M589" s="242"/>
      <c r="N589" s="243"/>
      <c r="O589" s="243"/>
      <c r="P589" s="243"/>
      <c r="Q589" s="243"/>
      <c r="R589" s="243"/>
      <c r="S589" s="243"/>
      <c r="T589" s="24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5" t="s">
        <v>207</v>
      </c>
      <c r="AU589" s="245" t="s">
        <v>83</v>
      </c>
      <c r="AV589" s="13" t="s">
        <v>83</v>
      </c>
      <c r="AW589" s="13" t="s">
        <v>35</v>
      </c>
      <c r="AX589" s="13" t="s">
        <v>74</v>
      </c>
      <c r="AY589" s="245" t="s">
        <v>197</v>
      </c>
    </row>
    <row r="590" s="13" customFormat="1">
      <c r="A590" s="13"/>
      <c r="B590" s="234"/>
      <c r="C590" s="235"/>
      <c r="D590" s="236" t="s">
        <v>207</v>
      </c>
      <c r="E590" s="237" t="s">
        <v>19</v>
      </c>
      <c r="F590" s="238" t="s">
        <v>881</v>
      </c>
      <c r="G590" s="235"/>
      <c r="H590" s="239">
        <v>7.6539999999999999</v>
      </c>
      <c r="I590" s="240"/>
      <c r="J590" s="235"/>
      <c r="K590" s="235"/>
      <c r="L590" s="241"/>
      <c r="M590" s="242"/>
      <c r="N590" s="243"/>
      <c r="O590" s="243"/>
      <c r="P590" s="243"/>
      <c r="Q590" s="243"/>
      <c r="R590" s="243"/>
      <c r="S590" s="243"/>
      <c r="T590" s="24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5" t="s">
        <v>207</v>
      </c>
      <c r="AU590" s="245" t="s">
        <v>83</v>
      </c>
      <c r="AV590" s="13" t="s">
        <v>83</v>
      </c>
      <c r="AW590" s="13" t="s">
        <v>35</v>
      </c>
      <c r="AX590" s="13" t="s">
        <v>74</v>
      </c>
      <c r="AY590" s="245" t="s">
        <v>197</v>
      </c>
    </row>
    <row r="591" s="15" customFormat="1">
      <c r="A591" s="15"/>
      <c r="B591" s="257"/>
      <c r="C591" s="258"/>
      <c r="D591" s="236" t="s">
        <v>207</v>
      </c>
      <c r="E591" s="259" t="s">
        <v>19</v>
      </c>
      <c r="F591" s="260" t="s">
        <v>882</v>
      </c>
      <c r="G591" s="258"/>
      <c r="H591" s="259" t="s">
        <v>19</v>
      </c>
      <c r="I591" s="261"/>
      <c r="J591" s="258"/>
      <c r="K591" s="258"/>
      <c r="L591" s="262"/>
      <c r="M591" s="263"/>
      <c r="N591" s="264"/>
      <c r="O591" s="264"/>
      <c r="P591" s="264"/>
      <c r="Q591" s="264"/>
      <c r="R591" s="264"/>
      <c r="S591" s="264"/>
      <c r="T591" s="26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66" t="s">
        <v>207</v>
      </c>
      <c r="AU591" s="266" t="s">
        <v>83</v>
      </c>
      <c r="AV591" s="15" t="s">
        <v>81</v>
      </c>
      <c r="AW591" s="15" t="s">
        <v>35</v>
      </c>
      <c r="AX591" s="15" t="s">
        <v>74</v>
      </c>
      <c r="AY591" s="266" t="s">
        <v>197</v>
      </c>
    </row>
    <row r="592" s="14" customFormat="1">
      <c r="A592" s="14"/>
      <c r="B592" s="246"/>
      <c r="C592" s="247"/>
      <c r="D592" s="236" t="s">
        <v>207</v>
      </c>
      <c r="E592" s="248" t="s">
        <v>19</v>
      </c>
      <c r="F592" s="249" t="s">
        <v>216</v>
      </c>
      <c r="G592" s="247"/>
      <c r="H592" s="250">
        <v>35.814</v>
      </c>
      <c r="I592" s="251"/>
      <c r="J592" s="247"/>
      <c r="K592" s="247"/>
      <c r="L592" s="252"/>
      <c r="M592" s="253"/>
      <c r="N592" s="254"/>
      <c r="O592" s="254"/>
      <c r="P592" s="254"/>
      <c r="Q592" s="254"/>
      <c r="R592" s="254"/>
      <c r="S592" s="254"/>
      <c r="T592" s="255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6" t="s">
        <v>207</v>
      </c>
      <c r="AU592" s="256" t="s">
        <v>83</v>
      </c>
      <c r="AV592" s="14" t="s">
        <v>109</v>
      </c>
      <c r="AW592" s="14" t="s">
        <v>35</v>
      </c>
      <c r="AX592" s="14" t="s">
        <v>81</v>
      </c>
      <c r="AY592" s="256" t="s">
        <v>197</v>
      </c>
    </row>
    <row r="593" s="2" customFormat="1" ht="21.75" customHeight="1">
      <c r="A593" s="41"/>
      <c r="B593" s="42"/>
      <c r="C593" s="216" t="s">
        <v>883</v>
      </c>
      <c r="D593" s="216" t="s">
        <v>199</v>
      </c>
      <c r="E593" s="217" t="s">
        <v>884</v>
      </c>
      <c r="F593" s="218" t="s">
        <v>885</v>
      </c>
      <c r="G593" s="219" t="s">
        <v>886</v>
      </c>
      <c r="H593" s="220">
        <v>26.699999999999999</v>
      </c>
      <c r="I593" s="221"/>
      <c r="J593" s="222">
        <f>ROUND(I593*H593,2)</f>
        <v>0</v>
      </c>
      <c r="K593" s="218" t="s">
        <v>19</v>
      </c>
      <c r="L593" s="47"/>
      <c r="M593" s="223" t="s">
        <v>19</v>
      </c>
      <c r="N593" s="224" t="s">
        <v>45</v>
      </c>
      <c r="O593" s="87"/>
      <c r="P593" s="225">
        <f>O593*H593</f>
        <v>0</v>
      </c>
      <c r="Q593" s="225">
        <v>0</v>
      </c>
      <c r="R593" s="225">
        <f>Q593*H593</f>
        <v>0</v>
      </c>
      <c r="S593" s="225">
        <v>0</v>
      </c>
      <c r="T593" s="226">
        <f>S593*H593</f>
        <v>0</v>
      </c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R593" s="227" t="s">
        <v>109</v>
      </c>
      <c r="AT593" s="227" t="s">
        <v>199</v>
      </c>
      <c r="AU593" s="227" t="s">
        <v>83</v>
      </c>
      <c r="AY593" s="20" t="s">
        <v>197</v>
      </c>
      <c r="BE593" s="228">
        <f>IF(N593="základní",J593,0)</f>
        <v>0</v>
      </c>
      <c r="BF593" s="228">
        <f>IF(N593="snížená",J593,0)</f>
        <v>0</v>
      </c>
      <c r="BG593" s="228">
        <f>IF(N593="zákl. přenesená",J593,0)</f>
        <v>0</v>
      </c>
      <c r="BH593" s="228">
        <f>IF(N593="sníž. přenesená",J593,0)</f>
        <v>0</v>
      </c>
      <c r="BI593" s="228">
        <f>IF(N593="nulová",J593,0)</f>
        <v>0</v>
      </c>
      <c r="BJ593" s="20" t="s">
        <v>81</v>
      </c>
      <c r="BK593" s="228">
        <f>ROUND(I593*H593,2)</f>
        <v>0</v>
      </c>
      <c r="BL593" s="20" t="s">
        <v>109</v>
      </c>
      <c r="BM593" s="227" t="s">
        <v>887</v>
      </c>
    </row>
    <row r="594" s="15" customFormat="1">
      <c r="A594" s="15"/>
      <c r="B594" s="257"/>
      <c r="C594" s="258"/>
      <c r="D594" s="236" t="s">
        <v>207</v>
      </c>
      <c r="E594" s="259" t="s">
        <v>19</v>
      </c>
      <c r="F594" s="260" t="s">
        <v>888</v>
      </c>
      <c r="G594" s="258"/>
      <c r="H594" s="259" t="s">
        <v>19</v>
      </c>
      <c r="I594" s="261"/>
      <c r="J594" s="258"/>
      <c r="K594" s="258"/>
      <c r="L594" s="262"/>
      <c r="M594" s="263"/>
      <c r="N594" s="264"/>
      <c r="O594" s="264"/>
      <c r="P594" s="264"/>
      <c r="Q594" s="264"/>
      <c r="R594" s="264"/>
      <c r="S594" s="264"/>
      <c r="T594" s="26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66" t="s">
        <v>207</v>
      </c>
      <c r="AU594" s="266" t="s">
        <v>83</v>
      </c>
      <c r="AV594" s="15" t="s">
        <v>81</v>
      </c>
      <c r="AW594" s="15" t="s">
        <v>35</v>
      </c>
      <c r="AX594" s="15" t="s">
        <v>74</v>
      </c>
      <c r="AY594" s="266" t="s">
        <v>197</v>
      </c>
    </row>
    <row r="595" s="13" customFormat="1">
      <c r="A595" s="13"/>
      <c r="B595" s="234"/>
      <c r="C595" s="235"/>
      <c r="D595" s="236" t="s">
        <v>207</v>
      </c>
      <c r="E595" s="237" t="s">
        <v>19</v>
      </c>
      <c r="F595" s="238" t="s">
        <v>889</v>
      </c>
      <c r="G595" s="235"/>
      <c r="H595" s="239">
        <v>17.600000000000001</v>
      </c>
      <c r="I595" s="240"/>
      <c r="J595" s="235"/>
      <c r="K595" s="235"/>
      <c r="L595" s="241"/>
      <c r="M595" s="242"/>
      <c r="N595" s="243"/>
      <c r="O595" s="243"/>
      <c r="P595" s="243"/>
      <c r="Q595" s="243"/>
      <c r="R595" s="243"/>
      <c r="S595" s="243"/>
      <c r="T595" s="24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5" t="s">
        <v>207</v>
      </c>
      <c r="AU595" s="245" t="s">
        <v>83</v>
      </c>
      <c r="AV595" s="13" t="s">
        <v>83</v>
      </c>
      <c r="AW595" s="13" t="s">
        <v>35</v>
      </c>
      <c r="AX595" s="13" t="s">
        <v>74</v>
      </c>
      <c r="AY595" s="245" t="s">
        <v>197</v>
      </c>
    </row>
    <row r="596" s="13" customFormat="1">
      <c r="A596" s="13"/>
      <c r="B596" s="234"/>
      <c r="C596" s="235"/>
      <c r="D596" s="236" t="s">
        <v>207</v>
      </c>
      <c r="E596" s="237" t="s">
        <v>19</v>
      </c>
      <c r="F596" s="238" t="s">
        <v>890</v>
      </c>
      <c r="G596" s="235"/>
      <c r="H596" s="239">
        <v>9.0999999999999996</v>
      </c>
      <c r="I596" s="240"/>
      <c r="J596" s="235"/>
      <c r="K596" s="235"/>
      <c r="L596" s="241"/>
      <c r="M596" s="242"/>
      <c r="N596" s="243"/>
      <c r="O596" s="243"/>
      <c r="P596" s="243"/>
      <c r="Q596" s="243"/>
      <c r="R596" s="243"/>
      <c r="S596" s="243"/>
      <c r="T596" s="24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5" t="s">
        <v>207</v>
      </c>
      <c r="AU596" s="245" t="s">
        <v>83</v>
      </c>
      <c r="AV596" s="13" t="s">
        <v>83</v>
      </c>
      <c r="AW596" s="13" t="s">
        <v>35</v>
      </c>
      <c r="AX596" s="13" t="s">
        <v>74</v>
      </c>
      <c r="AY596" s="245" t="s">
        <v>197</v>
      </c>
    </row>
    <row r="597" s="14" customFormat="1">
      <c r="A597" s="14"/>
      <c r="B597" s="246"/>
      <c r="C597" s="247"/>
      <c r="D597" s="236" t="s">
        <v>207</v>
      </c>
      <c r="E597" s="248" t="s">
        <v>19</v>
      </c>
      <c r="F597" s="249" t="s">
        <v>216</v>
      </c>
      <c r="G597" s="247"/>
      <c r="H597" s="250">
        <v>26.699999999999999</v>
      </c>
      <c r="I597" s="251"/>
      <c r="J597" s="247"/>
      <c r="K597" s="247"/>
      <c r="L597" s="252"/>
      <c r="M597" s="253"/>
      <c r="N597" s="254"/>
      <c r="O597" s="254"/>
      <c r="P597" s="254"/>
      <c r="Q597" s="254"/>
      <c r="R597" s="254"/>
      <c r="S597" s="254"/>
      <c r="T597" s="25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6" t="s">
        <v>207</v>
      </c>
      <c r="AU597" s="256" t="s">
        <v>83</v>
      </c>
      <c r="AV597" s="14" t="s">
        <v>109</v>
      </c>
      <c r="AW597" s="14" t="s">
        <v>35</v>
      </c>
      <c r="AX597" s="14" t="s">
        <v>81</v>
      </c>
      <c r="AY597" s="256" t="s">
        <v>197</v>
      </c>
    </row>
    <row r="598" s="2" customFormat="1" ht="37.8" customHeight="1">
      <c r="A598" s="41"/>
      <c r="B598" s="42"/>
      <c r="C598" s="216" t="s">
        <v>891</v>
      </c>
      <c r="D598" s="267" t="s">
        <v>199</v>
      </c>
      <c r="E598" s="217" t="s">
        <v>892</v>
      </c>
      <c r="F598" s="218" t="s">
        <v>893</v>
      </c>
      <c r="G598" s="219" t="s">
        <v>211</v>
      </c>
      <c r="H598" s="220">
        <v>35.814</v>
      </c>
      <c r="I598" s="221"/>
      <c r="J598" s="222">
        <f>ROUND(I598*H598,2)</f>
        <v>0</v>
      </c>
      <c r="K598" s="218" t="s">
        <v>498</v>
      </c>
      <c r="L598" s="47"/>
      <c r="M598" s="223" t="s">
        <v>19</v>
      </c>
      <c r="N598" s="224" t="s">
        <v>45</v>
      </c>
      <c r="O598" s="87"/>
      <c r="P598" s="225">
        <f>O598*H598</f>
        <v>0</v>
      </c>
      <c r="Q598" s="225">
        <v>0.035349999999999999</v>
      </c>
      <c r="R598" s="225">
        <f>Q598*H598</f>
        <v>1.2660248999999999</v>
      </c>
      <c r="S598" s="225">
        <v>0</v>
      </c>
      <c r="T598" s="226">
        <f>S598*H598</f>
        <v>0</v>
      </c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R598" s="227" t="s">
        <v>109</v>
      </c>
      <c r="AT598" s="227" t="s">
        <v>199</v>
      </c>
      <c r="AU598" s="227" t="s">
        <v>83</v>
      </c>
      <c r="AY598" s="20" t="s">
        <v>197</v>
      </c>
      <c r="BE598" s="228">
        <f>IF(N598="základní",J598,0)</f>
        <v>0</v>
      </c>
      <c r="BF598" s="228">
        <f>IF(N598="snížená",J598,0)</f>
        <v>0</v>
      </c>
      <c r="BG598" s="228">
        <f>IF(N598="zákl. přenesená",J598,0)</f>
        <v>0</v>
      </c>
      <c r="BH598" s="228">
        <f>IF(N598="sníž. přenesená",J598,0)</f>
        <v>0</v>
      </c>
      <c r="BI598" s="228">
        <f>IF(N598="nulová",J598,0)</f>
        <v>0</v>
      </c>
      <c r="BJ598" s="20" t="s">
        <v>81</v>
      </c>
      <c r="BK598" s="228">
        <f>ROUND(I598*H598,2)</f>
        <v>0</v>
      </c>
      <c r="BL598" s="20" t="s">
        <v>109</v>
      </c>
      <c r="BM598" s="227" t="s">
        <v>894</v>
      </c>
    </row>
    <row r="599" s="2" customFormat="1">
      <c r="A599" s="41"/>
      <c r="B599" s="42"/>
      <c r="C599" s="43"/>
      <c r="D599" s="229" t="s">
        <v>205</v>
      </c>
      <c r="E599" s="43"/>
      <c r="F599" s="230" t="s">
        <v>895</v>
      </c>
      <c r="G599" s="43"/>
      <c r="H599" s="43"/>
      <c r="I599" s="231"/>
      <c r="J599" s="43"/>
      <c r="K599" s="43"/>
      <c r="L599" s="47"/>
      <c r="M599" s="232"/>
      <c r="N599" s="233"/>
      <c r="O599" s="87"/>
      <c r="P599" s="87"/>
      <c r="Q599" s="87"/>
      <c r="R599" s="87"/>
      <c r="S599" s="87"/>
      <c r="T599" s="88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T599" s="20" t="s">
        <v>205</v>
      </c>
      <c r="AU599" s="20" t="s">
        <v>83</v>
      </c>
    </row>
    <row r="600" s="2" customFormat="1" ht="37.8" customHeight="1">
      <c r="A600" s="41"/>
      <c r="B600" s="42"/>
      <c r="C600" s="216" t="s">
        <v>896</v>
      </c>
      <c r="D600" s="267" t="s">
        <v>199</v>
      </c>
      <c r="E600" s="217" t="s">
        <v>897</v>
      </c>
      <c r="F600" s="218" t="s">
        <v>898</v>
      </c>
      <c r="G600" s="219" t="s">
        <v>211</v>
      </c>
      <c r="H600" s="220">
        <v>35.814</v>
      </c>
      <c r="I600" s="221"/>
      <c r="J600" s="222">
        <f>ROUND(I600*H600,2)</f>
        <v>0</v>
      </c>
      <c r="K600" s="218" t="s">
        <v>498</v>
      </c>
      <c r="L600" s="47"/>
      <c r="M600" s="223" t="s">
        <v>19</v>
      </c>
      <c r="N600" s="224" t="s">
        <v>45</v>
      </c>
      <c r="O600" s="87"/>
      <c r="P600" s="225">
        <f>O600*H600</f>
        <v>0</v>
      </c>
      <c r="Q600" s="225">
        <v>0</v>
      </c>
      <c r="R600" s="225">
        <f>Q600*H600</f>
        <v>0</v>
      </c>
      <c r="S600" s="225">
        <v>0</v>
      </c>
      <c r="T600" s="226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27" t="s">
        <v>109</v>
      </c>
      <c r="AT600" s="227" t="s">
        <v>199</v>
      </c>
      <c r="AU600" s="227" t="s">
        <v>83</v>
      </c>
      <c r="AY600" s="20" t="s">
        <v>197</v>
      </c>
      <c r="BE600" s="228">
        <f>IF(N600="základní",J600,0)</f>
        <v>0</v>
      </c>
      <c r="BF600" s="228">
        <f>IF(N600="snížená",J600,0)</f>
        <v>0</v>
      </c>
      <c r="BG600" s="228">
        <f>IF(N600="zákl. přenesená",J600,0)</f>
        <v>0</v>
      </c>
      <c r="BH600" s="228">
        <f>IF(N600="sníž. přenesená",J600,0)</f>
        <v>0</v>
      </c>
      <c r="BI600" s="228">
        <f>IF(N600="nulová",J600,0)</f>
        <v>0</v>
      </c>
      <c r="BJ600" s="20" t="s">
        <v>81</v>
      </c>
      <c r="BK600" s="228">
        <f>ROUND(I600*H600,2)</f>
        <v>0</v>
      </c>
      <c r="BL600" s="20" t="s">
        <v>109</v>
      </c>
      <c r="BM600" s="227" t="s">
        <v>899</v>
      </c>
    </row>
    <row r="601" s="2" customFormat="1">
      <c r="A601" s="41"/>
      <c r="B601" s="42"/>
      <c r="C601" s="43"/>
      <c r="D601" s="229" t="s">
        <v>205</v>
      </c>
      <c r="E601" s="43"/>
      <c r="F601" s="230" t="s">
        <v>900</v>
      </c>
      <c r="G601" s="43"/>
      <c r="H601" s="43"/>
      <c r="I601" s="231"/>
      <c r="J601" s="43"/>
      <c r="K601" s="43"/>
      <c r="L601" s="47"/>
      <c r="M601" s="232"/>
      <c r="N601" s="233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205</v>
      </c>
      <c r="AU601" s="20" t="s">
        <v>83</v>
      </c>
    </row>
    <row r="602" s="15" customFormat="1">
      <c r="A602" s="15"/>
      <c r="B602" s="257"/>
      <c r="C602" s="258"/>
      <c r="D602" s="236" t="s">
        <v>207</v>
      </c>
      <c r="E602" s="259" t="s">
        <v>19</v>
      </c>
      <c r="F602" s="260" t="s">
        <v>716</v>
      </c>
      <c r="G602" s="258"/>
      <c r="H602" s="259" t="s">
        <v>19</v>
      </c>
      <c r="I602" s="261"/>
      <c r="J602" s="258"/>
      <c r="K602" s="258"/>
      <c r="L602" s="262"/>
      <c r="M602" s="263"/>
      <c r="N602" s="264"/>
      <c r="O602" s="264"/>
      <c r="P602" s="264"/>
      <c r="Q602" s="264"/>
      <c r="R602" s="264"/>
      <c r="S602" s="264"/>
      <c r="T602" s="26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6" t="s">
        <v>207</v>
      </c>
      <c r="AU602" s="266" t="s">
        <v>83</v>
      </c>
      <c r="AV602" s="15" t="s">
        <v>81</v>
      </c>
      <c r="AW602" s="15" t="s">
        <v>35</v>
      </c>
      <c r="AX602" s="15" t="s">
        <v>74</v>
      </c>
      <c r="AY602" s="266" t="s">
        <v>197</v>
      </c>
    </row>
    <row r="603" s="13" customFormat="1">
      <c r="A603" s="13"/>
      <c r="B603" s="234"/>
      <c r="C603" s="235"/>
      <c r="D603" s="236" t="s">
        <v>207</v>
      </c>
      <c r="E603" s="237" t="s">
        <v>19</v>
      </c>
      <c r="F603" s="238" t="s">
        <v>880</v>
      </c>
      <c r="G603" s="235"/>
      <c r="H603" s="239">
        <v>28.16</v>
      </c>
      <c r="I603" s="240"/>
      <c r="J603" s="235"/>
      <c r="K603" s="235"/>
      <c r="L603" s="241"/>
      <c r="M603" s="242"/>
      <c r="N603" s="243"/>
      <c r="O603" s="243"/>
      <c r="P603" s="243"/>
      <c r="Q603" s="243"/>
      <c r="R603" s="243"/>
      <c r="S603" s="243"/>
      <c r="T603" s="24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5" t="s">
        <v>207</v>
      </c>
      <c r="AU603" s="245" t="s">
        <v>83</v>
      </c>
      <c r="AV603" s="13" t="s">
        <v>83</v>
      </c>
      <c r="AW603" s="13" t="s">
        <v>35</v>
      </c>
      <c r="AX603" s="13" t="s">
        <v>74</v>
      </c>
      <c r="AY603" s="245" t="s">
        <v>197</v>
      </c>
    </row>
    <row r="604" s="13" customFormat="1">
      <c r="A604" s="13"/>
      <c r="B604" s="234"/>
      <c r="C604" s="235"/>
      <c r="D604" s="236" t="s">
        <v>207</v>
      </c>
      <c r="E604" s="237" t="s">
        <v>19</v>
      </c>
      <c r="F604" s="238" t="s">
        <v>881</v>
      </c>
      <c r="G604" s="235"/>
      <c r="H604" s="239">
        <v>7.6539999999999999</v>
      </c>
      <c r="I604" s="240"/>
      <c r="J604" s="235"/>
      <c r="K604" s="235"/>
      <c r="L604" s="241"/>
      <c r="M604" s="242"/>
      <c r="N604" s="243"/>
      <c r="O604" s="243"/>
      <c r="P604" s="243"/>
      <c r="Q604" s="243"/>
      <c r="R604" s="243"/>
      <c r="S604" s="243"/>
      <c r="T604" s="24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5" t="s">
        <v>207</v>
      </c>
      <c r="AU604" s="245" t="s">
        <v>83</v>
      </c>
      <c r="AV604" s="13" t="s">
        <v>83</v>
      </c>
      <c r="AW604" s="13" t="s">
        <v>35</v>
      </c>
      <c r="AX604" s="13" t="s">
        <v>74</v>
      </c>
      <c r="AY604" s="245" t="s">
        <v>197</v>
      </c>
    </row>
    <row r="605" s="14" customFormat="1">
      <c r="A605" s="14"/>
      <c r="B605" s="246"/>
      <c r="C605" s="247"/>
      <c r="D605" s="236" t="s">
        <v>207</v>
      </c>
      <c r="E605" s="248" t="s">
        <v>19</v>
      </c>
      <c r="F605" s="249" t="s">
        <v>216</v>
      </c>
      <c r="G605" s="247"/>
      <c r="H605" s="250">
        <v>35.814</v>
      </c>
      <c r="I605" s="251"/>
      <c r="J605" s="247"/>
      <c r="K605" s="247"/>
      <c r="L605" s="252"/>
      <c r="M605" s="253"/>
      <c r="N605" s="254"/>
      <c r="O605" s="254"/>
      <c r="P605" s="254"/>
      <c r="Q605" s="254"/>
      <c r="R605" s="254"/>
      <c r="S605" s="254"/>
      <c r="T605" s="255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6" t="s">
        <v>207</v>
      </c>
      <c r="AU605" s="256" t="s">
        <v>83</v>
      </c>
      <c r="AV605" s="14" t="s">
        <v>109</v>
      </c>
      <c r="AW605" s="14" t="s">
        <v>35</v>
      </c>
      <c r="AX605" s="14" t="s">
        <v>81</v>
      </c>
      <c r="AY605" s="256" t="s">
        <v>197</v>
      </c>
    </row>
    <row r="606" s="2" customFormat="1" ht="24.15" customHeight="1">
      <c r="A606" s="41"/>
      <c r="B606" s="42"/>
      <c r="C606" s="216" t="s">
        <v>901</v>
      </c>
      <c r="D606" s="267" t="s">
        <v>199</v>
      </c>
      <c r="E606" s="217" t="s">
        <v>902</v>
      </c>
      <c r="F606" s="218" t="s">
        <v>903</v>
      </c>
      <c r="G606" s="219" t="s">
        <v>202</v>
      </c>
      <c r="H606" s="220">
        <v>550.78999999999996</v>
      </c>
      <c r="I606" s="221"/>
      <c r="J606" s="222">
        <f>ROUND(I606*H606,2)</f>
        <v>0</v>
      </c>
      <c r="K606" s="218" t="s">
        <v>203</v>
      </c>
      <c r="L606" s="47"/>
      <c r="M606" s="223" t="s">
        <v>19</v>
      </c>
      <c r="N606" s="224" t="s">
        <v>45</v>
      </c>
      <c r="O606" s="87"/>
      <c r="P606" s="225">
        <f>O606*H606</f>
        <v>0</v>
      </c>
      <c r="Q606" s="225">
        <v>0.094500000000000001</v>
      </c>
      <c r="R606" s="225">
        <f>Q606*H606</f>
        <v>52.049654999999994</v>
      </c>
      <c r="S606" s="225">
        <v>0</v>
      </c>
      <c r="T606" s="226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27" t="s">
        <v>109</v>
      </c>
      <c r="AT606" s="227" t="s">
        <v>199</v>
      </c>
      <c r="AU606" s="227" t="s">
        <v>83</v>
      </c>
      <c r="AY606" s="20" t="s">
        <v>197</v>
      </c>
      <c r="BE606" s="228">
        <f>IF(N606="základní",J606,0)</f>
        <v>0</v>
      </c>
      <c r="BF606" s="228">
        <f>IF(N606="snížená",J606,0)</f>
        <v>0</v>
      </c>
      <c r="BG606" s="228">
        <f>IF(N606="zákl. přenesená",J606,0)</f>
        <v>0</v>
      </c>
      <c r="BH606" s="228">
        <f>IF(N606="sníž. přenesená",J606,0)</f>
        <v>0</v>
      </c>
      <c r="BI606" s="228">
        <f>IF(N606="nulová",J606,0)</f>
        <v>0</v>
      </c>
      <c r="BJ606" s="20" t="s">
        <v>81</v>
      </c>
      <c r="BK606" s="228">
        <f>ROUND(I606*H606,2)</f>
        <v>0</v>
      </c>
      <c r="BL606" s="20" t="s">
        <v>109</v>
      </c>
      <c r="BM606" s="227" t="s">
        <v>904</v>
      </c>
    </row>
    <row r="607" s="2" customFormat="1">
      <c r="A607" s="41"/>
      <c r="B607" s="42"/>
      <c r="C607" s="43"/>
      <c r="D607" s="229" t="s">
        <v>205</v>
      </c>
      <c r="E607" s="43"/>
      <c r="F607" s="230" t="s">
        <v>905</v>
      </c>
      <c r="G607" s="43"/>
      <c r="H607" s="43"/>
      <c r="I607" s="231"/>
      <c r="J607" s="43"/>
      <c r="K607" s="43"/>
      <c r="L607" s="47"/>
      <c r="M607" s="232"/>
      <c r="N607" s="233"/>
      <c r="O607" s="87"/>
      <c r="P607" s="87"/>
      <c r="Q607" s="87"/>
      <c r="R607" s="87"/>
      <c r="S607" s="87"/>
      <c r="T607" s="88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T607" s="20" t="s">
        <v>205</v>
      </c>
      <c r="AU607" s="20" t="s">
        <v>83</v>
      </c>
    </row>
    <row r="608" s="15" customFormat="1">
      <c r="A608" s="15"/>
      <c r="B608" s="257"/>
      <c r="C608" s="258"/>
      <c r="D608" s="236" t="s">
        <v>207</v>
      </c>
      <c r="E608" s="259" t="s">
        <v>19</v>
      </c>
      <c r="F608" s="260" t="s">
        <v>716</v>
      </c>
      <c r="G608" s="258"/>
      <c r="H608" s="259" t="s">
        <v>19</v>
      </c>
      <c r="I608" s="261"/>
      <c r="J608" s="258"/>
      <c r="K608" s="258"/>
      <c r="L608" s="262"/>
      <c r="M608" s="263"/>
      <c r="N608" s="264"/>
      <c r="O608" s="264"/>
      <c r="P608" s="264"/>
      <c r="Q608" s="264"/>
      <c r="R608" s="264"/>
      <c r="S608" s="264"/>
      <c r="T608" s="26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66" t="s">
        <v>207</v>
      </c>
      <c r="AU608" s="266" t="s">
        <v>83</v>
      </c>
      <c r="AV608" s="15" t="s">
        <v>81</v>
      </c>
      <c r="AW608" s="15" t="s">
        <v>35</v>
      </c>
      <c r="AX608" s="15" t="s">
        <v>74</v>
      </c>
      <c r="AY608" s="266" t="s">
        <v>197</v>
      </c>
    </row>
    <row r="609" s="13" customFormat="1">
      <c r="A609" s="13"/>
      <c r="B609" s="234"/>
      <c r="C609" s="235"/>
      <c r="D609" s="236" t="s">
        <v>207</v>
      </c>
      <c r="E609" s="237" t="s">
        <v>19</v>
      </c>
      <c r="F609" s="238" t="s">
        <v>906</v>
      </c>
      <c r="G609" s="235"/>
      <c r="H609" s="239">
        <v>4.5999999999999996</v>
      </c>
      <c r="I609" s="240"/>
      <c r="J609" s="235"/>
      <c r="K609" s="235"/>
      <c r="L609" s="241"/>
      <c r="M609" s="242"/>
      <c r="N609" s="243"/>
      <c r="O609" s="243"/>
      <c r="P609" s="243"/>
      <c r="Q609" s="243"/>
      <c r="R609" s="243"/>
      <c r="S609" s="243"/>
      <c r="T609" s="24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5" t="s">
        <v>207</v>
      </c>
      <c r="AU609" s="245" t="s">
        <v>83</v>
      </c>
      <c r="AV609" s="13" t="s">
        <v>83</v>
      </c>
      <c r="AW609" s="13" t="s">
        <v>35</v>
      </c>
      <c r="AX609" s="13" t="s">
        <v>74</v>
      </c>
      <c r="AY609" s="245" t="s">
        <v>197</v>
      </c>
    </row>
    <row r="610" s="13" customFormat="1">
      <c r="A610" s="13"/>
      <c r="B610" s="234"/>
      <c r="C610" s="235"/>
      <c r="D610" s="236" t="s">
        <v>207</v>
      </c>
      <c r="E610" s="237" t="s">
        <v>19</v>
      </c>
      <c r="F610" s="238" t="s">
        <v>907</v>
      </c>
      <c r="G610" s="235"/>
      <c r="H610" s="239">
        <v>3.71</v>
      </c>
      <c r="I610" s="240"/>
      <c r="J610" s="235"/>
      <c r="K610" s="235"/>
      <c r="L610" s="241"/>
      <c r="M610" s="242"/>
      <c r="N610" s="243"/>
      <c r="O610" s="243"/>
      <c r="P610" s="243"/>
      <c r="Q610" s="243"/>
      <c r="R610" s="243"/>
      <c r="S610" s="243"/>
      <c r="T610" s="24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5" t="s">
        <v>207</v>
      </c>
      <c r="AU610" s="245" t="s">
        <v>83</v>
      </c>
      <c r="AV610" s="13" t="s">
        <v>83</v>
      </c>
      <c r="AW610" s="13" t="s">
        <v>35</v>
      </c>
      <c r="AX610" s="13" t="s">
        <v>74</v>
      </c>
      <c r="AY610" s="245" t="s">
        <v>197</v>
      </c>
    </row>
    <row r="611" s="13" customFormat="1">
      <c r="A611" s="13"/>
      <c r="B611" s="234"/>
      <c r="C611" s="235"/>
      <c r="D611" s="236" t="s">
        <v>207</v>
      </c>
      <c r="E611" s="237" t="s">
        <v>19</v>
      </c>
      <c r="F611" s="238" t="s">
        <v>908</v>
      </c>
      <c r="G611" s="235"/>
      <c r="H611" s="239">
        <v>14.5</v>
      </c>
      <c r="I611" s="240"/>
      <c r="J611" s="235"/>
      <c r="K611" s="235"/>
      <c r="L611" s="241"/>
      <c r="M611" s="242"/>
      <c r="N611" s="243"/>
      <c r="O611" s="243"/>
      <c r="P611" s="243"/>
      <c r="Q611" s="243"/>
      <c r="R611" s="243"/>
      <c r="S611" s="243"/>
      <c r="T611" s="24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5" t="s">
        <v>207</v>
      </c>
      <c r="AU611" s="245" t="s">
        <v>83</v>
      </c>
      <c r="AV611" s="13" t="s">
        <v>83</v>
      </c>
      <c r="AW611" s="13" t="s">
        <v>35</v>
      </c>
      <c r="AX611" s="13" t="s">
        <v>74</v>
      </c>
      <c r="AY611" s="245" t="s">
        <v>197</v>
      </c>
    </row>
    <row r="612" s="13" customFormat="1">
      <c r="A612" s="13"/>
      <c r="B612" s="234"/>
      <c r="C612" s="235"/>
      <c r="D612" s="236" t="s">
        <v>207</v>
      </c>
      <c r="E612" s="237" t="s">
        <v>19</v>
      </c>
      <c r="F612" s="238" t="s">
        <v>909</v>
      </c>
      <c r="G612" s="235"/>
      <c r="H612" s="239">
        <v>19.850000000000001</v>
      </c>
      <c r="I612" s="240"/>
      <c r="J612" s="235"/>
      <c r="K612" s="235"/>
      <c r="L612" s="241"/>
      <c r="M612" s="242"/>
      <c r="N612" s="243"/>
      <c r="O612" s="243"/>
      <c r="P612" s="243"/>
      <c r="Q612" s="243"/>
      <c r="R612" s="243"/>
      <c r="S612" s="243"/>
      <c r="T612" s="24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5" t="s">
        <v>207</v>
      </c>
      <c r="AU612" s="245" t="s">
        <v>83</v>
      </c>
      <c r="AV612" s="13" t="s">
        <v>83</v>
      </c>
      <c r="AW612" s="13" t="s">
        <v>35</v>
      </c>
      <c r="AX612" s="13" t="s">
        <v>74</v>
      </c>
      <c r="AY612" s="245" t="s">
        <v>197</v>
      </c>
    </row>
    <row r="613" s="13" customFormat="1">
      <c r="A613" s="13"/>
      <c r="B613" s="234"/>
      <c r="C613" s="235"/>
      <c r="D613" s="236" t="s">
        <v>207</v>
      </c>
      <c r="E613" s="237" t="s">
        <v>19</v>
      </c>
      <c r="F613" s="238" t="s">
        <v>910</v>
      </c>
      <c r="G613" s="235"/>
      <c r="H613" s="239">
        <v>7.8300000000000001</v>
      </c>
      <c r="I613" s="240"/>
      <c r="J613" s="235"/>
      <c r="K613" s="235"/>
      <c r="L613" s="241"/>
      <c r="M613" s="242"/>
      <c r="N613" s="243"/>
      <c r="O613" s="243"/>
      <c r="P613" s="243"/>
      <c r="Q613" s="243"/>
      <c r="R613" s="243"/>
      <c r="S613" s="243"/>
      <c r="T613" s="24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5" t="s">
        <v>207</v>
      </c>
      <c r="AU613" s="245" t="s">
        <v>83</v>
      </c>
      <c r="AV613" s="13" t="s">
        <v>83</v>
      </c>
      <c r="AW613" s="13" t="s">
        <v>35</v>
      </c>
      <c r="AX613" s="13" t="s">
        <v>74</v>
      </c>
      <c r="AY613" s="245" t="s">
        <v>197</v>
      </c>
    </row>
    <row r="614" s="13" customFormat="1">
      <c r="A614" s="13"/>
      <c r="B614" s="234"/>
      <c r="C614" s="235"/>
      <c r="D614" s="236" t="s">
        <v>207</v>
      </c>
      <c r="E614" s="237" t="s">
        <v>19</v>
      </c>
      <c r="F614" s="238" t="s">
        <v>911</v>
      </c>
      <c r="G614" s="235"/>
      <c r="H614" s="239">
        <v>4.4000000000000004</v>
      </c>
      <c r="I614" s="240"/>
      <c r="J614" s="235"/>
      <c r="K614" s="235"/>
      <c r="L614" s="241"/>
      <c r="M614" s="242"/>
      <c r="N614" s="243"/>
      <c r="O614" s="243"/>
      <c r="P614" s="243"/>
      <c r="Q614" s="243"/>
      <c r="R614" s="243"/>
      <c r="S614" s="243"/>
      <c r="T614" s="24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5" t="s">
        <v>207</v>
      </c>
      <c r="AU614" s="245" t="s">
        <v>83</v>
      </c>
      <c r="AV614" s="13" t="s">
        <v>83</v>
      </c>
      <c r="AW614" s="13" t="s">
        <v>35</v>
      </c>
      <c r="AX614" s="13" t="s">
        <v>74</v>
      </c>
      <c r="AY614" s="245" t="s">
        <v>197</v>
      </c>
    </row>
    <row r="615" s="13" customFormat="1">
      <c r="A615" s="13"/>
      <c r="B615" s="234"/>
      <c r="C615" s="235"/>
      <c r="D615" s="236" t="s">
        <v>207</v>
      </c>
      <c r="E615" s="237" t="s">
        <v>19</v>
      </c>
      <c r="F615" s="238" t="s">
        <v>912</v>
      </c>
      <c r="G615" s="235"/>
      <c r="H615" s="239">
        <v>13.5</v>
      </c>
      <c r="I615" s="240"/>
      <c r="J615" s="235"/>
      <c r="K615" s="235"/>
      <c r="L615" s="241"/>
      <c r="M615" s="242"/>
      <c r="N615" s="243"/>
      <c r="O615" s="243"/>
      <c r="P615" s="243"/>
      <c r="Q615" s="243"/>
      <c r="R615" s="243"/>
      <c r="S615" s="243"/>
      <c r="T615" s="24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5" t="s">
        <v>207</v>
      </c>
      <c r="AU615" s="245" t="s">
        <v>83</v>
      </c>
      <c r="AV615" s="13" t="s">
        <v>83</v>
      </c>
      <c r="AW615" s="13" t="s">
        <v>35</v>
      </c>
      <c r="AX615" s="13" t="s">
        <v>74</v>
      </c>
      <c r="AY615" s="245" t="s">
        <v>197</v>
      </c>
    </row>
    <row r="616" s="13" customFormat="1">
      <c r="A616" s="13"/>
      <c r="B616" s="234"/>
      <c r="C616" s="235"/>
      <c r="D616" s="236" t="s">
        <v>207</v>
      </c>
      <c r="E616" s="237" t="s">
        <v>19</v>
      </c>
      <c r="F616" s="238" t="s">
        <v>913</v>
      </c>
      <c r="G616" s="235"/>
      <c r="H616" s="239">
        <v>13.15</v>
      </c>
      <c r="I616" s="240"/>
      <c r="J616" s="235"/>
      <c r="K616" s="235"/>
      <c r="L616" s="241"/>
      <c r="M616" s="242"/>
      <c r="N616" s="243"/>
      <c r="O616" s="243"/>
      <c r="P616" s="243"/>
      <c r="Q616" s="243"/>
      <c r="R616" s="243"/>
      <c r="S616" s="243"/>
      <c r="T616" s="24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5" t="s">
        <v>207</v>
      </c>
      <c r="AU616" s="245" t="s">
        <v>83</v>
      </c>
      <c r="AV616" s="13" t="s">
        <v>83</v>
      </c>
      <c r="AW616" s="13" t="s">
        <v>35</v>
      </c>
      <c r="AX616" s="13" t="s">
        <v>74</v>
      </c>
      <c r="AY616" s="245" t="s">
        <v>197</v>
      </c>
    </row>
    <row r="617" s="13" customFormat="1">
      <c r="A617" s="13"/>
      <c r="B617" s="234"/>
      <c r="C617" s="235"/>
      <c r="D617" s="236" t="s">
        <v>207</v>
      </c>
      <c r="E617" s="237" t="s">
        <v>19</v>
      </c>
      <c r="F617" s="238" t="s">
        <v>914</v>
      </c>
      <c r="G617" s="235"/>
      <c r="H617" s="239">
        <v>11.59</v>
      </c>
      <c r="I617" s="240"/>
      <c r="J617" s="235"/>
      <c r="K617" s="235"/>
      <c r="L617" s="241"/>
      <c r="M617" s="242"/>
      <c r="N617" s="243"/>
      <c r="O617" s="243"/>
      <c r="P617" s="243"/>
      <c r="Q617" s="243"/>
      <c r="R617" s="243"/>
      <c r="S617" s="243"/>
      <c r="T617" s="24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5" t="s">
        <v>207</v>
      </c>
      <c r="AU617" s="245" t="s">
        <v>83</v>
      </c>
      <c r="AV617" s="13" t="s">
        <v>83</v>
      </c>
      <c r="AW617" s="13" t="s">
        <v>35</v>
      </c>
      <c r="AX617" s="13" t="s">
        <v>74</v>
      </c>
      <c r="AY617" s="245" t="s">
        <v>197</v>
      </c>
    </row>
    <row r="618" s="13" customFormat="1">
      <c r="A618" s="13"/>
      <c r="B618" s="234"/>
      <c r="C618" s="235"/>
      <c r="D618" s="236" t="s">
        <v>207</v>
      </c>
      <c r="E618" s="237" t="s">
        <v>19</v>
      </c>
      <c r="F618" s="238" t="s">
        <v>915</v>
      </c>
      <c r="G618" s="235"/>
      <c r="H618" s="239">
        <v>12.16</v>
      </c>
      <c r="I618" s="240"/>
      <c r="J618" s="235"/>
      <c r="K618" s="235"/>
      <c r="L618" s="241"/>
      <c r="M618" s="242"/>
      <c r="N618" s="243"/>
      <c r="O618" s="243"/>
      <c r="P618" s="243"/>
      <c r="Q618" s="243"/>
      <c r="R618" s="243"/>
      <c r="S618" s="243"/>
      <c r="T618" s="24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5" t="s">
        <v>207</v>
      </c>
      <c r="AU618" s="245" t="s">
        <v>83</v>
      </c>
      <c r="AV618" s="13" t="s">
        <v>83</v>
      </c>
      <c r="AW618" s="13" t="s">
        <v>35</v>
      </c>
      <c r="AX618" s="13" t="s">
        <v>74</v>
      </c>
      <c r="AY618" s="245" t="s">
        <v>197</v>
      </c>
    </row>
    <row r="619" s="13" customFormat="1">
      <c r="A619" s="13"/>
      <c r="B619" s="234"/>
      <c r="C619" s="235"/>
      <c r="D619" s="236" t="s">
        <v>207</v>
      </c>
      <c r="E619" s="237" t="s">
        <v>19</v>
      </c>
      <c r="F619" s="238" t="s">
        <v>916</v>
      </c>
      <c r="G619" s="235"/>
      <c r="H619" s="239">
        <v>8.7599999999999998</v>
      </c>
      <c r="I619" s="240"/>
      <c r="J619" s="235"/>
      <c r="K619" s="235"/>
      <c r="L619" s="241"/>
      <c r="M619" s="242"/>
      <c r="N619" s="243"/>
      <c r="O619" s="243"/>
      <c r="P619" s="243"/>
      <c r="Q619" s="243"/>
      <c r="R619" s="243"/>
      <c r="S619" s="243"/>
      <c r="T619" s="24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5" t="s">
        <v>207</v>
      </c>
      <c r="AU619" s="245" t="s">
        <v>83</v>
      </c>
      <c r="AV619" s="13" t="s">
        <v>83</v>
      </c>
      <c r="AW619" s="13" t="s">
        <v>35</v>
      </c>
      <c r="AX619" s="13" t="s">
        <v>74</v>
      </c>
      <c r="AY619" s="245" t="s">
        <v>197</v>
      </c>
    </row>
    <row r="620" s="13" customFormat="1">
      <c r="A620" s="13"/>
      <c r="B620" s="234"/>
      <c r="C620" s="235"/>
      <c r="D620" s="236" t="s">
        <v>207</v>
      </c>
      <c r="E620" s="237" t="s">
        <v>19</v>
      </c>
      <c r="F620" s="238" t="s">
        <v>917</v>
      </c>
      <c r="G620" s="235"/>
      <c r="H620" s="239">
        <v>2.21</v>
      </c>
      <c r="I620" s="240"/>
      <c r="J620" s="235"/>
      <c r="K620" s="235"/>
      <c r="L620" s="241"/>
      <c r="M620" s="242"/>
      <c r="N620" s="243"/>
      <c r="O620" s="243"/>
      <c r="P620" s="243"/>
      <c r="Q620" s="243"/>
      <c r="R620" s="243"/>
      <c r="S620" s="243"/>
      <c r="T620" s="24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5" t="s">
        <v>207</v>
      </c>
      <c r="AU620" s="245" t="s">
        <v>83</v>
      </c>
      <c r="AV620" s="13" t="s">
        <v>83</v>
      </c>
      <c r="AW620" s="13" t="s">
        <v>35</v>
      </c>
      <c r="AX620" s="13" t="s">
        <v>74</v>
      </c>
      <c r="AY620" s="245" t="s">
        <v>197</v>
      </c>
    </row>
    <row r="621" s="13" customFormat="1">
      <c r="A621" s="13"/>
      <c r="B621" s="234"/>
      <c r="C621" s="235"/>
      <c r="D621" s="236" t="s">
        <v>207</v>
      </c>
      <c r="E621" s="237" t="s">
        <v>19</v>
      </c>
      <c r="F621" s="238" t="s">
        <v>918</v>
      </c>
      <c r="G621" s="235"/>
      <c r="H621" s="239">
        <v>6.7599999999999998</v>
      </c>
      <c r="I621" s="240"/>
      <c r="J621" s="235"/>
      <c r="K621" s="235"/>
      <c r="L621" s="241"/>
      <c r="M621" s="242"/>
      <c r="N621" s="243"/>
      <c r="O621" s="243"/>
      <c r="P621" s="243"/>
      <c r="Q621" s="243"/>
      <c r="R621" s="243"/>
      <c r="S621" s="243"/>
      <c r="T621" s="24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5" t="s">
        <v>207</v>
      </c>
      <c r="AU621" s="245" t="s">
        <v>83</v>
      </c>
      <c r="AV621" s="13" t="s">
        <v>83</v>
      </c>
      <c r="AW621" s="13" t="s">
        <v>35</v>
      </c>
      <c r="AX621" s="13" t="s">
        <v>74</v>
      </c>
      <c r="AY621" s="245" t="s">
        <v>197</v>
      </c>
    </row>
    <row r="622" s="13" customFormat="1">
      <c r="A622" s="13"/>
      <c r="B622" s="234"/>
      <c r="C622" s="235"/>
      <c r="D622" s="236" t="s">
        <v>207</v>
      </c>
      <c r="E622" s="237" t="s">
        <v>19</v>
      </c>
      <c r="F622" s="238" t="s">
        <v>919</v>
      </c>
      <c r="G622" s="235"/>
      <c r="H622" s="239">
        <v>4.4900000000000002</v>
      </c>
      <c r="I622" s="240"/>
      <c r="J622" s="235"/>
      <c r="K622" s="235"/>
      <c r="L622" s="241"/>
      <c r="M622" s="242"/>
      <c r="N622" s="243"/>
      <c r="O622" s="243"/>
      <c r="P622" s="243"/>
      <c r="Q622" s="243"/>
      <c r="R622" s="243"/>
      <c r="S622" s="243"/>
      <c r="T622" s="24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5" t="s">
        <v>207</v>
      </c>
      <c r="AU622" s="245" t="s">
        <v>83</v>
      </c>
      <c r="AV622" s="13" t="s">
        <v>83</v>
      </c>
      <c r="AW622" s="13" t="s">
        <v>35</v>
      </c>
      <c r="AX622" s="13" t="s">
        <v>74</v>
      </c>
      <c r="AY622" s="245" t="s">
        <v>197</v>
      </c>
    </row>
    <row r="623" s="13" customFormat="1">
      <c r="A623" s="13"/>
      <c r="B623" s="234"/>
      <c r="C623" s="235"/>
      <c r="D623" s="236" t="s">
        <v>207</v>
      </c>
      <c r="E623" s="237" t="s">
        <v>19</v>
      </c>
      <c r="F623" s="238" t="s">
        <v>920</v>
      </c>
      <c r="G623" s="235"/>
      <c r="H623" s="239">
        <v>3.9399999999999999</v>
      </c>
      <c r="I623" s="240"/>
      <c r="J623" s="235"/>
      <c r="K623" s="235"/>
      <c r="L623" s="241"/>
      <c r="M623" s="242"/>
      <c r="N623" s="243"/>
      <c r="O623" s="243"/>
      <c r="P623" s="243"/>
      <c r="Q623" s="243"/>
      <c r="R623" s="243"/>
      <c r="S623" s="243"/>
      <c r="T623" s="24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5" t="s">
        <v>207</v>
      </c>
      <c r="AU623" s="245" t="s">
        <v>83</v>
      </c>
      <c r="AV623" s="13" t="s">
        <v>83</v>
      </c>
      <c r="AW623" s="13" t="s">
        <v>35</v>
      </c>
      <c r="AX623" s="13" t="s">
        <v>74</v>
      </c>
      <c r="AY623" s="245" t="s">
        <v>197</v>
      </c>
    </row>
    <row r="624" s="13" customFormat="1">
      <c r="A624" s="13"/>
      <c r="B624" s="234"/>
      <c r="C624" s="235"/>
      <c r="D624" s="236" t="s">
        <v>207</v>
      </c>
      <c r="E624" s="237" t="s">
        <v>19</v>
      </c>
      <c r="F624" s="238" t="s">
        <v>921</v>
      </c>
      <c r="G624" s="235"/>
      <c r="H624" s="239">
        <v>10.93</v>
      </c>
      <c r="I624" s="240"/>
      <c r="J624" s="235"/>
      <c r="K624" s="235"/>
      <c r="L624" s="241"/>
      <c r="M624" s="242"/>
      <c r="N624" s="243"/>
      <c r="O624" s="243"/>
      <c r="P624" s="243"/>
      <c r="Q624" s="243"/>
      <c r="R624" s="243"/>
      <c r="S624" s="243"/>
      <c r="T624" s="24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5" t="s">
        <v>207</v>
      </c>
      <c r="AU624" s="245" t="s">
        <v>83</v>
      </c>
      <c r="AV624" s="13" t="s">
        <v>83</v>
      </c>
      <c r="AW624" s="13" t="s">
        <v>35</v>
      </c>
      <c r="AX624" s="13" t="s">
        <v>74</v>
      </c>
      <c r="AY624" s="245" t="s">
        <v>197</v>
      </c>
    </row>
    <row r="625" s="13" customFormat="1">
      <c r="A625" s="13"/>
      <c r="B625" s="234"/>
      <c r="C625" s="235"/>
      <c r="D625" s="236" t="s">
        <v>207</v>
      </c>
      <c r="E625" s="237" t="s">
        <v>19</v>
      </c>
      <c r="F625" s="238" t="s">
        <v>922</v>
      </c>
      <c r="G625" s="235"/>
      <c r="H625" s="239">
        <v>5.7400000000000002</v>
      </c>
      <c r="I625" s="240"/>
      <c r="J625" s="235"/>
      <c r="K625" s="235"/>
      <c r="L625" s="241"/>
      <c r="M625" s="242"/>
      <c r="N625" s="243"/>
      <c r="O625" s="243"/>
      <c r="P625" s="243"/>
      <c r="Q625" s="243"/>
      <c r="R625" s="243"/>
      <c r="S625" s="243"/>
      <c r="T625" s="24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5" t="s">
        <v>207</v>
      </c>
      <c r="AU625" s="245" t="s">
        <v>83</v>
      </c>
      <c r="AV625" s="13" t="s">
        <v>83</v>
      </c>
      <c r="AW625" s="13" t="s">
        <v>35</v>
      </c>
      <c r="AX625" s="13" t="s">
        <v>74</v>
      </c>
      <c r="AY625" s="245" t="s">
        <v>197</v>
      </c>
    </row>
    <row r="626" s="13" customFormat="1">
      <c r="A626" s="13"/>
      <c r="B626" s="234"/>
      <c r="C626" s="235"/>
      <c r="D626" s="236" t="s">
        <v>207</v>
      </c>
      <c r="E626" s="237" t="s">
        <v>19</v>
      </c>
      <c r="F626" s="238" t="s">
        <v>923</v>
      </c>
      <c r="G626" s="235"/>
      <c r="H626" s="239">
        <v>9.1400000000000006</v>
      </c>
      <c r="I626" s="240"/>
      <c r="J626" s="235"/>
      <c r="K626" s="235"/>
      <c r="L626" s="241"/>
      <c r="M626" s="242"/>
      <c r="N626" s="243"/>
      <c r="O626" s="243"/>
      <c r="P626" s="243"/>
      <c r="Q626" s="243"/>
      <c r="R626" s="243"/>
      <c r="S626" s="243"/>
      <c r="T626" s="24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5" t="s">
        <v>207</v>
      </c>
      <c r="AU626" s="245" t="s">
        <v>83</v>
      </c>
      <c r="AV626" s="13" t="s">
        <v>83</v>
      </c>
      <c r="AW626" s="13" t="s">
        <v>35</v>
      </c>
      <c r="AX626" s="13" t="s">
        <v>74</v>
      </c>
      <c r="AY626" s="245" t="s">
        <v>197</v>
      </c>
    </row>
    <row r="627" s="13" customFormat="1">
      <c r="A627" s="13"/>
      <c r="B627" s="234"/>
      <c r="C627" s="235"/>
      <c r="D627" s="236" t="s">
        <v>207</v>
      </c>
      <c r="E627" s="237" t="s">
        <v>19</v>
      </c>
      <c r="F627" s="238" t="s">
        <v>924</v>
      </c>
      <c r="G627" s="235"/>
      <c r="H627" s="239">
        <v>15.630000000000001</v>
      </c>
      <c r="I627" s="240"/>
      <c r="J627" s="235"/>
      <c r="K627" s="235"/>
      <c r="L627" s="241"/>
      <c r="M627" s="242"/>
      <c r="N627" s="243"/>
      <c r="O627" s="243"/>
      <c r="P627" s="243"/>
      <c r="Q627" s="243"/>
      <c r="R627" s="243"/>
      <c r="S627" s="243"/>
      <c r="T627" s="24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5" t="s">
        <v>207</v>
      </c>
      <c r="AU627" s="245" t="s">
        <v>83</v>
      </c>
      <c r="AV627" s="13" t="s">
        <v>83</v>
      </c>
      <c r="AW627" s="13" t="s">
        <v>35</v>
      </c>
      <c r="AX627" s="13" t="s">
        <v>74</v>
      </c>
      <c r="AY627" s="245" t="s">
        <v>197</v>
      </c>
    </row>
    <row r="628" s="13" customFormat="1">
      <c r="A628" s="13"/>
      <c r="B628" s="234"/>
      <c r="C628" s="235"/>
      <c r="D628" s="236" t="s">
        <v>207</v>
      </c>
      <c r="E628" s="237" t="s">
        <v>19</v>
      </c>
      <c r="F628" s="238" t="s">
        <v>925</v>
      </c>
      <c r="G628" s="235"/>
      <c r="H628" s="239">
        <v>2.21</v>
      </c>
      <c r="I628" s="240"/>
      <c r="J628" s="235"/>
      <c r="K628" s="235"/>
      <c r="L628" s="241"/>
      <c r="M628" s="242"/>
      <c r="N628" s="243"/>
      <c r="O628" s="243"/>
      <c r="P628" s="243"/>
      <c r="Q628" s="243"/>
      <c r="R628" s="243"/>
      <c r="S628" s="243"/>
      <c r="T628" s="24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5" t="s">
        <v>207</v>
      </c>
      <c r="AU628" s="245" t="s">
        <v>83</v>
      </c>
      <c r="AV628" s="13" t="s">
        <v>83</v>
      </c>
      <c r="AW628" s="13" t="s">
        <v>35</v>
      </c>
      <c r="AX628" s="13" t="s">
        <v>74</v>
      </c>
      <c r="AY628" s="245" t="s">
        <v>197</v>
      </c>
    </row>
    <row r="629" s="13" customFormat="1">
      <c r="A629" s="13"/>
      <c r="B629" s="234"/>
      <c r="C629" s="235"/>
      <c r="D629" s="236" t="s">
        <v>207</v>
      </c>
      <c r="E629" s="237" t="s">
        <v>19</v>
      </c>
      <c r="F629" s="238" t="s">
        <v>926</v>
      </c>
      <c r="G629" s="235"/>
      <c r="H629" s="239">
        <v>11.060000000000001</v>
      </c>
      <c r="I629" s="240"/>
      <c r="J629" s="235"/>
      <c r="K629" s="235"/>
      <c r="L629" s="241"/>
      <c r="M629" s="242"/>
      <c r="N629" s="243"/>
      <c r="O629" s="243"/>
      <c r="P629" s="243"/>
      <c r="Q629" s="243"/>
      <c r="R629" s="243"/>
      <c r="S629" s="243"/>
      <c r="T629" s="24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5" t="s">
        <v>207</v>
      </c>
      <c r="AU629" s="245" t="s">
        <v>83</v>
      </c>
      <c r="AV629" s="13" t="s">
        <v>83</v>
      </c>
      <c r="AW629" s="13" t="s">
        <v>35</v>
      </c>
      <c r="AX629" s="13" t="s">
        <v>74</v>
      </c>
      <c r="AY629" s="245" t="s">
        <v>197</v>
      </c>
    </row>
    <row r="630" s="16" customFormat="1">
      <c r="A630" s="16"/>
      <c r="B630" s="268"/>
      <c r="C630" s="269"/>
      <c r="D630" s="236" t="s">
        <v>207</v>
      </c>
      <c r="E630" s="270" t="s">
        <v>19</v>
      </c>
      <c r="F630" s="271" t="s">
        <v>335</v>
      </c>
      <c r="G630" s="269"/>
      <c r="H630" s="272">
        <v>186.16</v>
      </c>
      <c r="I630" s="273"/>
      <c r="J630" s="269"/>
      <c r="K630" s="269"/>
      <c r="L630" s="274"/>
      <c r="M630" s="275"/>
      <c r="N630" s="276"/>
      <c r="O630" s="276"/>
      <c r="P630" s="276"/>
      <c r="Q630" s="276"/>
      <c r="R630" s="276"/>
      <c r="S630" s="276"/>
      <c r="T630" s="277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T630" s="278" t="s">
        <v>207</v>
      </c>
      <c r="AU630" s="278" t="s">
        <v>83</v>
      </c>
      <c r="AV630" s="16" t="s">
        <v>94</v>
      </c>
      <c r="AW630" s="16" t="s">
        <v>35</v>
      </c>
      <c r="AX630" s="16" t="s">
        <v>74</v>
      </c>
      <c r="AY630" s="278" t="s">
        <v>197</v>
      </c>
    </row>
    <row r="631" s="15" customFormat="1">
      <c r="A631" s="15"/>
      <c r="B631" s="257"/>
      <c r="C631" s="258"/>
      <c r="D631" s="236" t="s">
        <v>207</v>
      </c>
      <c r="E631" s="259" t="s">
        <v>19</v>
      </c>
      <c r="F631" s="260" t="s">
        <v>740</v>
      </c>
      <c r="G631" s="258"/>
      <c r="H631" s="259" t="s">
        <v>19</v>
      </c>
      <c r="I631" s="261"/>
      <c r="J631" s="258"/>
      <c r="K631" s="258"/>
      <c r="L631" s="262"/>
      <c r="M631" s="263"/>
      <c r="N631" s="264"/>
      <c r="O631" s="264"/>
      <c r="P631" s="264"/>
      <c r="Q631" s="264"/>
      <c r="R631" s="264"/>
      <c r="S631" s="264"/>
      <c r="T631" s="26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66" t="s">
        <v>207</v>
      </c>
      <c r="AU631" s="266" t="s">
        <v>83</v>
      </c>
      <c r="AV631" s="15" t="s">
        <v>81</v>
      </c>
      <c r="AW631" s="15" t="s">
        <v>35</v>
      </c>
      <c r="AX631" s="15" t="s">
        <v>74</v>
      </c>
      <c r="AY631" s="266" t="s">
        <v>197</v>
      </c>
    </row>
    <row r="632" s="13" customFormat="1">
      <c r="A632" s="13"/>
      <c r="B632" s="234"/>
      <c r="C632" s="235"/>
      <c r="D632" s="236" t="s">
        <v>207</v>
      </c>
      <c r="E632" s="237" t="s">
        <v>19</v>
      </c>
      <c r="F632" s="238" t="s">
        <v>927</v>
      </c>
      <c r="G632" s="235"/>
      <c r="H632" s="239">
        <v>11.859999999999999</v>
      </c>
      <c r="I632" s="240"/>
      <c r="J632" s="235"/>
      <c r="K632" s="235"/>
      <c r="L632" s="241"/>
      <c r="M632" s="242"/>
      <c r="N632" s="243"/>
      <c r="O632" s="243"/>
      <c r="P632" s="243"/>
      <c r="Q632" s="243"/>
      <c r="R632" s="243"/>
      <c r="S632" s="243"/>
      <c r="T632" s="24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5" t="s">
        <v>207</v>
      </c>
      <c r="AU632" s="245" t="s">
        <v>83</v>
      </c>
      <c r="AV632" s="13" t="s">
        <v>83</v>
      </c>
      <c r="AW632" s="13" t="s">
        <v>35</v>
      </c>
      <c r="AX632" s="13" t="s">
        <v>74</v>
      </c>
      <c r="AY632" s="245" t="s">
        <v>197</v>
      </c>
    </row>
    <row r="633" s="13" customFormat="1">
      <c r="A633" s="13"/>
      <c r="B633" s="234"/>
      <c r="C633" s="235"/>
      <c r="D633" s="236" t="s">
        <v>207</v>
      </c>
      <c r="E633" s="237" t="s">
        <v>19</v>
      </c>
      <c r="F633" s="238" t="s">
        <v>928</v>
      </c>
      <c r="G633" s="235"/>
      <c r="H633" s="239">
        <v>23.789999999999999</v>
      </c>
      <c r="I633" s="240"/>
      <c r="J633" s="235"/>
      <c r="K633" s="235"/>
      <c r="L633" s="241"/>
      <c r="M633" s="242"/>
      <c r="N633" s="243"/>
      <c r="O633" s="243"/>
      <c r="P633" s="243"/>
      <c r="Q633" s="243"/>
      <c r="R633" s="243"/>
      <c r="S633" s="243"/>
      <c r="T633" s="24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5" t="s">
        <v>207</v>
      </c>
      <c r="AU633" s="245" t="s">
        <v>83</v>
      </c>
      <c r="AV633" s="13" t="s">
        <v>83</v>
      </c>
      <c r="AW633" s="13" t="s">
        <v>35</v>
      </c>
      <c r="AX633" s="13" t="s">
        <v>74</v>
      </c>
      <c r="AY633" s="245" t="s">
        <v>197</v>
      </c>
    </row>
    <row r="634" s="13" customFormat="1">
      <c r="A634" s="13"/>
      <c r="B634" s="234"/>
      <c r="C634" s="235"/>
      <c r="D634" s="236" t="s">
        <v>207</v>
      </c>
      <c r="E634" s="237" t="s">
        <v>19</v>
      </c>
      <c r="F634" s="238" t="s">
        <v>929</v>
      </c>
      <c r="G634" s="235"/>
      <c r="H634" s="239">
        <v>14.42</v>
      </c>
      <c r="I634" s="240"/>
      <c r="J634" s="235"/>
      <c r="K634" s="235"/>
      <c r="L634" s="241"/>
      <c r="M634" s="242"/>
      <c r="N634" s="243"/>
      <c r="O634" s="243"/>
      <c r="P634" s="243"/>
      <c r="Q634" s="243"/>
      <c r="R634" s="243"/>
      <c r="S634" s="243"/>
      <c r="T634" s="24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5" t="s">
        <v>207</v>
      </c>
      <c r="AU634" s="245" t="s">
        <v>83</v>
      </c>
      <c r="AV634" s="13" t="s">
        <v>83</v>
      </c>
      <c r="AW634" s="13" t="s">
        <v>35</v>
      </c>
      <c r="AX634" s="13" t="s">
        <v>74</v>
      </c>
      <c r="AY634" s="245" t="s">
        <v>197</v>
      </c>
    </row>
    <row r="635" s="13" customFormat="1">
      <c r="A635" s="13"/>
      <c r="B635" s="234"/>
      <c r="C635" s="235"/>
      <c r="D635" s="236" t="s">
        <v>207</v>
      </c>
      <c r="E635" s="237" t="s">
        <v>19</v>
      </c>
      <c r="F635" s="238" t="s">
        <v>930</v>
      </c>
      <c r="G635" s="235"/>
      <c r="H635" s="239">
        <v>3.46</v>
      </c>
      <c r="I635" s="240"/>
      <c r="J635" s="235"/>
      <c r="K635" s="235"/>
      <c r="L635" s="241"/>
      <c r="M635" s="242"/>
      <c r="N635" s="243"/>
      <c r="O635" s="243"/>
      <c r="P635" s="243"/>
      <c r="Q635" s="243"/>
      <c r="R635" s="243"/>
      <c r="S635" s="243"/>
      <c r="T635" s="24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5" t="s">
        <v>207</v>
      </c>
      <c r="AU635" s="245" t="s">
        <v>83</v>
      </c>
      <c r="AV635" s="13" t="s">
        <v>83</v>
      </c>
      <c r="AW635" s="13" t="s">
        <v>35</v>
      </c>
      <c r="AX635" s="13" t="s">
        <v>74</v>
      </c>
      <c r="AY635" s="245" t="s">
        <v>197</v>
      </c>
    </row>
    <row r="636" s="13" customFormat="1">
      <c r="A636" s="13"/>
      <c r="B636" s="234"/>
      <c r="C636" s="235"/>
      <c r="D636" s="236" t="s">
        <v>207</v>
      </c>
      <c r="E636" s="237" t="s">
        <v>19</v>
      </c>
      <c r="F636" s="238" t="s">
        <v>931</v>
      </c>
      <c r="G636" s="235"/>
      <c r="H636" s="239">
        <v>14.44</v>
      </c>
      <c r="I636" s="240"/>
      <c r="J636" s="235"/>
      <c r="K636" s="235"/>
      <c r="L636" s="241"/>
      <c r="M636" s="242"/>
      <c r="N636" s="243"/>
      <c r="O636" s="243"/>
      <c r="P636" s="243"/>
      <c r="Q636" s="243"/>
      <c r="R636" s="243"/>
      <c r="S636" s="243"/>
      <c r="T636" s="24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5" t="s">
        <v>207</v>
      </c>
      <c r="AU636" s="245" t="s">
        <v>83</v>
      </c>
      <c r="AV636" s="13" t="s">
        <v>83</v>
      </c>
      <c r="AW636" s="13" t="s">
        <v>35</v>
      </c>
      <c r="AX636" s="13" t="s">
        <v>74</v>
      </c>
      <c r="AY636" s="245" t="s">
        <v>197</v>
      </c>
    </row>
    <row r="637" s="13" customFormat="1">
      <c r="A637" s="13"/>
      <c r="B637" s="234"/>
      <c r="C637" s="235"/>
      <c r="D637" s="236" t="s">
        <v>207</v>
      </c>
      <c r="E637" s="237" t="s">
        <v>19</v>
      </c>
      <c r="F637" s="238" t="s">
        <v>932</v>
      </c>
      <c r="G637" s="235"/>
      <c r="H637" s="239">
        <v>43.380000000000003</v>
      </c>
      <c r="I637" s="240"/>
      <c r="J637" s="235"/>
      <c r="K637" s="235"/>
      <c r="L637" s="241"/>
      <c r="M637" s="242"/>
      <c r="N637" s="243"/>
      <c r="O637" s="243"/>
      <c r="P637" s="243"/>
      <c r="Q637" s="243"/>
      <c r="R637" s="243"/>
      <c r="S637" s="243"/>
      <c r="T637" s="24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5" t="s">
        <v>207</v>
      </c>
      <c r="AU637" s="245" t="s">
        <v>83</v>
      </c>
      <c r="AV637" s="13" t="s">
        <v>83</v>
      </c>
      <c r="AW637" s="13" t="s">
        <v>35</v>
      </c>
      <c r="AX637" s="13" t="s">
        <v>74</v>
      </c>
      <c r="AY637" s="245" t="s">
        <v>197</v>
      </c>
    </row>
    <row r="638" s="13" customFormat="1">
      <c r="A638" s="13"/>
      <c r="B638" s="234"/>
      <c r="C638" s="235"/>
      <c r="D638" s="236" t="s">
        <v>207</v>
      </c>
      <c r="E638" s="237" t="s">
        <v>19</v>
      </c>
      <c r="F638" s="238" t="s">
        <v>933</v>
      </c>
      <c r="G638" s="235"/>
      <c r="H638" s="239">
        <v>4.8399999999999999</v>
      </c>
      <c r="I638" s="240"/>
      <c r="J638" s="235"/>
      <c r="K638" s="235"/>
      <c r="L638" s="241"/>
      <c r="M638" s="242"/>
      <c r="N638" s="243"/>
      <c r="O638" s="243"/>
      <c r="P638" s="243"/>
      <c r="Q638" s="243"/>
      <c r="R638" s="243"/>
      <c r="S638" s="243"/>
      <c r="T638" s="24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5" t="s">
        <v>207</v>
      </c>
      <c r="AU638" s="245" t="s">
        <v>83</v>
      </c>
      <c r="AV638" s="13" t="s">
        <v>83</v>
      </c>
      <c r="AW638" s="13" t="s">
        <v>35</v>
      </c>
      <c r="AX638" s="13" t="s">
        <v>74</v>
      </c>
      <c r="AY638" s="245" t="s">
        <v>197</v>
      </c>
    </row>
    <row r="639" s="13" customFormat="1">
      <c r="A639" s="13"/>
      <c r="B639" s="234"/>
      <c r="C639" s="235"/>
      <c r="D639" s="236" t="s">
        <v>207</v>
      </c>
      <c r="E639" s="237" t="s">
        <v>19</v>
      </c>
      <c r="F639" s="238" t="s">
        <v>934</v>
      </c>
      <c r="G639" s="235"/>
      <c r="H639" s="239">
        <v>3.9700000000000002</v>
      </c>
      <c r="I639" s="240"/>
      <c r="J639" s="235"/>
      <c r="K639" s="235"/>
      <c r="L639" s="241"/>
      <c r="M639" s="242"/>
      <c r="N639" s="243"/>
      <c r="O639" s="243"/>
      <c r="P639" s="243"/>
      <c r="Q639" s="243"/>
      <c r="R639" s="243"/>
      <c r="S639" s="243"/>
      <c r="T639" s="24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5" t="s">
        <v>207</v>
      </c>
      <c r="AU639" s="245" t="s">
        <v>83</v>
      </c>
      <c r="AV639" s="13" t="s">
        <v>83</v>
      </c>
      <c r="AW639" s="13" t="s">
        <v>35</v>
      </c>
      <c r="AX639" s="13" t="s">
        <v>74</v>
      </c>
      <c r="AY639" s="245" t="s">
        <v>197</v>
      </c>
    </row>
    <row r="640" s="13" customFormat="1">
      <c r="A640" s="13"/>
      <c r="B640" s="234"/>
      <c r="C640" s="235"/>
      <c r="D640" s="236" t="s">
        <v>207</v>
      </c>
      <c r="E640" s="237" t="s">
        <v>19</v>
      </c>
      <c r="F640" s="238" t="s">
        <v>935</v>
      </c>
      <c r="G640" s="235"/>
      <c r="H640" s="239">
        <v>3.98</v>
      </c>
      <c r="I640" s="240"/>
      <c r="J640" s="235"/>
      <c r="K640" s="235"/>
      <c r="L640" s="241"/>
      <c r="M640" s="242"/>
      <c r="N640" s="243"/>
      <c r="O640" s="243"/>
      <c r="P640" s="243"/>
      <c r="Q640" s="243"/>
      <c r="R640" s="243"/>
      <c r="S640" s="243"/>
      <c r="T640" s="24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5" t="s">
        <v>207</v>
      </c>
      <c r="AU640" s="245" t="s">
        <v>83</v>
      </c>
      <c r="AV640" s="13" t="s">
        <v>83</v>
      </c>
      <c r="AW640" s="13" t="s">
        <v>35</v>
      </c>
      <c r="AX640" s="13" t="s">
        <v>74</v>
      </c>
      <c r="AY640" s="245" t="s">
        <v>197</v>
      </c>
    </row>
    <row r="641" s="13" customFormat="1">
      <c r="A641" s="13"/>
      <c r="B641" s="234"/>
      <c r="C641" s="235"/>
      <c r="D641" s="236" t="s">
        <v>207</v>
      </c>
      <c r="E641" s="237" t="s">
        <v>19</v>
      </c>
      <c r="F641" s="238" t="s">
        <v>936</v>
      </c>
      <c r="G641" s="235"/>
      <c r="H641" s="239">
        <v>43.340000000000003</v>
      </c>
      <c r="I641" s="240"/>
      <c r="J641" s="235"/>
      <c r="K641" s="235"/>
      <c r="L641" s="241"/>
      <c r="M641" s="242"/>
      <c r="N641" s="243"/>
      <c r="O641" s="243"/>
      <c r="P641" s="243"/>
      <c r="Q641" s="243"/>
      <c r="R641" s="243"/>
      <c r="S641" s="243"/>
      <c r="T641" s="24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5" t="s">
        <v>207</v>
      </c>
      <c r="AU641" s="245" t="s">
        <v>83</v>
      </c>
      <c r="AV641" s="13" t="s">
        <v>83</v>
      </c>
      <c r="AW641" s="13" t="s">
        <v>35</v>
      </c>
      <c r="AX641" s="13" t="s">
        <v>74</v>
      </c>
      <c r="AY641" s="245" t="s">
        <v>197</v>
      </c>
    </row>
    <row r="642" s="13" customFormat="1">
      <c r="A642" s="13"/>
      <c r="B642" s="234"/>
      <c r="C642" s="235"/>
      <c r="D642" s="236" t="s">
        <v>207</v>
      </c>
      <c r="E642" s="237" t="s">
        <v>19</v>
      </c>
      <c r="F642" s="238" t="s">
        <v>937</v>
      </c>
      <c r="G642" s="235"/>
      <c r="H642" s="239">
        <v>6.0099999999999998</v>
      </c>
      <c r="I642" s="240"/>
      <c r="J642" s="235"/>
      <c r="K642" s="235"/>
      <c r="L642" s="241"/>
      <c r="M642" s="242"/>
      <c r="N642" s="243"/>
      <c r="O642" s="243"/>
      <c r="P642" s="243"/>
      <c r="Q642" s="243"/>
      <c r="R642" s="243"/>
      <c r="S642" s="243"/>
      <c r="T642" s="24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5" t="s">
        <v>207</v>
      </c>
      <c r="AU642" s="245" t="s">
        <v>83</v>
      </c>
      <c r="AV642" s="13" t="s">
        <v>83</v>
      </c>
      <c r="AW642" s="13" t="s">
        <v>35</v>
      </c>
      <c r="AX642" s="13" t="s">
        <v>74</v>
      </c>
      <c r="AY642" s="245" t="s">
        <v>197</v>
      </c>
    </row>
    <row r="643" s="13" customFormat="1">
      <c r="A643" s="13"/>
      <c r="B643" s="234"/>
      <c r="C643" s="235"/>
      <c r="D643" s="236" t="s">
        <v>207</v>
      </c>
      <c r="E643" s="237" t="s">
        <v>19</v>
      </c>
      <c r="F643" s="238" t="s">
        <v>938</v>
      </c>
      <c r="G643" s="235"/>
      <c r="H643" s="239">
        <v>6.0599999999999996</v>
      </c>
      <c r="I643" s="240"/>
      <c r="J643" s="235"/>
      <c r="K643" s="235"/>
      <c r="L643" s="241"/>
      <c r="M643" s="242"/>
      <c r="N643" s="243"/>
      <c r="O643" s="243"/>
      <c r="P643" s="243"/>
      <c r="Q643" s="243"/>
      <c r="R643" s="243"/>
      <c r="S643" s="243"/>
      <c r="T643" s="24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5" t="s">
        <v>207</v>
      </c>
      <c r="AU643" s="245" t="s">
        <v>83</v>
      </c>
      <c r="AV643" s="13" t="s">
        <v>83</v>
      </c>
      <c r="AW643" s="13" t="s">
        <v>35</v>
      </c>
      <c r="AX643" s="13" t="s">
        <v>74</v>
      </c>
      <c r="AY643" s="245" t="s">
        <v>197</v>
      </c>
    </row>
    <row r="644" s="13" customFormat="1">
      <c r="A644" s="13"/>
      <c r="B644" s="234"/>
      <c r="C644" s="235"/>
      <c r="D644" s="236" t="s">
        <v>207</v>
      </c>
      <c r="E644" s="237" t="s">
        <v>19</v>
      </c>
      <c r="F644" s="238" t="s">
        <v>939</v>
      </c>
      <c r="G644" s="235"/>
      <c r="H644" s="239">
        <v>15.050000000000001</v>
      </c>
      <c r="I644" s="240"/>
      <c r="J644" s="235"/>
      <c r="K644" s="235"/>
      <c r="L644" s="241"/>
      <c r="M644" s="242"/>
      <c r="N644" s="243"/>
      <c r="O644" s="243"/>
      <c r="P644" s="243"/>
      <c r="Q644" s="243"/>
      <c r="R644" s="243"/>
      <c r="S644" s="243"/>
      <c r="T644" s="24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5" t="s">
        <v>207</v>
      </c>
      <c r="AU644" s="245" t="s">
        <v>83</v>
      </c>
      <c r="AV644" s="13" t="s">
        <v>83</v>
      </c>
      <c r="AW644" s="13" t="s">
        <v>35</v>
      </c>
      <c r="AX644" s="13" t="s">
        <v>74</v>
      </c>
      <c r="AY644" s="245" t="s">
        <v>197</v>
      </c>
    </row>
    <row r="645" s="13" customFormat="1">
      <c r="A645" s="13"/>
      <c r="B645" s="234"/>
      <c r="C645" s="235"/>
      <c r="D645" s="236" t="s">
        <v>207</v>
      </c>
      <c r="E645" s="237" t="s">
        <v>19</v>
      </c>
      <c r="F645" s="238" t="s">
        <v>940</v>
      </c>
      <c r="G645" s="235"/>
      <c r="H645" s="239">
        <v>15.050000000000001</v>
      </c>
      <c r="I645" s="240"/>
      <c r="J645" s="235"/>
      <c r="K645" s="235"/>
      <c r="L645" s="241"/>
      <c r="M645" s="242"/>
      <c r="N645" s="243"/>
      <c r="O645" s="243"/>
      <c r="P645" s="243"/>
      <c r="Q645" s="243"/>
      <c r="R645" s="243"/>
      <c r="S645" s="243"/>
      <c r="T645" s="24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5" t="s">
        <v>207</v>
      </c>
      <c r="AU645" s="245" t="s">
        <v>83</v>
      </c>
      <c r="AV645" s="13" t="s">
        <v>83</v>
      </c>
      <c r="AW645" s="13" t="s">
        <v>35</v>
      </c>
      <c r="AX645" s="13" t="s">
        <v>74</v>
      </c>
      <c r="AY645" s="245" t="s">
        <v>197</v>
      </c>
    </row>
    <row r="646" s="13" customFormat="1">
      <c r="A646" s="13"/>
      <c r="B646" s="234"/>
      <c r="C646" s="235"/>
      <c r="D646" s="236" t="s">
        <v>207</v>
      </c>
      <c r="E646" s="237" t="s">
        <v>19</v>
      </c>
      <c r="F646" s="238" t="s">
        <v>941</v>
      </c>
      <c r="G646" s="235"/>
      <c r="H646" s="239">
        <v>15.050000000000001</v>
      </c>
      <c r="I646" s="240"/>
      <c r="J646" s="235"/>
      <c r="K646" s="235"/>
      <c r="L646" s="241"/>
      <c r="M646" s="242"/>
      <c r="N646" s="243"/>
      <c r="O646" s="243"/>
      <c r="P646" s="243"/>
      <c r="Q646" s="243"/>
      <c r="R646" s="243"/>
      <c r="S646" s="243"/>
      <c r="T646" s="24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5" t="s">
        <v>207</v>
      </c>
      <c r="AU646" s="245" t="s">
        <v>83</v>
      </c>
      <c r="AV646" s="13" t="s">
        <v>83</v>
      </c>
      <c r="AW646" s="13" t="s">
        <v>35</v>
      </c>
      <c r="AX646" s="13" t="s">
        <v>74</v>
      </c>
      <c r="AY646" s="245" t="s">
        <v>197</v>
      </c>
    </row>
    <row r="647" s="13" customFormat="1">
      <c r="A647" s="13"/>
      <c r="B647" s="234"/>
      <c r="C647" s="235"/>
      <c r="D647" s="236" t="s">
        <v>207</v>
      </c>
      <c r="E647" s="237" t="s">
        <v>19</v>
      </c>
      <c r="F647" s="238" t="s">
        <v>942</v>
      </c>
      <c r="G647" s="235"/>
      <c r="H647" s="239">
        <v>15.050000000000001</v>
      </c>
      <c r="I647" s="240"/>
      <c r="J647" s="235"/>
      <c r="K647" s="235"/>
      <c r="L647" s="241"/>
      <c r="M647" s="242"/>
      <c r="N647" s="243"/>
      <c r="O647" s="243"/>
      <c r="P647" s="243"/>
      <c r="Q647" s="243"/>
      <c r="R647" s="243"/>
      <c r="S647" s="243"/>
      <c r="T647" s="24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5" t="s">
        <v>207</v>
      </c>
      <c r="AU647" s="245" t="s">
        <v>83</v>
      </c>
      <c r="AV647" s="13" t="s">
        <v>83</v>
      </c>
      <c r="AW647" s="13" t="s">
        <v>35</v>
      </c>
      <c r="AX647" s="13" t="s">
        <v>74</v>
      </c>
      <c r="AY647" s="245" t="s">
        <v>197</v>
      </c>
    </row>
    <row r="648" s="13" customFormat="1">
      <c r="A648" s="13"/>
      <c r="B648" s="234"/>
      <c r="C648" s="235"/>
      <c r="D648" s="236" t="s">
        <v>207</v>
      </c>
      <c r="E648" s="237" t="s">
        <v>19</v>
      </c>
      <c r="F648" s="238" t="s">
        <v>943</v>
      </c>
      <c r="G648" s="235"/>
      <c r="H648" s="239">
        <v>15.050000000000001</v>
      </c>
      <c r="I648" s="240"/>
      <c r="J648" s="235"/>
      <c r="K648" s="235"/>
      <c r="L648" s="241"/>
      <c r="M648" s="242"/>
      <c r="N648" s="243"/>
      <c r="O648" s="243"/>
      <c r="P648" s="243"/>
      <c r="Q648" s="243"/>
      <c r="R648" s="243"/>
      <c r="S648" s="243"/>
      <c r="T648" s="24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5" t="s">
        <v>207</v>
      </c>
      <c r="AU648" s="245" t="s">
        <v>83</v>
      </c>
      <c r="AV648" s="13" t="s">
        <v>83</v>
      </c>
      <c r="AW648" s="13" t="s">
        <v>35</v>
      </c>
      <c r="AX648" s="13" t="s">
        <v>74</v>
      </c>
      <c r="AY648" s="245" t="s">
        <v>197</v>
      </c>
    </row>
    <row r="649" s="13" customFormat="1">
      <c r="A649" s="13"/>
      <c r="B649" s="234"/>
      <c r="C649" s="235"/>
      <c r="D649" s="236" t="s">
        <v>207</v>
      </c>
      <c r="E649" s="237" t="s">
        <v>19</v>
      </c>
      <c r="F649" s="238" t="s">
        <v>944</v>
      </c>
      <c r="G649" s="235"/>
      <c r="H649" s="239">
        <v>18.5</v>
      </c>
      <c r="I649" s="240"/>
      <c r="J649" s="235"/>
      <c r="K649" s="235"/>
      <c r="L649" s="241"/>
      <c r="M649" s="242"/>
      <c r="N649" s="243"/>
      <c r="O649" s="243"/>
      <c r="P649" s="243"/>
      <c r="Q649" s="243"/>
      <c r="R649" s="243"/>
      <c r="S649" s="243"/>
      <c r="T649" s="24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5" t="s">
        <v>207</v>
      </c>
      <c r="AU649" s="245" t="s">
        <v>83</v>
      </c>
      <c r="AV649" s="13" t="s">
        <v>83</v>
      </c>
      <c r="AW649" s="13" t="s">
        <v>35</v>
      </c>
      <c r="AX649" s="13" t="s">
        <v>74</v>
      </c>
      <c r="AY649" s="245" t="s">
        <v>197</v>
      </c>
    </row>
    <row r="650" s="13" customFormat="1">
      <c r="A650" s="13"/>
      <c r="B650" s="234"/>
      <c r="C650" s="235"/>
      <c r="D650" s="236" t="s">
        <v>207</v>
      </c>
      <c r="E650" s="237" t="s">
        <v>19</v>
      </c>
      <c r="F650" s="238" t="s">
        <v>945</v>
      </c>
      <c r="G650" s="235"/>
      <c r="H650" s="239">
        <v>63.009999999999998</v>
      </c>
      <c r="I650" s="240"/>
      <c r="J650" s="235"/>
      <c r="K650" s="235"/>
      <c r="L650" s="241"/>
      <c r="M650" s="242"/>
      <c r="N650" s="243"/>
      <c r="O650" s="243"/>
      <c r="P650" s="243"/>
      <c r="Q650" s="243"/>
      <c r="R650" s="243"/>
      <c r="S650" s="243"/>
      <c r="T650" s="24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5" t="s">
        <v>207</v>
      </c>
      <c r="AU650" s="245" t="s">
        <v>83</v>
      </c>
      <c r="AV650" s="13" t="s">
        <v>83</v>
      </c>
      <c r="AW650" s="13" t="s">
        <v>35</v>
      </c>
      <c r="AX650" s="13" t="s">
        <v>74</v>
      </c>
      <c r="AY650" s="245" t="s">
        <v>197</v>
      </c>
    </row>
    <row r="651" s="13" customFormat="1">
      <c r="A651" s="13"/>
      <c r="B651" s="234"/>
      <c r="C651" s="235"/>
      <c r="D651" s="236" t="s">
        <v>207</v>
      </c>
      <c r="E651" s="237" t="s">
        <v>19</v>
      </c>
      <c r="F651" s="238" t="s">
        <v>946</v>
      </c>
      <c r="G651" s="235"/>
      <c r="H651" s="239">
        <v>14.300000000000001</v>
      </c>
      <c r="I651" s="240"/>
      <c r="J651" s="235"/>
      <c r="K651" s="235"/>
      <c r="L651" s="241"/>
      <c r="M651" s="242"/>
      <c r="N651" s="243"/>
      <c r="O651" s="243"/>
      <c r="P651" s="243"/>
      <c r="Q651" s="243"/>
      <c r="R651" s="243"/>
      <c r="S651" s="243"/>
      <c r="T651" s="24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5" t="s">
        <v>207</v>
      </c>
      <c r="AU651" s="245" t="s">
        <v>83</v>
      </c>
      <c r="AV651" s="13" t="s">
        <v>83</v>
      </c>
      <c r="AW651" s="13" t="s">
        <v>35</v>
      </c>
      <c r="AX651" s="13" t="s">
        <v>74</v>
      </c>
      <c r="AY651" s="245" t="s">
        <v>197</v>
      </c>
    </row>
    <row r="652" s="13" customFormat="1">
      <c r="A652" s="13"/>
      <c r="B652" s="234"/>
      <c r="C652" s="235"/>
      <c r="D652" s="236" t="s">
        <v>207</v>
      </c>
      <c r="E652" s="237" t="s">
        <v>19</v>
      </c>
      <c r="F652" s="238" t="s">
        <v>947</v>
      </c>
      <c r="G652" s="235"/>
      <c r="H652" s="239">
        <v>14.02</v>
      </c>
      <c r="I652" s="240"/>
      <c r="J652" s="235"/>
      <c r="K652" s="235"/>
      <c r="L652" s="241"/>
      <c r="M652" s="242"/>
      <c r="N652" s="243"/>
      <c r="O652" s="243"/>
      <c r="P652" s="243"/>
      <c r="Q652" s="243"/>
      <c r="R652" s="243"/>
      <c r="S652" s="243"/>
      <c r="T652" s="24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5" t="s">
        <v>207</v>
      </c>
      <c r="AU652" s="245" t="s">
        <v>83</v>
      </c>
      <c r="AV652" s="13" t="s">
        <v>83</v>
      </c>
      <c r="AW652" s="13" t="s">
        <v>35</v>
      </c>
      <c r="AX652" s="13" t="s">
        <v>74</v>
      </c>
      <c r="AY652" s="245" t="s">
        <v>197</v>
      </c>
    </row>
    <row r="653" s="16" customFormat="1">
      <c r="A653" s="16"/>
      <c r="B653" s="268"/>
      <c r="C653" s="269"/>
      <c r="D653" s="236" t="s">
        <v>207</v>
      </c>
      <c r="E653" s="270" t="s">
        <v>19</v>
      </c>
      <c r="F653" s="271" t="s">
        <v>335</v>
      </c>
      <c r="G653" s="269"/>
      <c r="H653" s="272">
        <v>364.63</v>
      </c>
      <c r="I653" s="273"/>
      <c r="J653" s="269"/>
      <c r="K653" s="269"/>
      <c r="L653" s="274"/>
      <c r="M653" s="275"/>
      <c r="N653" s="276"/>
      <c r="O653" s="276"/>
      <c r="P653" s="276"/>
      <c r="Q653" s="276"/>
      <c r="R653" s="276"/>
      <c r="S653" s="276"/>
      <c r="T653" s="277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T653" s="278" t="s">
        <v>207</v>
      </c>
      <c r="AU653" s="278" t="s">
        <v>83</v>
      </c>
      <c r="AV653" s="16" t="s">
        <v>94</v>
      </c>
      <c r="AW653" s="16" t="s">
        <v>35</v>
      </c>
      <c r="AX653" s="16" t="s">
        <v>74</v>
      </c>
      <c r="AY653" s="278" t="s">
        <v>197</v>
      </c>
    </row>
    <row r="654" s="14" customFormat="1">
      <c r="A654" s="14"/>
      <c r="B654" s="246"/>
      <c r="C654" s="247"/>
      <c r="D654" s="236" t="s">
        <v>207</v>
      </c>
      <c r="E654" s="248" t="s">
        <v>19</v>
      </c>
      <c r="F654" s="249" t="s">
        <v>216</v>
      </c>
      <c r="G654" s="247"/>
      <c r="H654" s="250">
        <v>550.78999999999996</v>
      </c>
      <c r="I654" s="251"/>
      <c r="J654" s="247"/>
      <c r="K654" s="247"/>
      <c r="L654" s="252"/>
      <c r="M654" s="253"/>
      <c r="N654" s="254"/>
      <c r="O654" s="254"/>
      <c r="P654" s="254"/>
      <c r="Q654" s="254"/>
      <c r="R654" s="254"/>
      <c r="S654" s="254"/>
      <c r="T654" s="25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6" t="s">
        <v>207</v>
      </c>
      <c r="AU654" s="256" t="s">
        <v>83</v>
      </c>
      <c r="AV654" s="14" t="s">
        <v>109</v>
      </c>
      <c r="AW654" s="14" t="s">
        <v>35</v>
      </c>
      <c r="AX654" s="14" t="s">
        <v>81</v>
      </c>
      <c r="AY654" s="256" t="s">
        <v>197</v>
      </c>
    </row>
    <row r="655" s="2" customFormat="1" ht="44.25" customHeight="1">
      <c r="A655" s="41"/>
      <c r="B655" s="42"/>
      <c r="C655" s="216" t="s">
        <v>948</v>
      </c>
      <c r="D655" s="267" t="s">
        <v>199</v>
      </c>
      <c r="E655" s="217" t="s">
        <v>949</v>
      </c>
      <c r="F655" s="218" t="s">
        <v>950</v>
      </c>
      <c r="G655" s="219" t="s">
        <v>202</v>
      </c>
      <c r="H655" s="220">
        <v>491.66000000000002</v>
      </c>
      <c r="I655" s="221"/>
      <c r="J655" s="222">
        <f>ROUND(I655*H655,2)</f>
        <v>0</v>
      </c>
      <c r="K655" s="218" t="s">
        <v>203</v>
      </c>
      <c r="L655" s="47"/>
      <c r="M655" s="223" t="s">
        <v>19</v>
      </c>
      <c r="N655" s="224" t="s">
        <v>45</v>
      </c>
      <c r="O655" s="87"/>
      <c r="P655" s="225">
        <f>O655*H655</f>
        <v>0</v>
      </c>
      <c r="Q655" s="225">
        <v>0.0189</v>
      </c>
      <c r="R655" s="225">
        <f>Q655*H655</f>
        <v>9.2923740000000006</v>
      </c>
      <c r="S655" s="225">
        <v>0</v>
      </c>
      <c r="T655" s="226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27" t="s">
        <v>109</v>
      </c>
      <c r="AT655" s="227" t="s">
        <v>199</v>
      </c>
      <c r="AU655" s="227" t="s">
        <v>83</v>
      </c>
      <c r="AY655" s="20" t="s">
        <v>197</v>
      </c>
      <c r="BE655" s="228">
        <f>IF(N655="základní",J655,0)</f>
        <v>0</v>
      </c>
      <c r="BF655" s="228">
        <f>IF(N655="snížená",J655,0)</f>
        <v>0</v>
      </c>
      <c r="BG655" s="228">
        <f>IF(N655="zákl. přenesená",J655,0)</f>
        <v>0</v>
      </c>
      <c r="BH655" s="228">
        <f>IF(N655="sníž. přenesená",J655,0)</f>
        <v>0</v>
      </c>
      <c r="BI655" s="228">
        <f>IF(N655="nulová",J655,0)</f>
        <v>0</v>
      </c>
      <c r="BJ655" s="20" t="s">
        <v>81</v>
      </c>
      <c r="BK655" s="228">
        <f>ROUND(I655*H655,2)</f>
        <v>0</v>
      </c>
      <c r="BL655" s="20" t="s">
        <v>109</v>
      </c>
      <c r="BM655" s="227" t="s">
        <v>951</v>
      </c>
    </row>
    <row r="656" s="2" customFormat="1">
      <c r="A656" s="41"/>
      <c r="B656" s="42"/>
      <c r="C656" s="43"/>
      <c r="D656" s="229" t="s">
        <v>205</v>
      </c>
      <c r="E656" s="43"/>
      <c r="F656" s="230" t="s">
        <v>952</v>
      </c>
      <c r="G656" s="43"/>
      <c r="H656" s="43"/>
      <c r="I656" s="231"/>
      <c r="J656" s="43"/>
      <c r="K656" s="43"/>
      <c r="L656" s="47"/>
      <c r="M656" s="232"/>
      <c r="N656" s="233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205</v>
      </c>
      <c r="AU656" s="20" t="s">
        <v>83</v>
      </c>
    </row>
    <row r="657" s="15" customFormat="1">
      <c r="A657" s="15"/>
      <c r="B657" s="257"/>
      <c r="C657" s="258"/>
      <c r="D657" s="236" t="s">
        <v>207</v>
      </c>
      <c r="E657" s="259" t="s">
        <v>19</v>
      </c>
      <c r="F657" s="260" t="s">
        <v>716</v>
      </c>
      <c r="G657" s="258"/>
      <c r="H657" s="259" t="s">
        <v>19</v>
      </c>
      <c r="I657" s="261"/>
      <c r="J657" s="258"/>
      <c r="K657" s="258"/>
      <c r="L657" s="262"/>
      <c r="M657" s="263"/>
      <c r="N657" s="264"/>
      <c r="O657" s="264"/>
      <c r="P657" s="264"/>
      <c r="Q657" s="264"/>
      <c r="R657" s="264"/>
      <c r="S657" s="264"/>
      <c r="T657" s="26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66" t="s">
        <v>207</v>
      </c>
      <c r="AU657" s="266" t="s">
        <v>83</v>
      </c>
      <c r="AV657" s="15" t="s">
        <v>81</v>
      </c>
      <c r="AW657" s="15" t="s">
        <v>35</v>
      </c>
      <c r="AX657" s="15" t="s">
        <v>74</v>
      </c>
      <c r="AY657" s="266" t="s">
        <v>197</v>
      </c>
    </row>
    <row r="658" s="13" customFormat="1">
      <c r="A658" s="13"/>
      <c r="B658" s="234"/>
      <c r="C658" s="235"/>
      <c r="D658" s="236" t="s">
        <v>207</v>
      </c>
      <c r="E658" s="237" t="s">
        <v>19</v>
      </c>
      <c r="F658" s="238" t="s">
        <v>906</v>
      </c>
      <c r="G658" s="235"/>
      <c r="H658" s="239">
        <v>4.5999999999999996</v>
      </c>
      <c r="I658" s="240"/>
      <c r="J658" s="235"/>
      <c r="K658" s="235"/>
      <c r="L658" s="241"/>
      <c r="M658" s="242"/>
      <c r="N658" s="243"/>
      <c r="O658" s="243"/>
      <c r="P658" s="243"/>
      <c r="Q658" s="243"/>
      <c r="R658" s="243"/>
      <c r="S658" s="243"/>
      <c r="T658" s="24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5" t="s">
        <v>207</v>
      </c>
      <c r="AU658" s="245" t="s">
        <v>83</v>
      </c>
      <c r="AV658" s="13" t="s">
        <v>83</v>
      </c>
      <c r="AW658" s="13" t="s">
        <v>35</v>
      </c>
      <c r="AX658" s="13" t="s">
        <v>74</v>
      </c>
      <c r="AY658" s="245" t="s">
        <v>197</v>
      </c>
    </row>
    <row r="659" s="13" customFormat="1">
      <c r="A659" s="13"/>
      <c r="B659" s="234"/>
      <c r="C659" s="235"/>
      <c r="D659" s="236" t="s">
        <v>207</v>
      </c>
      <c r="E659" s="237" t="s">
        <v>19</v>
      </c>
      <c r="F659" s="238" t="s">
        <v>907</v>
      </c>
      <c r="G659" s="235"/>
      <c r="H659" s="239">
        <v>3.71</v>
      </c>
      <c r="I659" s="240"/>
      <c r="J659" s="235"/>
      <c r="K659" s="235"/>
      <c r="L659" s="241"/>
      <c r="M659" s="242"/>
      <c r="N659" s="243"/>
      <c r="O659" s="243"/>
      <c r="P659" s="243"/>
      <c r="Q659" s="243"/>
      <c r="R659" s="243"/>
      <c r="S659" s="243"/>
      <c r="T659" s="24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5" t="s">
        <v>207</v>
      </c>
      <c r="AU659" s="245" t="s">
        <v>83</v>
      </c>
      <c r="AV659" s="13" t="s">
        <v>83</v>
      </c>
      <c r="AW659" s="13" t="s">
        <v>35</v>
      </c>
      <c r="AX659" s="13" t="s">
        <v>74</v>
      </c>
      <c r="AY659" s="245" t="s">
        <v>197</v>
      </c>
    </row>
    <row r="660" s="13" customFormat="1">
      <c r="A660" s="13"/>
      <c r="B660" s="234"/>
      <c r="C660" s="235"/>
      <c r="D660" s="236" t="s">
        <v>207</v>
      </c>
      <c r="E660" s="237" t="s">
        <v>19</v>
      </c>
      <c r="F660" s="238" t="s">
        <v>908</v>
      </c>
      <c r="G660" s="235"/>
      <c r="H660" s="239">
        <v>14.5</v>
      </c>
      <c r="I660" s="240"/>
      <c r="J660" s="235"/>
      <c r="K660" s="235"/>
      <c r="L660" s="241"/>
      <c r="M660" s="242"/>
      <c r="N660" s="243"/>
      <c r="O660" s="243"/>
      <c r="P660" s="243"/>
      <c r="Q660" s="243"/>
      <c r="R660" s="243"/>
      <c r="S660" s="243"/>
      <c r="T660" s="24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5" t="s">
        <v>207</v>
      </c>
      <c r="AU660" s="245" t="s">
        <v>83</v>
      </c>
      <c r="AV660" s="13" t="s">
        <v>83</v>
      </c>
      <c r="AW660" s="13" t="s">
        <v>35</v>
      </c>
      <c r="AX660" s="13" t="s">
        <v>74</v>
      </c>
      <c r="AY660" s="245" t="s">
        <v>197</v>
      </c>
    </row>
    <row r="661" s="13" customFormat="1">
      <c r="A661" s="13"/>
      <c r="B661" s="234"/>
      <c r="C661" s="235"/>
      <c r="D661" s="236" t="s">
        <v>207</v>
      </c>
      <c r="E661" s="237" t="s">
        <v>19</v>
      </c>
      <c r="F661" s="238" t="s">
        <v>909</v>
      </c>
      <c r="G661" s="235"/>
      <c r="H661" s="239">
        <v>19.850000000000001</v>
      </c>
      <c r="I661" s="240"/>
      <c r="J661" s="235"/>
      <c r="K661" s="235"/>
      <c r="L661" s="241"/>
      <c r="M661" s="242"/>
      <c r="N661" s="243"/>
      <c r="O661" s="243"/>
      <c r="P661" s="243"/>
      <c r="Q661" s="243"/>
      <c r="R661" s="243"/>
      <c r="S661" s="243"/>
      <c r="T661" s="24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5" t="s">
        <v>207</v>
      </c>
      <c r="AU661" s="245" t="s">
        <v>83</v>
      </c>
      <c r="AV661" s="13" t="s">
        <v>83</v>
      </c>
      <c r="AW661" s="13" t="s">
        <v>35</v>
      </c>
      <c r="AX661" s="13" t="s">
        <v>74</v>
      </c>
      <c r="AY661" s="245" t="s">
        <v>197</v>
      </c>
    </row>
    <row r="662" s="13" customFormat="1">
      <c r="A662" s="13"/>
      <c r="B662" s="234"/>
      <c r="C662" s="235"/>
      <c r="D662" s="236" t="s">
        <v>207</v>
      </c>
      <c r="E662" s="237" t="s">
        <v>19</v>
      </c>
      <c r="F662" s="238" t="s">
        <v>910</v>
      </c>
      <c r="G662" s="235"/>
      <c r="H662" s="239">
        <v>7.8300000000000001</v>
      </c>
      <c r="I662" s="240"/>
      <c r="J662" s="235"/>
      <c r="K662" s="235"/>
      <c r="L662" s="241"/>
      <c r="M662" s="242"/>
      <c r="N662" s="243"/>
      <c r="O662" s="243"/>
      <c r="P662" s="243"/>
      <c r="Q662" s="243"/>
      <c r="R662" s="243"/>
      <c r="S662" s="243"/>
      <c r="T662" s="24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5" t="s">
        <v>207</v>
      </c>
      <c r="AU662" s="245" t="s">
        <v>83</v>
      </c>
      <c r="AV662" s="13" t="s">
        <v>83</v>
      </c>
      <c r="AW662" s="13" t="s">
        <v>35</v>
      </c>
      <c r="AX662" s="13" t="s">
        <v>74</v>
      </c>
      <c r="AY662" s="245" t="s">
        <v>197</v>
      </c>
    </row>
    <row r="663" s="13" customFormat="1">
      <c r="A663" s="13"/>
      <c r="B663" s="234"/>
      <c r="C663" s="235"/>
      <c r="D663" s="236" t="s">
        <v>207</v>
      </c>
      <c r="E663" s="237" t="s">
        <v>19</v>
      </c>
      <c r="F663" s="238" t="s">
        <v>911</v>
      </c>
      <c r="G663" s="235"/>
      <c r="H663" s="239">
        <v>4.4000000000000004</v>
      </c>
      <c r="I663" s="240"/>
      <c r="J663" s="235"/>
      <c r="K663" s="235"/>
      <c r="L663" s="241"/>
      <c r="M663" s="242"/>
      <c r="N663" s="243"/>
      <c r="O663" s="243"/>
      <c r="P663" s="243"/>
      <c r="Q663" s="243"/>
      <c r="R663" s="243"/>
      <c r="S663" s="243"/>
      <c r="T663" s="24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5" t="s">
        <v>207</v>
      </c>
      <c r="AU663" s="245" t="s">
        <v>83</v>
      </c>
      <c r="AV663" s="13" t="s">
        <v>83</v>
      </c>
      <c r="AW663" s="13" t="s">
        <v>35</v>
      </c>
      <c r="AX663" s="13" t="s">
        <v>74</v>
      </c>
      <c r="AY663" s="245" t="s">
        <v>197</v>
      </c>
    </row>
    <row r="664" s="13" customFormat="1">
      <c r="A664" s="13"/>
      <c r="B664" s="234"/>
      <c r="C664" s="235"/>
      <c r="D664" s="236" t="s">
        <v>207</v>
      </c>
      <c r="E664" s="237" t="s">
        <v>19</v>
      </c>
      <c r="F664" s="238" t="s">
        <v>912</v>
      </c>
      <c r="G664" s="235"/>
      <c r="H664" s="239">
        <v>13.5</v>
      </c>
      <c r="I664" s="240"/>
      <c r="J664" s="235"/>
      <c r="K664" s="235"/>
      <c r="L664" s="241"/>
      <c r="M664" s="242"/>
      <c r="N664" s="243"/>
      <c r="O664" s="243"/>
      <c r="P664" s="243"/>
      <c r="Q664" s="243"/>
      <c r="R664" s="243"/>
      <c r="S664" s="243"/>
      <c r="T664" s="24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5" t="s">
        <v>207</v>
      </c>
      <c r="AU664" s="245" t="s">
        <v>83</v>
      </c>
      <c r="AV664" s="13" t="s">
        <v>83</v>
      </c>
      <c r="AW664" s="13" t="s">
        <v>35</v>
      </c>
      <c r="AX664" s="13" t="s">
        <v>74</v>
      </c>
      <c r="AY664" s="245" t="s">
        <v>197</v>
      </c>
    </row>
    <row r="665" s="13" customFormat="1">
      <c r="A665" s="13"/>
      <c r="B665" s="234"/>
      <c r="C665" s="235"/>
      <c r="D665" s="236" t="s">
        <v>207</v>
      </c>
      <c r="E665" s="237" t="s">
        <v>19</v>
      </c>
      <c r="F665" s="238" t="s">
        <v>913</v>
      </c>
      <c r="G665" s="235"/>
      <c r="H665" s="239">
        <v>13.15</v>
      </c>
      <c r="I665" s="240"/>
      <c r="J665" s="235"/>
      <c r="K665" s="235"/>
      <c r="L665" s="241"/>
      <c r="M665" s="242"/>
      <c r="N665" s="243"/>
      <c r="O665" s="243"/>
      <c r="P665" s="243"/>
      <c r="Q665" s="243"/>
      <c r="R665" s="243"/>
      <c r="S665" s="243"/>
      <c r="T665" s="24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5" t="s">
        <v>207</v>
      </c>
      <c r="AU665" s="245" t="s">
        <v>83</v>
      </c>
      <c r="AV665" s="13" t="s">
        <v>83</v>
      </c>
      <c r="AW665" s="13" t="s">
        <v>35</v>
      </c>
      <c r="AX665" s="13" t="s">
        <v>74</v>
      </c>
      <c r="AY665" s="245" t="s">
        <v>197</v>
      </c>
    </row>
    <row r="666" s="13" customFormat="1">
      <c r="A666" s="13"/>
      <c r="B666" s="234"/>
      <c r="C666" s="235"/>
      <c r="D666" s="236" t="s">
        <v>207</v>
      </c>
      <c r="E666" s="237" t="s">
        <v>19</v>
      </c>
      <c r="F666" s="238" t="s">
        <v>914</v>
      </c>
      <c r="G666" s="235"/>
      <c r="H666" s="239">
        <v>11.59</v>
      </c>
      <c r="I666" s="240"/>
      <c r="J666" s="235"/>
      <c r="K666" s="235"/>
      <c r="L666" s="241"/>
      <c r="M666" s="242"/>
      <c r="N666" s="243"/>
      <c r="O666" s="243"/>
      <c r="P666" s="243"/>
      <c r="Q666" s="243"/>
      <c r="R666" s="243"/>
      <c r="S666" s="243"/>
      <c r="T666" s="24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5" t="s">
        <v>207</v>
      </c>
      <c r="AU666" s="245" t="s">
        <v>83</v>
      </c>
      <c r="AV666" s="13" t="s">
        <v>83</v>
      </c>
      <c r="AW666" s="13" t="s">
        <v>35</v>
      </c>
      <c r="AX666" s="13" t="s">
        <v>74</v>
      </c>
      <c r="AY666" s="245" t="s">
        <v>197</v>
      </c>
    </row>
    <row r="667" s="13" customFormat="1">
      <c r="A667" s="13"/>
      <c r="B667" s="234"/>
      <c r="C667" s="235"/>
      <c r="D667" s="236" t="s">
        <v>207</v>
      </c>
      <c r="E667" s="237" t="s">
        <v>19</v>
      </c>
      <c r="F667" s="238" t="s">
        <v>915</v>
      </c>
      <c r="G667" s="235"/>
      <c r="H667" s="239">
        <v>12.16</v>
      </c>
      <c r="I667" s="240"/>
      <c r="J667" s="235"/>
      <c r="K667" s="235"/>
      <c r="L667" s="241"/>
      <c r="M667" s="242"/>
      <c r="N667" s="243"/>
      <c r="O667" s="243"/>
      <c r="P667" s="243"/>
      <c r="Q667" s="243"/>
      <c r="R667" s="243"/>
      <c r="S667" s="243"/>
      <c r="T667" s="24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5" t="s">
        <v>207</v>
      </c>
      <c r="AU667" s="245" t="s">
        <v>83</v>
      </c>
      <c r="AV667" s="13" t="s">
        <v>83</v>
      </c>
      <c r="AW667" s="13" t="s">
        <v>35</v>
      </c>
      <c r="AX667" s="13" t="s">
        <v>74</v>
      </c>
      <c r="AY667" s="245" t="s">
        <v>197</v>
      </c>
    </row>
    <row r="668" s="13" customFormat="1">
      <c r="A668" s="13"/>
      <c r="B668" s="234"/>
      <c r="C668" s="235"/>
      <c r="D668" s="236" t="s">
        <v>207</v>
      </c>
      <c r="E668" s="237" t="s">
        <v>19</v>
      </c>
      <c r="F668" s="238" t="s">
        <v>916</v>
      </c>
      <c r="G668" s="235"/>
      <c r="H668" s="239">
        <v>8.7599999999999998</v>
      </c>
      <c r="I668" s="240"/>
      <c r="J668" s="235"/>
      <c r="K668" s="235"/>
      <c r="L668" s="241"/>
      <c r="M668" s="242"/>
      <c r="N668" s="243"/>
      <c r="O668" s="243"/>
      <c r="P668" s="243"/>
      <c r="Q668" s="243"/>
      <c r="R668" s="243"/>
      <c r="S668" s="243"/>
      <c r="T668" s="24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5" t="s">
        <v>207</v>
      </c>
      <c r="AU668" s="245" t="s">
        <v>83</v>
      </c>
      <c r="AV668" s="13" t="s">
        <v>83</v>
      </c>
      <c r="AW668" s="13" t="s">
        <v>35</v>
      </c>
      <c r="AX668" s="13" t="s">
        <v>74</v>
      </c>
      <c r="AY668" s="245" t="s">
        <v>197</v>
      </c>
    </row>
    <row r="669" s="13" customFormat="1">
      <c r="A669" s="13"/>
      <c r="B669" s="234"/>
      <c r="C669" s="235"/>
      <c r="D669" s="236" t="s">
        <v>207</v>
      </c>
      <c r="E669" s="237" t="s">
        <v>19</v>
      </c>
      <c r="F669" s="238" t="s">
        <v>917</v>
      </c>
      <c r="G669" s="235"/>
      <c r="H669" s="239">
        <v>2.21</v>
      </c>
      <c r="I669" s="240"/>
      <c r="J669" s="235"/>
      <c r="K669" s="235"/>
      <c r="L669" s="241"/>
      <c r="M669" s="242"/>
      <c r="N669" s="243"/>
      <c r="O669" s="243"/>
      <c r="P669" s="243"/>
      <c r="Q669" s="243"/>
      <c r="R669" s="243"/>
      <c r="S669" s="243"/>
      <c r="T669" s="24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5" t="s">
        <v>207</v>
      </c>
      <c r="AU669" s="245" t="s">
        <v>83</v>
      </c>
      <c r="AV669" s="13" t="s">
        <v>83</v>
      </c>
      <c r="AW669" s="13" t="s">
        <v>35</v>
      </c>
      <c r="AX669" s="13" t="s">
        <v>74</v>
      </c>
      <c r="AY669" s="245" t="s">
        <v>197</v>
      </c>
    </row>
    <row r="670" s="13" customFormat="1">
      <c r="A670" s="13"/>
      <c r="B670" s="234"/>
      <c r="C670" s="235"/>
      <c r="D670" s="236" t="s">
        <v>207</v>
      </c>
      <c r="E670" s="237" t="s">
        <v>19</v>
      </c>
      <c r="F670" s="238" t="s">
        <v>918</v>
      </c>
      <c r="G670" s="235"/>
      <c r="H670" s="239">
        <v>6.7599999999999998</v>
      </c>
      <c r="I670" s="240"/>
      <c r="J670" s="235"/>
      <c r="K670" s="235"/>
      <c r="L670" s="241"/>
      <c r="M670" s="242"/>
      <c r="N670" s="243"/>
      <c r="O670" s="243"/>
      <c r="P670" s="243"/>
      <c r="Q670" s="243"/>
      <c r="R670" s="243"/>
      <c r="S670" s="243"/>
      <c r="T670" s="24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5" t="s">
        <v>207</v>
      </c>
      <c r="AU670" s="245" t="s">
        <v>83</v>
      </c>
      <c r="AV670" s="13" t="s">
        <v>83</v>
      </c>
      <c r="AW670" s="13" t="s">
        <v>35</v>
      </c>
      <c r="AX670" s="13" t="s">
        <v>74</v>
      </c>
      <c r="AY670" s="245" t="s">
        <v>197</v>
      </c>
    </row>
    <row r="671" s="13" customFormat="1">
      <c r="A671" s="13"/>
      <c r="B671" s="234"/>
      <c r="C671" s="235"/>
      <c r="D671" s="236" t="s">
        <v>207</v>
      </c>
      <c r="E671" s="237" t="s">
        <v>19</v>
      </c>
      <c r="F671" s="238" t="s">
        <v>919</v>
      </c>
      <c r="G671" s="235"/>
      <c r="H671" s="239">
        <v>4.4900000000000002</v>
      </c>
      <c r="I671" s="240"/>
      <c r="J671" s="235"/>
      <c r="K671" s="235"/>
      <c r="L671" s="241"/>
      <c r="M671" s="242"/>
      <c r="N671" s="243"/>
      <c r="O671" s="243"/>
      <c r="P671" s="243"/>
      <c r="Q671" s="243"/>
      <c r="R671" s="243"/>
      <c r="S671" s="243"/>
      <c r="T671" s="24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5" t="s">
        <v>207</v>
      </c>
      <c r="AU671" s="245" t="s">
        <v>83</v>
      </c>
      <c r="AV671" s="13" t="s">
        <v>83</v>
      </c>
      <c r="AW671" s="13" t="s">
        <v>35</v>
      </c>
      <c r="AX671" s="13" t="s">
        <v>74</v>
      </c>
      <c r="AY671" s="245" t="s">
        <v>197</v>
      </c>
    </row>
    <row r="672" s="13" customFormat="1">
      <c r="A672" s="13"/>
      <c r="B672" s="234"/>
      <c r="C672" s="235"/>
      <c r="D672" s="236" t="s">
        <v>207</v>
      </c>
      <c r="E672" s="237" t="s">
        <v>19</v>
      </c>
      <c r="F672" s="238" t="s">
        <v>920</v>
      </c>
      <c r="G672" s="235"/>
      <c r="H672" s="239">
        <v>3.9399999999999999</v>
      </c>
      <c r="I672" s="240"/>
      <c r="J672" s="235"/>
      <c r="K672" s="235"/>
      <c r="L672" s="241"/>
      <c r="M672" s="242"/>
      <c r="N672" s="243"/>
      <c r="O672" s="243"/>
      <c r="P672" s="243"/>
      <c r="Q672" s="243"/>
      <c r="R672" s="243"/>
      <c r="S672" s="243"/>
      <c r="T672" s="24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5" t="s">
        <v>207</v>
      </c>
      <c r="AU672" s="245" t="s">
        <v>83</v>
      </c>
      <c r="AV672" s="13" t="s">
        <v>83</v>
      </c>
      <c r="AW672" s="13" t="s">
        <v>35</v>
      </c>
      <c r="AX672" s="13" t="s">
        <v>74</v>
      </c>
      <c r="AY672" s="245" t="s">
        <v>197</v>
      </c>
    </row>
    <row r="673" s="13" customFormat="1">
      <c r="A673" s="13"/>
      <c r="B673" s="234"/>
      <c r="C673" s="235"/>
      <c r="D673" s="236" t="s">
        <v>207</v>
      </c>
      <c r="E673" s="237" t="s">
        <v>19</v>
      </c>
      <c r="F673" s="238" t="s">
        <v>921</v>
      </c>
      <c r="G673" s="235"/>
      <c r="H673" s="239">
        <v>10.93</v>
      </c>
      <c r="I673" s="240"/>
      <c r="J673" s="235"/>
      <c r="K673" s="235"/>
      <c r="L673" s="241"/>
      <c r="M673" s="242"/>
      <c r="N673" s="243"/>
      <c r="O673" s="243"/>
      <c r="P673" s="243"/>
      <c r="Q673" s="243"/>
      <c r="R673" s="243"/>
      <c r="S673" s="243"/>
      <c r="T673" s="24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5" t="s">
        <v>207</v>
      </c>
      <c r="AU673" s="245" t="s">
        <v>83</v>
      </c>
      <c r="AV673" s="13" t="s">
        <v>83</v>
      </c>
      <c r="AW673" s="13" t="s">
        <v>35</v>
      </c>
      <c r="AX673" s="13" t="s">
        <v>74</v>
      </c>
      <c r="AY673" s="245" t="s">
        <v>197</v>
      </c>
    </row>
    <row r="674" s="13" customFormat="1">
      <c r="A674" s="13"/>
      <c r="B674" s="234"/>
      <c r="C674" s="235"/>
      <c r="D674" s="236" t="s">
        <v>207</v>
      </c>
      <c r="E674" s="237" t="s">
        <v>19</v>
      </c>
      <c r="F674" s="238" t="s">
        <v>922</v>
      </c>
      <c r="G674" s="235"/>
      <c r="H674" s="239">
        <v>5.7400000000000002</v>
      </c>
      <c r="I674" s="240"/>
      <c r="J674" s="235"/>
      <c r="K674" s="235"/>
      <c r="L674" s="241"/>
      <c r="M674" s="242"/>
      <c r="N674" s="243"/>
      <c r="O674" s="243"/>
      <c r="P674" s="243"/>
      <c r="Q674" s="243"/>
      <c r="R674" s="243"/>
      <c r="S674" s="243"/>
      <c r="T674" s="24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5" t="s">
        <v>207</v>
      </c>
      <c r="AU674" s="245" t="s">
        <v>83</v>
      </c>
      <c r="AV674" s="13" t="s">
        <v>83</v>
      </c>
      <c r="AW674" s="13" t="s">
        <v>35</v>
      </c>
      <c r="AX674" s="13" t="s">
        <v>74</v>
      </c>
      <c r="AY674" s="245" t="s">
        <v>197</v>
      </c>
    </row>
    <row r="675" s="13" customFormat="1">
      <c r="A675" s="13"/>
      <c r="B675" s="234"/>
      <c r="C675" s="235"/>
      <c r="D675" s="236" t="s">
        <v>207</v>
      </c>
      <c r="E675" s="237" t="s">
        <v>19</v>
      </c>
      <c r="F675" s="238" t="s">
        <v>923</v>
      </c>
      <c r="G675" s="235"/>
      <c r="H675" s="239">
        <v>9.1400000000000006</v>
      </c>
      <c r="I675" s="240"/>
      <c r="J675" s="235"/>
      <c r="K675" s="235"/>
      <c r="L675" s="241"/>
      <c r="M675" s="242"/>
      <c r="N675" s="243"/>
      <c r="O675" s="243"/>
      <c r="P675" s="243"/>
      <c r="Q675" s="243"/>
      <c r="R675" s="243"/>
      <c r="S675" s="243"/>
      <c r="T675" s="24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5" t="s">
        <v>207</v>
      </c>
      <c r="AU675" s="245" t="s">
        <v>83</v>
      </c>
      <c r="AV675" s="13" t="s">
        <v>83</v>
      </c>
      <c r="AW675" s="13" t="s">
        <v>35</v>
      </c>
      <c r="AX675" s="13" t="s">
        <v>74</v>
      </c>
      <c r="AY675" s="245" t="s">
        <v>197</v>
      </c>
    </row>
    <row r="676" s="13" customFormat="1">
      <c r="A676" s="13"/>
      <c r="B676" s="234"/>
      <c r="C676" s="235"/>
      <c r="D676" s="236" t="s">
        <v>207</v>
      </c>
      <c r="E676" s="237" t="s">
        <v>19</v>
      </c>
      <c r="F676" s="238" t="s">
        <v>924</v>
      </c>
      <c r="G676" s="235"/>
      <c r="H676" s="239">
        <v>15.630000000000001</v>
      </c>
      <c r="I676" s="240"/>
      <c r="J676" s="235"/>
      <c r="K676" s="235"/>
      <c r="L676" s="241"/>
      <c r="M676" s="242"/>
      <c r="N676" s="243"/>
      <c r="O676" s="243"/>
      <c r="P676" s="243"/>
      <c r="Q676" s="243"/>
      <c r="R676" s="243"/>
      <c r="S676" s="243"/>
      <c r="T676" s="24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5" t="s">
        <v>207</v>
      </c>
      <c r="AU676" s="245" t="s">
        <v>83</v>
      </c>
      <c r="AV676" s="13" t="s">
        <v>83</v>
      </c>
      <c r="AW676" s="13" t="s">
        <v>35</v>
      </c>
      <c r="AX676" s="13" t="s">
        <v>74</v>
      </c>
      <c r="AY676" s="245" t="s">
        <v>197</v>
      </c>
    </row>
    <row r="677" s="13" customFormat="1">
      <c r="A677" s="13"/>
      <c r="B677" s="234"/>
      <c r="C677" s="235"/>
      <c r="D677" s="236" t="s">
        <v>207</v>
      </c>
      <c r="E677" s="237" t="s">
        <v>19</v>
      </c>
      <c r="F677" s="238" t="s">
        <v>925</v>
      </c>
      <c r="G677" s="235"/>
      <c r="H677" s="239">
        <v>2.21</v>
      </c>
      <c r="I677" s="240"/>
      <c r="J677" s="235"/>
      <c r="K677" s="235"/>
      <c r="L677" s="241"/>
      <c r="M677" s="242"/>
      <c r="N677" s="243"/>
      <c r="O677" s="243"/>
      <c r="P677" s="243"/>
      <c r="Q677" s="243"/>
      <c r="R677" s="243"/>
      <c r="S677" s="243"/>
      <c r="T677" s="24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5" t="s">
        <v>207</v>
      </c>
      <c r="AU677" s="245" t="s">
        <v>83</v>
      </c>
      <c r="AV677" s="13" t="s">
        <v>83</v>
      </c>
      <c r="AW677" s="13" t="s">
        <v>35</v>
      </c>
      <c r="AX677" s="13" t="s">
        <v>74</v>
      </c>
      <c r="AY677" s="245" t="s">
        <v>197</v>
      </c>
    </row>
    <row r="678" s="13" customFormat="1">
      <c r="A678" s="13"/>
      <c r="B678" s="234"/>
      <c r="C678" s="235"/>
      <c r="D678" s="236" t="s">
        <v>207</v>
      </c>
      <c r="E678" s="237" t="s">
        <v>19</v>
      </c>
      <c r="F678" s="238" t="s">
        <v>926</v>
      </c>
      <c r="G678" s="235"/>
      <c r="H678" s="239">
        <v>11.060000000000001</v>
      </c>
      <c r="I678" s="240"/>
      <c r="J678" s="235"/>
      <c r="K678" s="235"/>
      <c r="L678" s="241"/>
      <c r="M678" s="242"/>
      <c r="N678" s="243"/>
      <c r="O678" s="243"/>
      <c r="P678" s="243"/>
      <c r="Q678" s="243"/>
      <c r="R678" s="243"/>
      <c r="S678" s="243"/>
      <c r="T678" s="24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5" t="s">
        <v>207</v>
      </c>
      <c r="AU678" s="245" t="s">
        <v>83</v>
      </c>
      <c r="AV678" s="13" t="s">
        <v>83</v>
      </c>
      <c r="AW678" s="13" t="s">
        <v>35</v>
      </c>
      <c r="AX678" s="13" t="s">
        <v>74</v>
      </c>
      <c r="AY678" s="245" t="s">
        <v>197</v>
      </c>
    </row>
    <row r="679" s="16" customFormat="1">
      <c r="A679" s="16"/>
      <c r="B679" s="268"/>
      <c r="C679" s="269"/>
      <c r="D679" s="236" t="s">
        <v>207</v>
      </c>
      <c r="E679" s="270" t="s">
        <v>19</v>
      </c>
      <c r="F679" s="271" t="s">
        <v>335</v>
      </c>
      <c r="G679" s="269"/>
      <c r="H679" s="272">
        <v>186.16</v>
      </c>
      <c r="I679" s="273"/>
      <c r="J679" s="269"/>
      <c r="K679" s="269"/>
      <c r="L679" s="274"/>
      <c r="M679" s="275"/>
      <c r="N679" s="276"/>
      <c r="O679" s="276"/>
      <c r="P679" s="276"/>
      <c r="Q679" s="276"/>
      <c r="R679" s="276"/>
      <c r="S679" s="276"/>
      <c r="T679" s="277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T679" s="278" t="s">
        <v>207</v>
      </c>
      <c r="AU679" s="278" t="s">
        <v>83</v>
      </c>
      <c r="AV679" s="16" t="s">
        <v>94</v>
      </c>
      <c r="AW679" s="16" t="s">
        <v>35</v>
      </c>
      <c r="AX679" s="16" t="s">
        <v>74</v>
      </c>
      <c r="AY679" s="278" t="s">
        <v>197</v>
      </c>
    </row>
    <row r="680" s="15" customFormat="1">
      <c r="A680" s="15"/>
      <c r="B680" s="257"/>
      <c r="C680" s="258"/>
      <c r="D680" s="236" t="s">
        <v>207</v>
      </c>
      <c r="E680" s="259" t="s">
        <v>19</v>
      </c>
      <c r="F680" s="260" t="s">
        <v>740</v>
      </c>
      <c r="G680" s="258"/>
      <c r="H680" s="259" t="s">
        <v>19</v>
      </c>
      <c r="I680" s="261"/>
      <c r="J680" s="258"/>
      <c r="K680" s="258"/>
      <c r="L680" s="262"/>
      <c r="M680" s="263"/>
      <c r="N680" s="264"/>
      <c r="O680" s="264"/>
      <c r="P680" s="264"/>
      <c r="Q680" s="264"/>
      <c r="R680" s="264"/>
      <c r="S680" s="264"/>
      <c r="T680" s="26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6" t="s">
        <v>207</v>
      </c>
      <c r="AU680" s="266" t="s">
        <v>83</v>
      </c>
      <c r="AV680" s="15" t="s">
        <v>81</v>
      </c>
      <c r="AW680" s="15" t="s">
        <v>35</v>
      </c>
      <c r="AX680" s="15" t="s">
        <v>74</v>
      </c>
      <c r="AY680" s="266" t="s">
        <v>197</v>
      </c>
    </row>
    <row r="681" s="13" customFormat="1">
      <c r="A681" s="13"/>
      <c r="B681" s="234"/>
      <c r="C681" s="235"/>
      <c r="D681" s="236" t="s">
        <v>207</v>
      </c>
      <c r="E681" s="237" t="s">
        <v>19</v>
      </c>
      <c r="F681" s="238" t="s">
        <v>929</v>
      </c>
      <c r="G681" s="235"/>
      <c r="H681" s="239">
        <v>14.42</v>
      </c>
      <c r="I681" s="240"/>
      <c r="J681" s="235"/>
      <c r="K681" s="235"/>
      <c r="L681" s="241"/>
      <c r="M681" s="242"/>
      <c r="N681" s="243"/>
      <c r="O681" s="243"/>
      <c r="P681" s="243"/>
      <c r="Q681" s="243"/>
      <c r="R681" s="243"/>
      <c r="S681" s="243"/>
      <c r="T681" s="24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5" t="s">
        <v>207</v>
      </c>
      <c r="AU681" s="245" t="s">
        <v>83</v>
      </c>
      <c r="AV681" s="13" t="s">
        <v>83</v>
      </c>
      <c r="AW681" s="13" t="s">
        <v>35</v>
      </c>
      <c r="AX681" s="13" t="s">
        <v>74</v>
      </c>
      <c r="AY681" s="245" t="s">
        <v>197</v>
      </c>
    </row>
    <row r="682" s="13" customFormat="1">
      <c r="A682" s="13"/>
      <c r="B682" s="234"/>
      <c r="C682" s="235"/>
      <c r="D682" s="236" t="s">
        <v>207</v>
      </c>
      <c r="E682" s="237" t="s">
        <v>19</v>
      </c>
      <c r="F682" s="238" t="s">
        <v>931</v>
      </c>
      <c r="G682" s="235"/>
      <c r="H682" s="239">
        <v>14.44</v>
      </c>
      <c r="I682" s="240"/>
      <c r="J682" s="235"/>
      <c r="K682" s="235"/>
      <c r="L682" s="241"/>
      <c r="M682" s="242"/>
      <c r="N682" s="243"/>
      <c r="O682" s="243"/>
      <c r="P682" s="243"/>
      <c r="Q682" s="243"/>
      <c r="R682" s="243"/>
      <c r="S682" s="243"/>
      <c r="T682" s="24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5" t="s">
        <v>207</v>
      </c>
      <c r="AU682" s="245" t="s">
        <v>83</v>
      </c>
      <c r="AV682" s="13" t="s">
        <v>83</v>
      </c>
      <c r="AW682" s="13" t="s">
        <v>35</v>
      </c>
      <c r="AX682" s="13" t="s">
        <v>74</v>
      </c>
      <c r="AY682" s="245" t="s">
        <v>197</v>
      </c>
    </row>
    <row r="683" s="13" customFormat="1">
      <c r="A683" s="13"/>
      <c r="B683" s="234"/>
      <c r="C683" s="235"/>
      <c r="D683" s="236" t="s">
        <v>207</v>
      </c>
      <c r="E683" s="237" t="s">
        <v>19</v>
      </c>
      <c r="F683" s="238" t="s">
        <v>932</v>
      </c>
      <c r="G683" s="235"/>
      <c r="H683" s="239">
        <v>43.380000000000003</v>
      </c>
      <c r="I683" s="240"/>
      <c r="J683" s="235"/>
      <c r="K683" s="235"/>
      <c r="L683" s="241"/>
      <c r="M683" s="242"/>
      <c r="N683" s="243"/>
      <c r="O683" s="243"/>
      <c r="P683" s="243"/>
      <c r="Q683" s="243"/>
      <c r="R683" s="243"/>
      <c r="S683" s="243"/>
      <c r="T683" s="24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5" t="s">
        <v>207</v>
      </c>
      <c r="AU683" s="245" t="s">
        <v>83</v>
      </c>
      <c r="AV683" s="13" t="s">
        <v>83</v>
      </c>
      <c r="AW683" s="13" t="s">
        <v>35</v>
      </c>
      <c r="AX683" s="13" t="s">
        <v>74</v>
      </c>
      <c r="AY683" s="245" t="s">
        <v>197</v>
      </c>
    </row>
    <row r="684" s="13" customFormat="1">
      <c r="A684" s="13"/>
      <c r="B684" s="234"/>
      <c r="C684" s="235"/>
      <c r="D684" s="236" t="s">
        <v>207</v>
      </c>
      <c r="E684" s="237" t="s">
        <v>19</v>
      </c>
      <c r="F684" s="238" t="s">
        <v>933</v>
      </c>
      <c r="G684" s="235"/>
      <c r="H684" s="239">
        <v>4.8399999999999999</v>
      </c>
      <c r="I684" s="240"/>
      <c r="J684" s="235"/>
      <c r="K684" s="235"/>
      <c r="L684" s="241"/>
      <c r="M684" s="242"/>
      <c r="N684" s="243"/>
      <c r="O684" s="243"/>
      <c r="P684" s="243"/>
      <c r="Q684" s="243"/>
      <c r="R684" s="243"/>
      <c r="S684" s="243"/>
      <c r="T684" s="24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5" t="s">
        <v>207</v>
      </c>
      <c r="AU684" s="245" t="s">
        <v>83</v>
      </c>
      <c r="AV684" s="13" t="s">
        <v>83</v>
      </c>
      <c r="AW684" s="13" t="s">
        <v>35</v>
      </c>
      <c r="AX684" s="13" t="s">
        <v>74</v>
      </c>
      <c r="AY684" s="245" t="s">
        <v>197</v>
      </c>
    </row>
    <row r="685" s="13" customFormat="1">
      <c r="A685" s="13"/>
      <c r="B685" s="234"/>
      <c r="C685" s="235"/>
      <c r="D685" s="236" t="s">
        <v>207</v>
      </c>
      <c r="E685" s="237" t="s">
        <v>19</v>
      </c>
      <c r="F685" s="238" t="s">
        <v>936</v>
      </c>
      <c r="G685" s="235"/>
      <c r="H685" s="239">
        <v>43.340000000000003</v>
      </c>
      <c r="I685" s="240"/>
      <c r="J685" s="235"/>
      <c r="K685" s="235"/>
      <c r="L685" s="241"/>
      <c r="M685" s="242"/>
      <c r="N685" s="243"/>
      <c r="O685" s="243"/>
      <c r="P685" s="243"/>
      <c r="Q685" s="243"/>
      <c r="R685" s="243"/>
      <c r="S685" s="243"/>
      <c r="T685" s="24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5" t="s">
        <v>207</v>
      </c>
      <c r="AU685" s="245" t="s">
        <v>83</v>
      </c>
      <c r="AV685" s="13" t="s">
        <v>83</v>
      </c>
      <c r="AW685" s="13" t="s">
        <v>35</v>
      </c>
      <c r="AX685" s="13" t="s">
        <v>74</v>
      </c>
      <c r="AY685" s="245" t="s">
        <v>197</v>
      </c>
    </row>
    <row r="686" s="13" customFormat="1">
      <c r="A686" s="13"/>
      <c r="B686" s="234"/>
      <c r="C686" s="235"/>
      <c r="D686" s="236" t="s">
        <v>207</v>
      </c>
      <c r="E686" s="237" t="s">
        <v>19</v>
      </c>
      <c r="F686" s="238" t="s">
        <v>939</v>
      </c>
      <c r="G686" s="235"/>
      <c r="H686" s="239">
        <v>15.050000000000001</v>
      </c>
      <c r="I686" s="240"/>
      <c r="J686" s="235"/>
      <c r="K686" s="235"/>
      <c r="L686" s="241"/>
      <c r="M686" s="242"/>
      <c r="N686" s="243"/>
      <c r="O686" s="243"/>
      <c r="P686" s="243"/>
      <c r="Q686" s="243"/>
      <c r="R686" s="243"/>
      <c r="S686" s="243"/>
      <c r="T686" s="24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5" t="s">
        <v>207</v>
      </c>
      <c r="AU686" s="245" t="s">
        <v>83</v>
      </c>
      <c r="AV686" s="13" t="s">
        <v>83</v>
      </c>
      <c r="AW686" s="13" t="s">
        <v>35</v>
      </c>
      <c r="AX686" s="13" t="s">
        <v>74</v>
      </c>
      <c r="AY686" s="245" t="s">
        <v>197</v>
      </c>
    </row>
    <row r="687" s="13" customFormat="1">
      <c r="A687" s="13"/>
      <c r="B687" s="234"/>
      <c r="C687" s="235"/>
      <c r="D687" s="236" t="s">
        <v>207</v>
      </c>
      <c r="E687" s="237" t="s">
        <v>19</v>
      </c>
      <c r="F687" s="238" t="s">
        <v>940</v>
      </c>
      <c r="G687" s="235"/>
      <c r="H687" s="239">
        <v>15.050000000000001</v>
      </c>
      <c r="I687" s="240"/>
      <c r="J687" s="235"/>
      <c r="K687" s="235"/>
      <c r="L687" s="241"/>
      <c r="M687" s="242"/>
      <c r="N687" s="243"/>
      <c r="O687" s="243"/>
      <c r="P687" s="243"/>
      <c r="Q687" s="243"/>
      <c r="R687" s="243"/>
      <c r="S687" s="243"/>
      <c r="T687" s="24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5" t="s">
        <v>207</v>
      </c>
      <c r="AU687" s="245" t="s">
        <v>83</v>
      </c>
      <c r="AV687" s="13" t="s">
        <v>83</v>
      </c>
      <c r="AW687" s="13" t="s">
        <v>35</v>
      </c>
      <c r="AX687" s="13" t="s">
        <v>74</v>
      </c>
      <c r="AY687" s="245" t="s">
        <v>197</v>
      </c>
    </row>
    <row r="688" s="13" customFormat="1">
      <c r="A688" s="13"/>
      <c r="B688" s="234"/>
      <c r="C688" s="235"/>
      <c r="D688" s="236" t="s">
        <v>207</v>
      </c>
      <c r="E688" s="237" t="s">
        <v>19</v>
      </c>
      <c r="F688" s="238" t="s">
        <v>941</v>
      </c>
      <c r="G688" s="235"/>
      <c r="H688" s="239">
        <v>15.050000000000001</v>
      </c>
      <c r="I688" s="240"/>
      <c r="J688" s="235"/>
      <c r="K688" s="235"/>
      <c r="L688" s="241"/>
      <c r="M688" s="242"/>
      <c r="N688" s="243"/>
      <c r="O688" s="243"/>
      <c r="P688" s="243"/>
      <c r="Q688" s="243"/>
      <c r="R688" s="243"/>
      <c r="S688" s="243"/>
      <c r="T688" s="24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5" t="s">
        <v>207</v>
      </c>
      <c r="AU688" s="245" t="s">
        <v>83</v>
      </c>
      <c r="AV688" s="13" t="s">
        <v>83</v>
      </c>
      <c r="AW688" s="13" t="s">
        <v>35</v>
      </c>
      <c r="AX688" s="13" t="s">
        <v>74</v>
      </c>
      <c r="AY688" s="245" t="s">
        <v>197</v>
      </c>
    </row>
    <row r="689" s="13" customFormat="1">
      <c r="A689" s="13"/>
      <c r="B689" s="234"/>
      <c r="C689" s="235"/>
      <c r="D689" s="236" t="s">
        <v>207</v>
      </c>
      <c r="E689" s="237" t="s">
        <v>19</v>
      </c>
      <c r="F689" s="238" t="s">
        <v>942</v>
      </c>
      <c r="G689" s="235"/>
      <c r="H689" s="239">
        <v>15.050000000000001</v>
      </c>
      <c r="I689" s="240"/>
      <c r="J689" s="235"/>
      <c r="K689" s="235"/>
      <c r="L689" s="241"/>
      <c r="M689" s="242"/>
      <c r="N689" s="243"/>
      <c r="O689" s="243"/>
      <c r="P689" s="243"/>
      <c r="Q689" s="243"/>
      <c r="R689" s="243"/>
      <c r="S689" s="243"/>
      <c r="T689" s="24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5" t="s">
        <v>207</v>
      </c>
      <c r="AU689" s="245" t="s">
        <v>83</v>
      </c>
      <c r="AV689" s="13" t="s">
        <v>83</v>
      </c>
      <c r="AW689" s="13" t="s">
        <v>35</v>
      </c>
      <c r="AX689" s="13" t="s">
        <v>74</v>
      </c>
      <c r="AY689" s="245" t="s">
        <v>197</v>
      </c>
    </row>
    <row r="690" s="13" customFormat="1">
      <c r="A690" s="13"/>
      <c r="B690" s="234"/>
      <c r="C690" s="235"/>
      <c r="D690" s="236" t="s">
        <v>207</v>
      </c>
      <c r="E690" s="237" t="s">
        <v>19</v>
      </c>
      <c r="F690" s="238" t="s">
        <v>943</v>
      </c>
      <c r="G690" s="235"/>
      <c r="H690" s="239">
        <v>15.050000000000001</v>
      </c>
      <c r="I690" s="240"/>
      <c r="J690" s="235"/>
      <c r="K690" s="235"/>
      <c r="L690" s="241"/>
      <c r="M690" s="242"/>
      <c r="N690" s="243"/>
      <c r="O690" s="243"/>
      <c r="P690" s="243"/>
      <c r="Q690" s="243"/>
      <c r="R690" s="243"/>
      <c r="S690" s="243"/>
      <c r="T690" s="24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5" t="s">
        <v>207</v>
      </c>
      <c r="AU690" s="245" t="s">
        <v>83</v>
      </c>
      <c r="AV690" s="13" t="s">
        <v>83</v>
      </c>
      <c r="AW690" s="13" t="s">
        <v>35</v>
      </c>
      <c r="AX690" s="13" t="s">
        <v>74</v>
      </c>
      <c r="AY690" s="245" t="s">
        <v>197</v>
      </c>
    </row>
    <row r="691" s="13" customFormat="1">
      <c r="A691" s="13"/>
      <c r="B691" s="234"/>
      <c r="C691" s="235"/>
      <c r="D691" s="236" t="s">
        <v>207</v>
      </c>
      <c r="E691" s="237" t="s">
        <v>19</v>
      </c>
      <c r="F691" s="238" t="s">
        <v>944</v>
      </c>
      <c r="G691" s="235"/>
      <c r="H691" s="239">
        <v>18.5</v>
      </c>
      <c r="I691" s="240"/>
      <c r="J691" s="235"/>
      <c r="K691" s="235"/>
      <c r="L691" s="241"/>
      <c r="M691" s="242"/>
      <c r="N691" s="243"/>
      <c r="O691" s="243"/>
      <c r="P691" s="243"/>
      <c r="Q691" s="243"/>
      <c r="R691" s="243"/>
      <c r="S691" s="243"/>
      <c r="T691" s="24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5" t="s">
        <v>207</v>
      </c>
      <c r="AU691" s="245" t="s">
        <v>83</v>
      </c>
      <c r="AV691" s="13" t="s">
        <v>83</v>
      </c>
      <c r="AW691" s="13" t="s">
        <v>35</v>
      </c>
      <c r="AX691" s="13" t="s">
        <v>74</v>
      </c>
      <c r="AY691" s="245" t="s">
        <v>197</v>
      </c>
    </row>
    <row r="692" s="13" customFormat="1">
      <c r="A692" s="13"/>
      <c r="B692" s="234"/>
      <c r="C692" s="235"/>
      <c r="D692" s="236" t="s">
        <v>207</v>
      </c>
      <c r="E692" s="237" t="s">
        <v>19</v>
      </c>
      <c r="F692" s="238" t="s">
        <v>945</v>
      </c>
      <c r="G692" s="235"/>
      <c r="H692" s="239">
        <v>63.009999999999998</v>
      </c>
      <c r="I692" s="240"/>
      <c r="J692" s="235"/>
      <c r="K692" s="235"/>
      <c r="L692" s="241"/>
      <c r="M692" s="242"/>
      <c r="N692" s="243"/>
      <c r="O692" s="243"/>
      <c r="P692" s="243"/>
      <c r="Q692" s="243"/>
      <c r="R692" s="243"/>
      <c r="S692" s="243"/>
      <c r="T692" s="24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5" t="s">
        <v>207</v>
      </c>
      <c r="AU692" s="245" t="s">
        <v>83</v>
      </c>
      <c r="AV692" s="13" t="s">
        <v>83</v>
      </c>
      <c r="AW692" s="13" t="s">
        <v>35</v>
      </c>
      <c r="AX692" s="13" t="s">
        <v>74</v>
      </c>
      <c r="AY692" s="245" t="s">
        <v>197</v>
      </c>
    </row>
    <row r="693" s="13" customFormat="1">
      <c r="A693" s="13"/>
      <c r="B693" s="234"/>
      <c r="C693" s="235"/>
      <c r="D693" s="236" t="s">
        <v>207</v>
      </c>
      <c r="E693" s="237" t="s">
        <v>19</v>
      </c>
      <c r="F693" s="238" t="s">
        <v>946</v>
      </c>
      <c r="G693" s="235"/>
      <c r="H693" s="239">
        <v>14.300000000000001</v>
      </c>
      <c r="I693" s="240"/>
      <c r="J693" s="235"/>
      <c r="K693" s="235"/>
      <c r="L693" s="241"/>
      <c r="M693" s="242"/>
      <c r="N693" s="243"/>
      <c r="O693" s="243"/>
      <c r="P693" s="243"/>
      <c r="Q693" s="243"/>
      <c r="R693" s="243"/>
      <c r="S693" s="243"/>
      <c r="T693" s="24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5" t="s">
        <v>207</v>
      </c>
      <c r="AU693" s="245" t="s">
        <v>83</v>
      </c>
      <c r="AV693" s="13" t="s">
        <v>83</v>
      </c>
      <c r="AW693" s="13" t="s">
        <v>35</v>
      </c>
      <c r="AX693" s="13" t="s">
        <v>74</v>
      </c>
      <c r="AY693" s="245" t="s">
        <v>197</v>
      </c>
    </row>
    <row r="694" s="13" customFormat="1">
      <c r="A694" s="13"/>
      <c r="B694" s="234"/>
      <c r="C694" s="235"/>
      <c r="D694" s="236" t="s">
        <v>207</v>
      </c>
      <c r="E694" s="237" t="s">
        <v>19</v>
      </c>
      <c r="F694" s="238" t="s">
        <v>947</v>
      </c>
      <c r="G694" s="235"/>
      <c r="H694" s="239">
        <v>14.02</v>
      </c>
      <c r="I694" s="240"/>
      <c r="J694" s="235"/>
      <c r="K694" s="235"/>
      <c r="L694" s="241"/>
      <c r="M694" s="242"/>
      <c r="N694" s="243"/>
      <c r="O694" s="243"/>
      <c r="P694" s="243"/>
      <c r="Q694" s="243"/>
      <c r="R694" s="243"/>
      <c r="S694" s="243"/>
      <c r="T694" s="24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5" t="s">
        <v>207</v>
      </c>
      <c r="AU694" s="245" t="s">
        <v>83</v>
      </c>
      <c r="AV694" s="13" t="s">
        <v>83</v>
      </c>
      <c r="AW694" s="13" t="s">
        <v>35</v>
      </c>
      <c r="AX694" s="13" t="s">
        <v>74</v>
      </c>
      <c r="AY694" s="245" t="s">
        <v>197</v>
      </c>
    </row>
    <row r="695" s="16" customFormat="1">
      <c r="A695" s="16"/>
      <c r="B695" s="268"/>
      <c r="C695" s="269"/>
      <c r="D695" s="236" t="s">
        <v>207</v>
      </c>
      <c r="E695" s="270" t="s">
        <v>19</v>
      </c>
      <c r="F695" s="271" t="s">
        <v>335</v>
      </c>
      <c r="G695" s="269"/>
      <c r="H695" s="272">
        <v>305.5</v>
      </c>
      <c r="I695" s="273"/>
      <c r="J695" s="269"/>
      <c r="K695" s="269"/>
      <c r="L695" s="274"/>
      <c r="M695" s="275"/>
      <c r="N695" s="276"/>
      <c r="O695" s="276"/>
      <c r="P695" s="276"/>
      <c r="Q695" s="276"/>
      <c r="R695" s="276"/>
      <c r="S695" s="276"/>
      <c r="T695" s="277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T695" s="278" t="s">
        <v>207</v>
      </c>
      <c r="AU695" s="278" t="s">
        <v>83</v>
      </c>
      <c r="AV695" s="16" t="s">
        <v>94</v>
      </c>
      <c r="AW695" s="16" t="s">
        <v>35</v>
      </c>
      <c r="AX695" s="16" t="s">
        <v>74</v>
      </c>
      <c r="AY695" s="278" t="s">
        <v>197</v>
      </c>
    </row>
    <row r="696" s="14" customFormat="1">
      <c r="A696" s="14"/>
      <c r="B696" s="246"/>
      <c r="C696" s="247"/>
      <c r="D696" s="236" t="s">
        <v>207</v>
      </c>
      <c r="E696" s="248" t="s">
        <v>19</v>
      </c>
      <c r="F696" s="249" t="s">
        <v>216</v>
      </c>
      <c r="G696" s="247"/>
      <c r="H696" s="250">
        <v>491.66000000000002</v>
      </c>
      <c r="I696" s="251"/>
      <c r="J696" s="247"/>
      <c r="K696" s="247"/>
      <c r="L696" s="252"/>
      <c r="M696" s="253"/>
      <c r="N696" s="254"/>
      <c r="O696" s="254"/>
      <c r="P696" s="254"/>
      <c r="Q696" s="254"/>
      <c r="R696" s="254"/>
      <c r="S696" s="254"/>
      <c r="T696" s="255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6" t="s">
        <v>207</v>
      </c>
      <c r="AU696" s="256" t="s">
        <v>83</v>
      </c>
      <c r="AV696" s="14" t="s">
        <v>109</v>
      </c>
      <c r="AW696" s="14" t="s">
        <v>35</v>
      </c>
      <c r="AX696" s="14" t="s">
        <v>81</v>
      </c>
      <c r="AY696" s="256" t="s">
        <v>197</v>
      </c>
    </row>
    <row r="697" s="2" customFormat="1" ht="24.15" customHeight="1">
      <c r="A697" s="41"/>
      <c r="B697" s="42"/>
      <c r="C697" s="216" t="s">
        <v>953</v>
      </c>
      <c r="D697" s="267" t="s">
        <v>199</v>
      </c>
      <c r="E697" s="217" t="s">
        <v>954</v>
      </c>
      <c r="F697" s="218" t="s">
        <v>955</v>
      </c>
      <c r="G697" s="219" t="s">
        <v>202</v>
      </c>
      <c r="H697" s="220">
        <v>223.84</v>
      </c>
      <c r="I697" s="221"/>
      <c r="J697" s="222">
        <f>ROUND(I697*H697,2)</f>
        <v>0</v>
      </c>
      <c r="K697" s="218" t="s">
        <v>203</v>
      </c>
      <c r="L697" s="47"/>
      <c r="M697" s="223" t="s">
        <v>19</v>
      </c>
      <c r="N697" s="224" t="s">
        <v>45</v>
      </c>
      <c r="O697" s="87"/>
      <c r="P697" s="225">
        <f>O697*H697</f>
        <v>0</v>
      </c>
      <c r="Q697" s="225">
        <v>0.00012999999999999999</v>
      </c>
      <c r="R697" s="225">
        <f>Q697*H697</f>
        <v>0.029099199999999999</v>
      </c>
      <c r="S697" s="225">
        <v>0</v>
      </c>
      <c r="T697" s="226">
        <f>S697*H697</f>
        <v>0</v>
      </c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R697" s="227" t="s">
        <v>109</v>
      </c>
      <c r="AT697" s="227" t="s">
        <v>199</v>
      </c>
      <c r="AU697" s="227" t="s">
        <v>83</v>
      </c>
      <c r="AY697" s="20" t="s">
        <v>197</v>
      </c>
      <c r="BE697" s="228">
        <f>IF(N697="základní",J697,0)</f>
        <v>0</v>
      </c>
      <c r="BF697" s="228">
        <f>IF(N697="snížená",J697,0)</f>
        <v>0</v>
      </c>
      <c r="BG697" s="228">
        <f>IF(N697="zákl. přenesená",J697,0)</f>
        <v>0</v>
      </c>
      <c r="BH697" s="228">
        <f>IF(N697="sníž. přenesená",J697,0)</f>
        <v>0</v>
      </c>
      <c r="BI697" s="228">
        <f>IF(N697="nulová",J697,0)</f>
        <v>0</v>
      </c>
      <c r="BJ697" s="20" t="s">
        <v>81</v>
      </c>
      <c r="BK697" s="228">
        <f>ROUND(I697*H697,2)</f>
        <v>0</v>
      </c>
      <c r="BL697" s="20" t="s">
        <v>109</v>
      </c>
      <c r="BM697" s="227" t="s">
        <v>956</v>
      </c>
    </row>
    <row r="698" s="2" customFormat="1">
      <c r="A698" s="41"/>
      <c r="B698" s="42"/>
      <c r="C698" s="43"/>
      <c r="D698" s="229" t="s">
        <v>205</v>
      </c>
      <c r="E698" s="43"/>
      <c r="F698" s="230" t="s">
        <v>957</v>
      </c>
      <c r="G698" s="43"/>
      <c r="H698" s="43"/>
      <c r="I698" s="231"/>
      <c r="J698" s="43"/>
      <c r="K698" s="43"/>
      <c r="L698" s="47"/>
      <c r="M698" s="232"/>
      <c r="N698" s="233"/>
      <c r="O698" s="87"/>
      <c r="P698" s="87"/>
      <c r="Q698" s="87"/>
      <c r="R698" s="87"/>
      <c r="S698" s="87"/>
      <c r="T698" s="88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T698" s="20" t="s">
        <v>205</v>
      </c>
      <c r="AU698" s="20" t="s">
        <v>83</v>
      </c>
    </row>
    <row r="699" s="15" customFormat="1">
      <c r="A699" s="15"/>
      <c r="B699" s="257"/>
      <c r="C699" s="258"/>
      <c r="D699" s="236" t="s">
        <v>207</v>
      </c>
      <c r="E699" s="259" t="s">
        <v>19</v>
      </c>
      <c r="F699" s="260" t="s">
        <v>958</v>
      </c>
      <c r="G699" s="258"/>
      <c r="H699" s="259" t="s">
        <v>19</v>
      </c>
      <c r="I699" s="261"/>
      <c r="J699" s="258"/>
      <c r="K699" s="258"/>
      <c r="L699" s="262"/>
      <c r="M699" s="263"/>
      <c r="N699" s="264"/>
      <c r="O699" s="264"/>
      <c r="P699" s="264"/>
      <c r="Q699" s="264"/>
      <c r="R699" s="264"/>
      <c r="S699" s="264"/>
      <c r="T699" s="26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66" t="s">
        <v>207</v>
      </c>
      <c r="AU699" s="266" t="s">
        <v>83</v>
      </c>
      <c r="AV699" s="15" t="s">
        <v>81</v>
      </c>
      <c r="AW699" s="15" t="s">
        <v>35</v>
      </c>
      <c r="AX699" s="15" t="s">
        <v>74</v>
      </c>
      <c r="AY699" s="266" t="s">
        <v>197</v>
      </c>
    </row>
    <row r="700" s="13" customFormat="1">
      <c r="A700" s="13"/>
      <c r="B700" s="234"/>
      <c r="C700" s="235"/>
      <c r="D700" s="236" t="s">
        <v>207</v>
      </c>
      <c r="E700" s="237" t="s">
        <v>19</v>
      </c>
      <c r="F700" s="238" t="s">
        <v>959</v>
      </c>
      <c r="G700" s="235"/>
      <c r="H700" s="239">
        <v>176</v>
      </c>
      <c r="I700" s="240"/>
      <c r="J700" s="235"/>
      <c r="K700" s="235"/>
      <c r="L700" s="241"/>
      <c r="M700" s="242"/>
      <c r="N700" s="243"/>
      <c r="O700" s="243"/>
      <c r="P700" s="243"/>
      <c r="Q700" s="243"/>
      <c r="R700" s="243"/>
      <c r="S700" s="243"/>
      <c r="T700" s="24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5" t="s">
        <v>207</v>
      </c>
      <c r="AU700" s="245" t="s">
        <v>83</v>
      </c>
      <c r="AV700" s="13" t="s">
        <v>83</v>
      </c>
      <c r="AW700" s="13" t="s">
        <v>35</v>
      </c>
      <c r="AX700" s="13" t="s">
        <v>74</v>
      </c>
      <c r="AY700" s="245" t="s">
        <v>197</v>
      </c>
    </row>
    <row r="701" s="13" customFormat="1">
      <c r="A701" s="13"/>
      <c r="B701" s="234"/>
      <c r="C701" s="235"/>
      <c r="D701" s="236" t="s">
        <v>207</v>
      </c>
      <c r="E701" s="237" t="s">
        <v>19</v>
      </c>
      <c r="F701" s="238" t="s">
        <v>960</v>
      </c>
      <c r="G701" s="235"/>
      <c r="H701" s="239">
        <v>47.840000000000003</v>
      </c>
      <c r="I701" s="240"/>
      <c r="J701" s="235"/>
      <c r="K701" s="235"/>
      <c r="L701" s="241"/>
      <c r="M701" s="242"/>
      <c r="N701" s="243"/>
      <c r="O701" s="243"/>
      <c r="P701" s="243"/>
      <c r="Q701" s="243"/>
      <c r="R701" s="243"/>
      <c r="S701" s="243"/>
      <c r="T701" s="24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5" t="s">
        <v>207</v>
      </c>
      <c r="AU701" s="245" t="s">
        <v>83</v>
      </c>
      <c r="AV701" s="13" t="s">
        <v>83</v>
      </c>
      <c r="AW701" s="13" t="s">
        <v>35</v>
      </c>
      <c r="AX701" s="13" t="s">
        <v>74</v>
      </c>
      <c r="AY701" s="245" t="s">
        <v>197</v>
      </c>
    </row>
    <row r="702" s="14" customFormat="1">
      <c r="A702" s="14"/>
      <c r="B702" s="246"/>
      <c r="C702" s="247"/>
      <c r="D702" s="236" t="s">
        <v>207</v>
      </c>
      <c r="E702" s="248" t="s">
        <v>19</v>
      </c>
      <c r="F702" s="249" t="s">
        <v>216</v>
      </c>
      <c r="G702" s="247"/>
      <c r="H702" s="250">
        <v>223.84</v>
      </c>
      <c r="I702" s="251"/>
      <c r="J702" s="247"/>
      <c r="K702" s="247"/>
      <c r="L702" s="252"/>
      <c r="M702" s="253"/>
      <c r="N702" s="254"/>
      <c r="O702" s="254"/>
      <c r="P702" s="254"/>
      <c r="Q702" s="254"/>
      <c r="R702" s="254"/>
      <c r="S702" s="254"/>
      <c r="T702" s="255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6" t="s">
        <v>207</v>
      </c>
      <c r="AU702" s="256" t="s">
        <v>83</v>
      </c>
      <c r="AV702" s="14" t="s">
        <v>109</v>
      </c>
      <c r="AW702" s="14" t="s">
        <v>35</v>
      </c>
      <c r="AX702" s="14" t="s">
        <v>81</v>
      </c>
      <c r="AY702" s="256" t="s">
        <v>197</v>
      </c>
    </row>
    <row r="703" s="2" customFormat="1" ht="37.8" customHeight="1">
      <c r="A703" s="41"/>
      <c r="B703" s="42"/>
      <c r="C703" s="216" t="s">
        <v>961</v>
      </c>
      <c r="D703" s="267" t="s">
        <v>199</v>
      </c>
      <c r="E703" s="217" t="s">
        <v>962</v>
      </c>
      <c r="F703" s="218" t="s">
        <v>963</v>
      </c>
      <c r="G703" s="219" t="s">
        <v>202</v>
      </c>
      <c r="H703" s="220">
        <v>223.84</v>
      </c>
      <c r="I703" s="221"/>
      <c r="J703" s="222">
        <f>ROUND(I703*H703,2)</f>
        <v>0</v>
      </c>
      <c r="K703" s="218" t="s">
        <v>203</v>
      </c>
      <c r="L703" s="47"/>
      <c r="M703" s="223" t="s">
        <v>19</v>
      </c>
      <c r="N703" s="224" t="s">
        <v>45</v>
      </c>
      <c r="O703" s="87"/>
      <c r="P703" s="225">
        <f>O703*H703</f>
        <v>0</v>
      </c>
      <c r="Q703" s="225">
        <v>0.0052399999999999999</v>
      </c>
      <c r="R703" s="225">
        <f>Q703*H703</f>
        <v>1.1729216</v>
      </c>
      <c r="S703" s="225">
        <v>0</v>
      </c>
      <c r="T703" s="226">
        <f>S703*H703</f>
        <v>0</v>
      </c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R703" s="227" t="s">
        <v>109</v>
      </c>
      <c r="AT703" s="227" t="s">
        <v>199</v>
      </c>
      <c r="AU703" s="227" t="s">
        <v>83</v>
      </c>
      <c r="AY703" s="20" t="s">
        <v>197</v>
      </c>
      <c r="BE703" s="228">
        <f>IF(N703="základní",J703,0)</f>
        <v>0</v>
      </c>
      <c r="BF703" s="228">
        <f>IF(N703="snížená",J703,0)</f>
        <v>0</v>
      </c>
      <c r="BG703" s="228">
        <f>IF(N703="zákl. přenesená",J703,0)</f>
        <v>0</v>
      </c>
      <c r="BH703" s="228">
        <f>IF(N703="sníž. přenesená",J703,0)</f>
        <v>0</v>
      </c>
      <c r="BI703" s="228">
        <f>IF(N703="nulová",J703,0)</f>
        <v>0</v>
      </c>
      <c r="BJ703" s="20" t="s">
        <v>81</v>
      </c>
      <c r="BK703" s="228">
        <f>ROUND(I703*H703,2)</f>
        <v>0</v>
      </c>
      <c r="BL703" s="20" t="s">
        <v>109</v>
      </c>
      <c r="BM703" s="227" t="s">
        <v>964</v>
      </c>
    </row>
    <row r="704" s="2" customFormat="1">
      <c r="A704" s="41"/>
      <c r="B704" s="42"/>
      <c r="C704" s="43"/>
      <c r="D704" s="229" t="s">
        <v>205</v>
      </c>
      <c r="E704" s="43"/>
      <c r="F704" s="230" t="s">
        <v>965</v>
      </c>
      <c r="G704" s="43"/>
      <c r="H704" s="43"/>
      <c r="I704" s="231"/>
      <c r="J704" s="43"/>
      <c r="K704" s="43"/>
      <c r="L704" s="47"/>
      <c r="M704" s="232"/>
      <c r="N704" s="233"/>
      <c r="O704" s="87"/>
      <c r="P704" s="87"/>
      <c r="Q704" s="87"/>
      <c r="R704" s="87"/>
      <c r="S704" s="87"/>
      <c r="T704" s="88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T704" s="20" t="s">
        <v>205</v>
      </c>
      <c r="AU704" s="20" t="s">
        <v>83</v>
      </c>
    </row>
    <row r="705" s="15" customFormat="1">
      <c r="A705" s="15"/>
      <c r="B705" s="257"/>
      <c r="C705" s="258"/>
      <c r="D705" s="236" t="s">
        <v>207</v>
      </c>
      <c r="E705" s="259" t="s">
        <v>19</v>
      </c>
      <c r="F705" s="260" t="s">
        <v>716</v>
      </c>
      <c r="G705" s="258"/>
      <c r="H705" s="259" t="s">
        <v>19</v>
      </c>
      <c r="I705" s="261"/>
      <c r="J705" s="258"/>
      <c r="K705" s="258"/>
      <c r="L705" s="262"/>
      <c r="M705" s="263"/>
      <c r="N705" s="264"/>
      <c r="O705" s="264"/>
      <c r="P705" s="264"/>
      <c r="Q705" s="264"/>
      <c r="R705" s="264"/>
      <c r="S705" s="264"/>
      <c r="T705" s="26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66" t="s">
        <v>207</v>
      </c>
      <c r="AU705" s="266" t="s">
        <v>83</v>
      </c>
      <c r="AV705" s="15" t="s">
        <v>81</v>
      </c>
      <c r="AW705" s="15" t="s">
        <v>35</v>
      </c>
      <c r="AX705" s="15" t="s">
        <v>74</v>
      </c>
      <c r="AY705" s="266" t="s">
        <v>197</v>
      </c>
    </row>
    <row r="706" s="13" customFormat="1">
      <c r="A706" s="13"/>
      <c r="B706" s="234"/>
      <c r="C706" s="235"/>
      <c r="D706" s="236" t="s">
        <v>207</v>
      </c>
      <c r="E706" s="237" t="s">
        <v>19</v>
      </c>
      <c r="F706" s="238" t="s">
        <v>966</v>
      </c>
      <c r="G706" s="235"/>
      <c r="H706" s="239">
        <v>176</v>
      </c>
      <c r="I706" s="240"/>
      <c r="J706" s="235"/>
      <c r="K706" s="235"/>
      <c r="L706" s="241"/>
      <c r="M706" s="242"/>
      <c r="N706" s="243"/>
      <c r="O706" s="243"/>
      <c r="P706" s="243"/>
      <c r="Q706" s="243"/>
      <c r="R706" s="243"/>
      <c r="S706" s="243"/>
      <c r="T706" s="24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5" t="s">
        <v>207</v>
      </c>
      <c r="AU706" s="245" t="s">
        <v>83</v>
      </c>
      <c r="AV706" s="13" t="s">
        <v>83</v>
      </c>
      <c r="AW706" s="13" t="s">
        <v>35</v>
      </c>
      <c r="AX706" s="13" t="s">
        <v>74</v>
      </c>
      <c r="AY706" s="245" t="s">
        <v>197</v>
      </c>
    </row>
    <row r="707" s="13" customFormat="1">
      <c r="A707" s="13"/>
      <c r="B707" s="234"/>
      <c r="C707" s="235"/>
      <c r="D707" s="236" t="s">
        <v>207</v>
      </c>
      <c r="E707" s="237" t="s">
        <v>19</v>
      </c>
      <c r="F707" s="238" t="s">
        <v>960</v>
      </c>
      <c r="G707" s="235"/>
      <c r="H707" s="239">
        <v>47.840000000000003</v>
      </c>
      <c r="I707" s="240"/>
      <c r="J707" s="235"/>
      <c r="K707" s="235"/>
      <c r="L707" s="241"/>
      <c r="M707" s="242"/>
      <c r="N707" s="243"/>
      <c r="O707" s="243"/>
      <c r="P707" s="243"/>
      <c r="Q707" s="243"/>
      <c r="R707" s="243"/>
      <c r="S707" s="243"/>
      <c r="T707" s="24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5" t="s">
        <v>207</v>
      </c>
      <c r="AU707" s="245" t="s">
        <v>83</v>
      </c>
      <c r="AV707" s="13" t="s">
        <v>83</v>
      </c>
      <c r="AW707" s="13" t="s">
        <v>35</v>
      </c>
      <c r="AX707" s="13" t="s">
        <v>74</v>
      </c>
      <c r="AY707" s="245" t="s">
        <v>197</v>
      </c>
    </row>
    <row r="708" s="14" customFormat="1">
      <c r="A708" s="14"/>
      <c r="B708" s="246"/>
      <c r="C708" s="247"/>
      <c r="D708" s="236" t="s">
        <v>207</v>
      </c>
      <c r="E708" s="248" t="s">
        <v>19</v>
      </c>
      <c r="F708" s="249" t="s">
        <v>216</v>
      </c>
      <c r="G708" s="247"/>
      <c r="H708" s="250">
        <v>223.84</v>
      </c>
      <c r="I708" s="251"/>
      <c r="J708" s="247"/>
      <c r="K708" s="247"/>
      <c r="L708" s="252"/>
      <c r="M708" s="253"/>
      <c r="N708" s="254"/>
      <c r="O708" s="254"/>
      <c r="P708" s="254"/>
      <c r="Q708" s="254"/>
      <c r="R708" s="254"/>
      <c r="S708" s="254"/>
      <c r="T708" s="255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6" t="s">
        <v>207</v>
      </c>
      <c r="AU708" s="256" t="s">
        <v>83</v>
      </c>
      <c r="AV708" s="14" t="s">
        <v>109</v>
      </c>
      <c r="AW708" s="14" t="s">
        <v>35</v>
      </c>
      <c r="AX708" s="14" t="s">
        <v>81</v>
      </c>
      <c r="AY708" s="256" t="s">
        <v>197</v>
      </c>
    </row>
    <row r="709" s="2" customFormat="1" ht="24.15" customHeight="1">
      <c r="A709" s="41"/>
      <c r="B709" s="42"/>
      <c r="C709" s="216" t="s">
        <v>967</v>
      </c>
      <c r="D709" s="267" t="s">
        <v>199</v>
      </c>
      <c r="E709" s="217" t="s">
        <v>968</v>
      </c>
      <c r="F709" s="218" t="s">
        <v>969</v>
      </c>
      <c r="G709" s="219" t="s">
        <v>202</v>
      </c>
      <c r="H709" s="220">
        <v>223.84</v>
      </c>
      <c r="I709" s="221"/>
      <c r="J709" s="222">
        <f>ROUND(I709*H709,2)</f>
        <v>0</v>
      </c>
      <c r="K709" s="218" t="s">
        <v>203</v>
      </c>
      <c r="L709" s="47"/>
      <c r="M709" s="223" t="s">
        <v>19</v>
      </c>
      <c r="N709" s="224" t="s">
        <v>45</v>
      </c>
      <c r="O709" s="87"/>
      <c r="P709" s="225">
        <f>O709*H709</f>
        <v>0</v>
      </c>
      <c r="Q709" s="225">
        <v>0.00022000000000000001</v>
      </c>
      <c r="R709" s="225">
        <f>Q709*H709</f>
        <v>0.049244800000000005</v>
      </c>
      <c r="S709" s="225">
        <v>0</v>
      </c>
      <c r="T709" s="226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27" t="s">
        <v>109</v>
      </c>
      <c r="AT709" s="227" t="s">
        <v>199</v>
      </c>
      <c r="AU709" s="227" t="s">
        <v>83</v>
      </c>
      <c r="AY709" s="20" t="s">
        <v>197</v>
      </c>
      <c r="BE709" s="228">
        <f>IF(N709="základní",J709,0)</f>
        <v>0</v>
      </c>
      <c r="BF709" s="228">
        <f>IF(N709="snížená",J709,0)</f>
        <v>0</v>
      </c>
      <c r="BG709" s="228">
        <f>IF(N709="zákl. přenesená",J709,0)</f>
        <v>0</v>
      </c>
      <c r="BH709" s="228">
        <f>IF(N709="sníž. přenesená",J709,0)</f>
        <v>0</v>
      </c>
      <c r="BI709" s="228">
        <f>IF(N709="nulová",J709,0)</f>
        <v>0</v>
      </c>
      <c r="BJ709" s="20" t="s">
        <v>81</v>
      </c>
      <c r="BK709" s="228">
        <f>ROUND(I709*H709,2)</f>
        <v>0</v>
      </c>
      <c r="BL709" s="20" t="s">
        <v>109</v>
      </c>
      <c r="BM709" s="227" t="s">
        <v>970</v>
      </c>
    </row>
    <row r="710" s="2" customFormat="1">
      <c r="A710" s="41"/>
      <c r="B710" s="42"/>
      <c r="C710" s="43"/>
      <c r="D710" s="229" t="s">
        <v>205</v>
      </c>
      <c r="E710" s="43"/>
      <c r="F710" s="230" t="s">
        <v>971</v>
      </c>
      <c r="G710" s="43"/>
      <c r="H710" s="43"/>
      <c r="I710" s="231"/>
      <c r="J710" s="43"/>
      <c r="K710" s="43"/>
      <c r="L710" s="47"/>
      <c r="M710" s="232"/>
      <c r="N710" s="233"/>
      <c r="O710" s="87"/>
      <c r="P710" s="87"/>
      <c r="Q710" s="87"/>
      <c r="R710" s="87"/>
      <c r="S710" s="87"/>
      <c r="T710" s="88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T710" s="20" t="s">
        <v>205</v>
      </c>
      <c r="AU710" s="20" t="s">
        <v>83</v>
      </c>
    </row>
    <row r="711" s="13" customFormat="1">
      <c r="A711" s="13"/>
      <c r="B711" s="234"/>
      <c r="C711" s="235"/>
      <c r="D711" s="236" t="s">
        <v>207</v>
      </c>
      <c r="E711" s="237" t="s">
        <v>19</v>
      </c>
      <c r="F711" s="238" t="s">
        <v>959</v>
      </c>
      <c r="G711" s="235"/>
      <c r="H711" s="239">
        <v>176</v>
      </c>
      <c r="I711" s="240"/>
      <c r="J711" s="235"/>
      <c r="K711" s="235"/>
      <c r="L711" s="241"/>
      <c r="M711" s="242"/>
      <c r="N711" s="243"/>
      <c r="O711" s="243"/>
      <c r="P711" s="243"/>
      <c r="Q711" s="243"/>
      <c r="R711" s="243"/>
      <c r="S711" s="243"/>
      <c r="T711" s="24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5" t="s">
        <v>207</v>
      </c>
      <c r="AU711" s="245" t="s">
        <v>83</v>
      </c>
      <c r="AV711" s="13" t="s">
        <v>83</v>
      </c>
      <c r="AW711" s="13" t="s">
        <v>35</v>
      </c>
      <c r="AX711" s="13" t="s">
        <v>74</v>
      </c>
      <c r="AY711" s="245" t="s">
        <v>197</v>
      </c>
    </row>
    <row r="712" s="13" customFormat="1">
      <c r="A712" s="13"/>
      <c r="B712" s="234"/>
      <c r="C712" s="235"/>
      <c r="D712" s="236" t="s">
        <v>207</v>
      </c>
      <c r="E712" s="237" t="s">
        <v>19</v>
      </c>
      <c r="F712" s="238" t="s">
        <v>960</v>
      </c>
      <c r="G712" s="235"/>
      <c r="H712" s="239">
        <v>47.840000000000003</v>
      </c>
      <c r="I712" s="240"/>
      <c r="J712" s="235"/>
      <c r="K712" s="235"/>
      <c r="L712" s="241"/>
      <c r="M712" s="242"/>
      <c r="N712" s="243"/>
      <c r="O712" s="243"/>
      <c r="P712" s="243"/>
      <c r="Q712" s="243"/>
      <c r="R712" s="243"/>
      <c r="S712" s="243"/>
      <c r="T712" s="24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5" t="s">
        <v>207</v>
      </c>
      <c r="AU712" s="245" t="s">
        <v>83</v>
      </c>
      <c r="AV712" s="13" t="s">
        <v>83</v>
      </c>
      <c r="AW712" s="13" t="s">
        <v>35</v>
      </c>
      <c r="AX712" s="13" t="s">
        <v>74</v>
      </c>
      <c r="AY712" s="245" t="s">
        <v>197</v>
      </c>
    </row>
    <row r="713" s="14" customFormat="1">
      <c r="A713" s="14"/>
      <c r="B713" s="246"/>
      <c r="C713" s="247"/>
      <c r="D713" s="236" t="s">
        <v>207</v>
      </c>
      <c r="E713" s="248" t="s">
        <v>19</v>
      </c>
      <c r="F713" s="249" t="s">
        <v>216</v>
      </c>
      <c r="G713" s="247"/>
      <c r="H713" s="250">
        <v>223.84</v>
      </c>
      <c r="I713" s="251"/>
      <c r="J713" s="247"/>
      <c r="K713" s="247"/>
      <c r="L713" s="252"/>
      <c r="M713" s="253"/>
      <c r="N713" s="254"/>
      <c r="O713" s="254"/>
      <c r="P713" s="254"/>
      <c r="Q713" s="254"/>
      <c r="R713" s="254"/>
      <c r="S713" s="254"/>
      <c r="T713" s="25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6" t="s">
        <v>207</v>
      </c>
      <c r="AU713" s="256" t="s">
        <v>83</v>
      </c>
      <c r="AV713" s="14" t="s">
        <v>109</v>
      </c>
      <c r="AW713" s="14" t="s">
        <v>35</v>
      </c>
      <c r="AX713" s="14" t="s">
        <v>81</v>
      </c>
      <c r="AY713" s="256" t="s">
        <v>197</v>
      </c>
    </row>
    <row r="714" s="2" customFormat="1" ht="37.8" customHeight="1">
      <c r="A714" s="41"/>
      <c r="B714" s="42"/>
      <c r="C714" s="216" t="s">
        <v>972</v>
      </c>
      <c r="D714" s="216" t="s">
        <v>199</v>
      </c>
      <c r="E714" s="217" t="s">
        <v>973</v>
      </c>
      <c r="F714" s="218" t="s">
        <v>974</v>
      </c>
      <c r="G714" s="219" t="s">
        <v>886</v>
      </c>
      <c r="H714" s="220">
        <v>641.42999999999995</v>
      </c>
      <c r="I714" s="221"/>
      <c r="J714" s="222">
        <f>ROUND(I714*H714,2)</f>
        <v>0</v>
      </c>
      <c r="K714" s="218" t="s">
        <v>203</v>
      </c>
      <c r="L714" s="47"/>
      <c r="M714" s="223" t="s">
        <v>19</v>
      </c>
      <c r="N714" s="224" t="s">
        <v>45</v>
      </c>
      <c r="O714" s="87"/>
      <c r="P714" s="225">
        <f>O714*H714</f>
        <v>0</v>
      </c>
      <c r="Q714" s="225">
        <v>0.00040999999999999999</v>
      </c>
      <c r="R714" s="225">
        <f>Q714*H714</f>
        <v>0.26298629999999995</v>
      </c>
      <c r="S714" s="225">
        <v>0</v>
      </c>
      <c r="T714" s="226">
        <f>S714*H714</f>
        <v>0</v>
      </c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R714" s="227" t="s">
        <v>109</v>
      </c>
      <c r="AT714" s="227" t="s">
        <v>199</v>
      </c>
      <c r="AU714" s="227" t="s">
        <v>83</v>
      </c>
      <c r="AY714" s="20" t="s">
        <v>197</v>
      </c>
      <c r="BE714" s="228">
        <f>IF(N714="základní",J714,0)</f>
        <v>0</v>
      </c>
      <c r="BF714" s="228">
        <f>IF(N714="snížená",J714,0)</f>
        <v>0</v>
      </c>
      <c r="BG714" s="228">
        <f>IF(N714="zákl. přenesená",J714,0)</f>
        <v>0</v>
      </c>
      <c r="BH714" s="228">
        <f>IF(N714="sníž. přenesená",J714,0)</f>
        <v>0</v>
      </c>
      <c r="BI714" s="228">
        <f>IF(N714="nulová",J714,0)</f>
        <v>0</v>
      </c>
      <c r="BJ714" s="20" t="s">
        <v>81</v>
      </c>
      <c r="BK714" s="228">
        <f>ROUND(I714*H714,2)</f>
        <v>0</v>
      </c>
      <c r="BL714" s="20" t="s">
        <v>109</v>
      </c>
      <c r="BM714" s="227" t="s">
        <v>975</v>
      </c>
    </row>
    <row r="715" s="2" customFormat="1">
      <c r="A715" s="41"/>
      <c r="B715" s="42"/>
      <c r="C715" s="43"/>
      <c r="D715" s="229" t="s">
        <v>205</v>
      </c>
      <c r="E715" s="43"/>
      <c r="F715" s="230" t="s">
        <v>976</v>
      </c>
      <c r="G715" s="43"/>
      <c r="H715" s="43"/>
      <c r="I715" s="231"/>
      <c r="J715" s="43"/>
      <c r="K715" s="43"/>
      <c r="L715" s="47"/>
      <c r="M715" s="232"/>
      <c r="N715" s="233"/>
      <c r="O715" s="87"/>
      <c r="P715" s="87"/>
      <c r="Q715" s="87"/>
      <c r="R715" s="87"/>
      <c r="S715" s="87"/>
      <c r="T715" s="88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T715" s="20" t="s">
        <v>205</v>
      </c>
      <c r="AU715" s="20" t="s">
        <v>83</v>
      </c>
    </row>
    <row r="716" s="15" customFormat="1">
      <c r="A716" s="15"/>
      <c r="B716" s="257"/>
      <c r="C716" s="258"/>
      <c r="D716" s="236" t="s">
        <v>207</v>
      </c>
      <c r="E716" s="259" t="s">
        <v>19</v>
      </c>
      <c r="F716" s="260" t="s">
        <v>716</v>
      </c>
      <c r="G716" s="258"/>
      <c r="H716" s="259" t="s">
        <v>19</v>
      </c>
      <c r="I716" s="261"/>
      <c r="J716" s="258"/>
      <c r="K716" s="258"/>
      <c r="L716" s="262"/>
      <c r="M716" s="263"/>
      <c r="N716" s="264"/>
      <c r="O716" s="264"/>
      <c r="P716" s="264"/>
      <c r="Q716" s="264"/>
      <c r="R716" s="264"/>
      <c r="S716" s="264"/>
      <c r="T716" s="26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66" t="s">
        <v>207</v>
      </c>
      <c r="AU716" s="266" t="s">
        <v>83</v>
      </c>
      <c r="AV716" s="15" t="s">
        <v>81</v>
      </c>
      <c r="AW716" s="15" t="s">
        <v>35</v>
      </c>
      <c r="AX716" s="15" t="s">
        <v>74</v>
      </c>
      <c r="AY716" s="266" t="s">
        <v>197</v>
      </c>
    </row>
    <row r="717" s="13" customFormat="1">
      <c r="A717" s="13"/>
      <c r="B717" s="234"/>
      <c r="C717" s="235"/>
      <c r="D717" s="236" t="s">
        <v>207</v>
      </c>
      <c r="E717" s="237" t="s">
        <v>19</v>
      </c>
      <c r="F717" s="238" t="s">
        <v>977</v>
      </c>
      <c r="G717" s="235"/>
      <c r="H717" s="239">
        <v>4.0999999999999996</v>
      </c>
      <c r="I717" s="240"/>
      <c r="J717" s="235"/>
      <c r="K717" s="235"/>
      <c r="L717" s="241"/>
      <c r="M717" s="242"/>
      <c r="N717" s="243"/>
      <c r="O717" s="243"/>
      <c r="P717" s="243"/>
      <c r="Q717" s="243"/>
      <c r="R717" s="243"/>
      <c r="S717" s="243"/>
      <c r="T717" s="24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5" t="s">
        <v>207</v>
      </c>
      <c r="AU717" s="245" t="s">
        <v>83</v>
      </c>
      <c r="AV717" s="13" t="s">
        <v>83</v>
      </c>
      <c r="AW717" s="13" t="s">
        <v>35</v>
      </c>
      <c r="AX717" s="13" t="s">
        <v>74</v>
      </c>
      <c r="AY717" s="245" t="s">
        <v>197</v>
      </c>
    </row>
    <row r="718" s="13" customFormat="1">
      <c r="A718" s="13"/>
      <c r="B718" s="234"/>
      <c r="C718" s="235"/>
      <c r="D718" s="236" t="s">
        <v>207</v>
      </c>
      <c r="E718" s="237" t="s">
        <v>19</v>
      </c>
      <c r="F718" s="238" t="s">
        <v>978</v>
      </c>
      <c r="G718" s="235"/>
      <c r="H718" s="239">
        <v>6.7199999999999998</v>
      </c>
      <c r="I718" s="240"/>
      <c r="J718" s="235"/>
      <c r="K718" s="235"/>
      <c r="L718" s="241"/>
      <c r="M718" s="242"/>
      <c r="N718" s="243"/>
      <c r="O718" s="243"/>
      <c r="P718" s="243"/>
      <c r="Q718" s="243"/>
      <c r="R718" s="243"/>
      <c r="S718" s="243"/>
      <c r="T718" s="24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5" t="s">
        <v>207</v>
      </c>
      <c r="AU718" s="245" t="s">
        <v>83</v>
      </c>
      <c r="AV718" s="13" t="s">
        <v>83</v>
      </c>
      <c r="AW718" s="13" t="s">
        <v>35</v>
      </c>
      <c r="AX718" s="13" t="s">
        <v>74</v>
      </c>
      <c r="AY718" s="245" t="s">
        <v>197</v>
      </c>
    </row>
    <row r="719" s="13" customFormat="1">
      <c r="A719" s="13"/>
      <c r="B719" s="234"/>
      <c r="C719" s="235"/>
      <c r="D719" s="236" t="s">
        <v>207</v>
      </c>
      <c r="E719" s="237" t="s">
        <v>19</v>
      </c>
      <c r="F719" s="238" t="s">
        <v>979</v>
      </c>
      <c r="G719" s="235"/>
      <c r="H719" s="239">
        <v>10.58</v>
      </c>
      <c r="I719" s="240"/>
      <c r="J719" s="235"/>
      <c r="K719" s="235"/>
      <c r="L719" s="241"/>
      <c r="M719" s="242"/>
      <c r="N719" s="243"/>
      <c r="O719" s="243"/>
      <c r="P719" s="243"/>
      <c r="Q719" s="243"/>
      <c r="R719" s="243"/>
      <c r="S719" s="243"/>
      <c r="T719" s="24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5" t="s">
        <v>207</v>
      </c>
      <c r="AU719" s="245" t="s">
        <v>83</v>
      </c>
      <c r="AV719" s="13" t="s">
        <v>83</v>
      </c>
      <c r="AW719" s="13" t="s">
        <v>35</v>
      </c>
      <c r="AX719" s="13" t="s">
        <v>74</v>
      </c>
      <c r="AY719" s="245" t="s">
        <v>197</v>
      </c>
    </row>
    <row r="720" s="13" customFormat="1">
      <c r="A720" s="13"/>
      <c r="B720" s="234"/>
      <c r="C720" s="235"/>
      <c r="D720" s="236" t="s">
        <v>207</v>
      </c>
      <c r="E720" s="237" t="s">
        <v>19</v>
      </c>
      <c r="F720" s="238" t="s">
        <v>980</v>
      </c>
      <c r="G720" s="235"/>
      <c r="H720" s="239">
        <v>17.789999999999999</v>
      </c>
      <c r="I720" s="240"/>
      <c r="J720" s="235"/>
      <c r="K720" s="235"/>
      <c r="L720" s="241"/>
      <c r="M720" s="242"/>
      <c r="N720" s="243"/>
      <c r="O720" s="243"/>
      <c r="P720" s="243"/>
      <c r="Q720" s="243"/>
      <c r="R720" s="243"/>
      <c r="S720" s="243"/>
      <c r="T720" s="24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5" t="s">
        <v>207</v>
      </c>
      <c r="AU720" s="245" t="s">
        <v>83</v>
      </c>
      <c r="AV720" s="13" t="s">
        <v>83</v>
      </c>
      <c r="AW720" s="13" t="s">
        <v>35</v>
      </c>
      <c r="AX720" s="13" t="s">
        <v>74</v>
      </c>
      <c r="AY720" s="245" t="s">
        <v>197</v>
      </c>
    </row>
    <row r="721" s="13" customFormat="1">
      <c r="A721" s="13"/>
      <c r="B721" s="234"/>
      <c r="C721" s="235"/>
      <c r="D721" s="236" t="s">
        <v>207</v>
      </c>
      <c r="E721" s="237" t="s">
        <v>19</v>
      </c>
      <c r="F721" s="238" t="s">
        <v>981</v>
      </c>
      <c r="G721" s="235"/>
      <c r="H721" s="239">
        <v>16.260000000000002</v>
      </c>
      <c r="I721" s="240"/>
      <c r="J721" s="235"/>
      <c r="K721" s="235"/>
      <c r="L721" s="241"/>
      <c r="M721" s="242"/>
      <c r="N721" s="243"/>
      <c r="O721" s="243"/>
      <c r="P721" s="243"/>
      <c r="Q721" s="243"/>
      <c r="R721" s="243"/>
      <c r="S721" s="243"/>
      <c r="T721" s="24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5" t="s">
        <v>207</v>
      </c>
      <c r="AU721" s="245" t="s">
        <v>83</v>
      </c>
      <c r="AV721" s="13" t="s">
        <v>83</v>
      </c>
      <c r="AW721" s="13" t="s">
        <v>35</v>
      </c>
      <c r="AX721" s="13" t="s">
        <v>74</v>
      </c>
      <c r="AY721" s="245" t="s">
        <v>197</v>
      </c>
    </row>
    <row r="722" s="13" customFormat="1">
      <c r="A722" s="13"/>
      <c r="B722" s="234"/>
      <c r="C722" s="235"/>
      <c r="D722" s="236" t="s">
        <v>207</v>
      </c>
      <c r="E722" s="237" t="s">
        <v>19</v>
      </c>
      <c r="F722" s="238" t="s">
        <v>982</v>
      </c>
      <c r="G722" s="235"/>
      <c r="H722" s="239">
        <v>8.5099999999999998</v>
      </c>
      <c r="I722" s="240"/>
      <c r="J722" s="235"/>
      <c r="K722" s="235"/>
      <c r="L722" s="241"/>
      <c r="M722" s="242"/>
      <c r="N722" s="243"/>
      <c r="O722" s="243"/>
      <c r="P722" s="243"/>
      <c r="Q722" s="243"/>
      <c r="R722" s="243"/>
      <c r="S722" s="243"/>
      <c r="T722" s="24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5" t="s">
        <v>207</v>
      </c>
      <c r="AU722" s="245" t="s">
        <v>83</v>
      </c>
      <c r="AV722" s="13" t="s">
        <v>83</v>
      </c>
      <c r="AW722" s="13" t="s">
        <v>35</v>
      </c>
      <c r="AX722" s="13" t="s">
        <v>74</v>
      </c>
      <c r="AY722" s="245" t="s">
        <v>197</v>
      </c>
    </row>
    <row r="723" s="13" customFormat="1">
      <c r="A723" s="13"/>
      <c r="B723" s="234"/>
      <c r="C723" s="235"/>
      <c r="D723" s="236" t="s">
        <v>207</v>
      </c>
      <c r="E723" s="237" t="s">
        <v>19</v>
      </c>
      <c r="F723" s="238" t="s">
        <v>983</v>
      </c>
      <c r="G723" s="235"/>
      <c r="H723" s="239">
        <v>13.529999999999999</v>
      </c>
      <c r="I723" s="240"/>
      <c r="J723" s="235"/>
      <c r="K723" s="235"/>
      <c r="L723" s="241"/>
      <c r="M723" s="242"/>
      <c r="N723" s="243"/>
      <c r="O723" s="243"/>
      <c r="P723" s="243"/>
      <c r="Q723" s="243"/>
      <c r="R723" s="243"/>
      <c r="S723" s="243"/>
      <c r="T723" s="24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5" t="s">
        <v>207</v>
      </c>
      <c r="AU723" s="245" t="s">
        <v>83</v>
      </c>
      <c r="AV723" s="13" t="s">
        <v>83</v>
      </c>
      <c r="AW723" s="13" t="s">
        <v>35</v>
      </c>
      <c r="AX723" s="13" t="s">
        <v>74</v>
      </c>
      <c r="AY723" s="245" t="s">
        <v>197</v>
      </c>
    </row>
    <row r="724" s="13" customFormat="1">
      <c r="A724" s="13"/>
      <c r="B724" s="234"/>
      <c r="C724" s="235"/>
      <c r="D724" s="236" t="s">
        <v>207</v>
      </c>
      <c r="E724" s="237" t="s">
        <v>19</v>
      </c>
      <c r="F724" s="238" t="s">
        <v>984</v>
      </c>
      <c r="G724" s="235"/>
      <c r="H724" s="239">
        <v>22.379999999999999</v>
      </c>
      <c r="I724" s="240"/>
      <c r="J724" s="235"/>
      <c r="K724" s="235"/>
      <c r="L724" s="241"/>
      <c r="M724" s="242"/>
      <c r="N724" s="243"/>
      <c r="O724" s="243"/>
      <c r="P724" s="243"/>
      <c r="Q724" s="243"/>
      <c r="R724" s="243"/>
      <c r="S724" s="243"/>
      <c r="T724" s="24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5" t="s">
        <v>207</v>
      </c>
      <c r="AU724" s="245" t="s">
        <v>83</v>
      </c>
      <c r="AV724" s="13" t="s">
        <v>83</v>
      </c>
      <c r="AW724" s="13" t="s">
        <v>35</v>
      </c>
      <c r="AX724" s="13" t="s">
        <v>74</v>
      </c>
      <c r="AY724" s="245" t="s">
        <v>197</v>
      </c>
    </row>
    <row r="725" s="13" customFormat="1">
      <c r="A725" s="13"/>
      <c r="B725" s="234"/>
      <c r="C725" s="235"/>
      <c r="D725" s="236" t="s">
        <v>207</v>
      </c>
      <c r="E725" s="237" t="s">
        <v>19</v>
      </c>
      <c r="F725" s="238" t="s">
        <v>985</v>
      </c>
      <c r="G725" s="235"/>
      <c r="H725" s="239">
        <v>10.199999999999999</v>
      </c>
      <c r="I725" s="240"/>
      <c r="J725" s="235"/>
      <c r="K725" s="235"/>
      <c r="L725" s="241"/>
      <c r="M725" s="242"/>
      <c r="N725" s="243"/>
      <c r="O725" s="243"/>
      <c r="P725" s="243"/>
      <c r="Q725" s="243"/>
      <c r="R725" s="243"/>
      <c r="S725" s="243"/>
      <c r="T725" s="24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5" t="s">
        <v>207</v>
      </c>
      <c r="AU725" s="245" t="s">
        <v>83</v>
      </c>
      <c r="AV725" s="13" t="s">
        <v>83</v>
      </c>
      <c r="AW725" s="13" t="s">
        <v>35</v>
      </c>
      <c r="AX725" s="13" t="s">
        <v>74</v>
      </c>
      <c r="AY725" s="245" t="s">
        <v>197</v>
      </c>
    </row>
    <row r="726" s="13" customFormat="1">
      <c r="A726" s="13"/>
      <c r="B726" s="234"/>
      <c r="C726" s="235"/>
      <c r="D726" s="236" t="s">
        <v>207</v>
      </c>
      <c r="E726" s="237" t="s">
        <v>19</v>
      </c>
      <c r="F726" s="238" t="s">
        <v>986</v>
      </c>
      <c r="G726" s="235"/>
      <c r="H726" s="239">
        <v>38</v>
      </c>
      <c r="I726" s="240"/>
      <c r="J726" s="235"/>
      <c r="K726" s="235"/>
      <c r="L726" s="241"/>
      <c r="M726" s="242"/>
      <c r="N726" s="243"/>
      <c r="O726" s="243"/>
      <c r="P726" s="243"/>
      <c r="Q726" s="243"/>
      <c r="R726" s="243"/>
      <c r="S726" s="243"/>
      <c r="T726" s="24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5" t="s">
        <v>207</v>
      </c>
      <c r="AU726" s="245" t="s">
        <v>83</v>
      </c>
      <c r="AV726" s="13" t="s">
        <v>83</v>
      </c>
      <c r="AW726" s="13" t="s">
        <v>35</v>
      </c>
      <c r="AX726" s="13" t="s">
        <v>74</v>
      </c>
      <c r="AY726" s="245" t="s">
        <v>197</v>
      </c>
    </row>
    <row r="727" s="13" customFormat="1">
      <c r="A727" s="13"/>
      <c r="B727" s="234"/>
      <c r="C727" s="235"/>
      <c r="D727" s="236" t="s">
        <v>207</v>
      </c>
      <c r="E727" s="237" t="s">
        <v>19</v>
      </c>
      <c r="F727" s="238" t="s">
        <v>987</v>
      </c>
      <c r="G727" s="235"/>
      <c r="H727" s="239">
        <v>13.119999999999999</v>
      </c>
      <c r="I727" s="240"/>
      <c r="J727" s="235"/>
      <c r="K727" s="235"/>
      <c r="L727" s="241"/>
      <c r="M727" s="242"/>
      <c r="N727" s="243"/>
      <c r="O727" s="243"/>
      <c r="P727" s="243"/>
      <c r="Q727" s="243"/>
      <c r="R727" s="243"/>
      <c r="S727" s="243"/>
      <c r="T727" s="24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5" t="s">
        <v>207</v>
      </c>
      <c r="AU727" s="245" t="s">
        <v>83</v>
      </c>
      <c r="AV727" s="13" t="s">
        <v>83</v>
      </c>
      <c r="AW727" s="13" t="s">
        <v>35</v>
      </c>
      <c r="AX727" s="13" t="s">
        <v>74</v>
      </c>
      <c r="AY727" s="245" t="s">
        <v>197</v>
      </c>
    </row>
    <row r="728" s="13" customFormat="1">
      <c r="A728" s="13"/>
      <c r="B728" s="234"/>
      <c r="C728" s="235"/>
      <c r="D728" s="236" t="s">
        <v>207</v>
      </c>
      <c r="E728" s="237" t="s">
        <v>19</v>
      </c>
      <c r="F728" s="238" t="s">
        <v>988</v>
      </c>
      <c r="G728" s="235"/>
      <c r="H728" s="239">
        <v>12.859999999999999</v>
      </c>
      <c r="I728" s="240"/>
      <c r="J728" s="235"/>
      <c r="K728" s="235"/>
      <c r="L728" s="241"/>
      <c r="M728" s="242"/>
      <c r="N728" s="243"/>
      <c r="O728" s="243"/>
      <c r="P728" s="243"/>
      <c r="Q728" s="243"/>
      <c r="R728" s="243"/>
      <c r="S728" s="243"/>
      <c r="T728" s="24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5" t="s">
        <v>207</v>
      </c>
      <c r="AU728" s="245" t="s">
        <v>83</v>
      </c>
      <c r="AV728" s="13" t="s">
        <v>83</v>
      </c>
      <c r="AW728" s="13" t="s">
        <v>35</v>
      </c>
      <c r="AX728" s="13" t="s">
        <v>74</v>
      </c>
      <c r="AY728" s="245" t="s">
        <v>197</v>
      </c>
    </row>
    <row r="729" s="13" customFormat="1">
      <c r="A729" s="13"/>
      <c r="B729" s="234"/>
      <c r="C729" s="235"/>
      <c r="D729" s="236" t="s">
        <v>207</v>
      </c>
      <c r="E729" s="237" t="s">
        <v>19</v>
      </c>
      <c r="F729" s="238" t="s">
        <v>989</v>
      </c>
      <c r="G729" s="235"/>
      <c r="H729" s="239">
        <v>5.2000000000000002</v>
      </c>
      <c r="I729" s="240"/>
      <c r="J729" s="235"/>
      <c r="K729" s="235"/>
      <c r="L729" s="241"/>
      <c r="M729" s="242"/>
      <c r="N729" s="243"/>
      <c r="O729" s="243"/>
      <c r="P729" s="243"/>
      <c r="Q729" s="243"/>
      <c r="R729" s="243"/>
      <c r="S729" s="243"/>
      <c r="T729" s="24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5" t="s">
        <v>207</v>
      </c>
      <c r="AU729" s="245" t="s">
        <v>83</v>
      </c>
      <c r="AV729" s="13" t="s">
        <v>83</v>
      </c>
      <c r="AW729" s="13" t="s">
        <v>35</v>
      </c>
      <c r="AX729" s="13" t="s">
        <v>74</v>
      </c>
      <c r="AY729" s="245" t="s">
        <v>197</v>
      </c>
    </row>
    <row r="730" s="13" customFormat="1">
      <c r="A730" s="13"/>
      <c r="B730" s="234"/>
      <c r="C730" s="235"/>
      <c r="D730" s="236" t="s">
        <v>207</v>
      </c>
      <c r="E730" s="237" t="s">
        <v>19</v>
      </c>
      <c r="F730" s="238" t="s">
        <v>990</v>
      </c>
      <c r="G730" s="235"/>
      <c r="H730" s="239">
        <v>9.4199999999999999</v>
      </c>
      <c r="I730" s="240"/>
      <c r="J730" s="235"/>
      <c r="K730" s="235"/>
      <c r="L730" s="241"/>
      <c r="M730" s="242"/>
      <c r="N730" s="243"/>
      <c r="O730" s="243"/>
      <c r="P730" s="243"/>
      <c r="Q730" s="243"/>
      <c r="R730" s="243"/>
      <c r="S730" s="243"/>
      <c r="T730" s="24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5" t="s">
        <v>207</v>
      </c>
      <c r="AU730" s="245" t="s">
        <v>83</v>
      </c>
      <c r="AV730" s="13" t="s">
        <v>83</v>
      </c>
      <c r="AW730" s="13" t="s">
        <v>35</v>
      </c>
      <c r="AX730" s="13" t="s">
        <v>74</v>
      </c>
      <c r="AY730" s="245" t="s">
        <v>197</v>
      </c>
    </row>
    <row r="731" s="13" customFormat="1">
      <c r="A731" s="13"/>
      <c r="B731" s="234"/>
      <c r="C731" s="235"/>
      <c r="D731" s="236" t="s">
        <v>207</v>
      </c>
      <c r="E731" s="237" t="s">
        <v>19</v>
      </c>
      <c r="F731" s="238" t="s">
        <v>991</v>
      </c>
      <c r="G731" s="235"/>
      <c r="H731" s="239">
        <v>6.6900000000000004</v>
      </c>
      <c r="I731" s="240"/>
      <c r="J731" s="235"/>
      <c r="K731" s="235"/>
      <c r="L731" s="241"/>
      <c r="M731" s="242"/>
      <c r="N731" s="243"/>
      <c r="O731" s="243"/>
      <c r="P731" s="243"/>
      <c r="Q731" s="243"/>
      <c r="R731" s="243"/>
      <c r="S731" s="243"/>
      <c r="T731" s="24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5" t="s">
        <v>207</v>
      </c>
      <c r="AU731" s="245" t="s">
        <v>83</v>
      </c>
      <c r="AV731" s="13" t="s">
        <v>83</v>
      </c>
      <c r="AW731" s="13" t="s">
        <v>35</v>
      </c>
      <c r="AX731" s="13" t="s">
        <v>74</v>
      </c>
      <c r="AY731" s="245" t="s">
        <v>197</v>
      </c>
    </row>
    <row r="732" s="13" customFormat="1">
      <c r="A732" s="13"/>
      <c r="B732" s="234"/>
      <c r="C732" s="235"/>
      <c r="D732" s="236" t="s">
        <v>207</v>
      </c>
      <c r="E732" s="237" t="s">
        <v>19</v>
      </c>
      <c r="F732" s="238" t="s">
        <v>992</v>
      </c>
      <c r="G732" s="235"/>
      <c r="H732" s="239">
        <v>7.0999999999999996</v>
      </c>
      <c r="I732" s="240"/>
      <c r="J732" s="235"/>
      <c r="K732" s="235"/>
      <c r="L732" s="241"/>
      <c r="M732" s="242"/>
      <c r="N732" s="243"/>
      <c r="O732" s="243"/>
      <c r="P732" s="243"/>
      <c r="Q732" s="243"/>
      <c r="R732" s="243"/>
      <c r="S732" s="243"/>
      <c r="T732" s="24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5" t="s">
        <v>207</v>
      </c>
      <c r="AU732" s="245" t="s">
        <v>83</v>
      </c>
      <c r="AV732" s="13" t="s">
        <v>83</v>
      </c>
      <c r="AW732" s="13" t="s">
        <v>35</v>
      </c>
      <c r="AX732" s="13" t="s">
        <v>74</v>
      </c>
      <c r="AY732" s="245" t="s">
        <v>197</v>
      </c>
    </row>
    <row r="733" s="13" customFormat="1">
      <c r="A733" s="13"/>
      <c r="B733" s="234"/>
      <c r="C733" s="235"/>
      <c r="D733" s="236" t="s">
        <v>207</v>
      </c>
      <c r="E733" s="237" t="s">
        <v>19</v>
      </c>
      <c r="F733" s="238" t="s">
        <v>993</v>
      </c>
      <c r="G733" s="235"/>
      <c r="H733" s="239">
        <v>14.199999999999999</v>
      </c>
      <c r="I733" s="240"/>
      <c r="J733" s="235"/>
      <c r="K733" s="235"/>
      <c r="L733" s="241"/>
      <c r="M733" s="242"/>
      <c r="N733" s="243"/>
      <c r="O733" s="243"/>
      <c r="P733" s="243"/>
      <c r="Q733" s="243"/>
      <c r="R733" s="243"/>
      <c r="S733" s="243"/>
      <c r="T733" s="24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5" t="s">
        <v>207</v>
      </c>
      <c r="AU733" s="245" t="s">
        <v>83</v>
      </c>
      <c r="AV733" s="13" t="s">
        <v>83</v>
      </c>
      <c r="AW733" s="13" t="s">
        <v>35</v>
      </c>
      <c r="AX733" s="13" t="s">
        <v>74</v>
      </c>
      <c r="AY733" s="245" t="s">
        <v>197</v>
      </c>
    </row>
    <row r="734" s="13" customFormat="1">
      <c r="A734" s="13"/>
      <c r="B734" s="234"/>
      <c r="C734" s="235"/>
      <c r="D734" s="236" t="s">
        <v>207</v>
      </c>
      <c r="E734" s="237" t="s">
        <v>19</v>
      </c>
      <c r="F734" s="238" t="s">
        <v>994</v>
      </c>
      <c r="G734" s="235"/>
      <c r="H734" s="239">
        <v>8.8399999999999999</v>
      </c>
      <c r="I734" s="240"/>
      <c r="J734" s="235"/>
      <c r="K734" s="235"/>
      <c r="L734" s="241"/>
      <c r="M734" s="242"/>
      <c r="N734" s="243"/>
      <c r="O734" s="243"/>
      <c r="P734" s="243"/>
      <c r="Q734" s="243"/>
      <c r="R734" s="243"/>
      <c r="S734" s="243"/>
      <c r="T734" s="24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5" t="s">
        <v>207</v>
      </c>
      <c r="AU734" s="245" t="s">
        <v>83</v>
      </c>
      <c r="AV734" s="13" t="s">
        <v>83</v>
      </c>
      <c r="AW734" s="13" t="s">
        <v>35</v>
      </c>
      <c r="AX734" s="13" t="s">
        <v>74</v>
      </c>
      <c r="AY734" s="245" t="s">
        <v>197</v>
      </c>
    </row>
    <row r="735" s="13" customFormat="1">
      <c r="A735" s="13"/>
      <c r="B735" s="234"/>
      <c r="C735" s="235"/>
      <c r="D735" s="236" t="s">
        <v>207</v>
      </c>
      <c r="E735" s="237" t="s">
        <v>19</v>
      </c>
      <c r="F735" s="238" t="s">
        <v>995</v>
      </c>
      <c r="G735" s="235"/>
      <c r="H735" s="239">
        <v>11.550000000000001</v>
      </c>
      <c r="I735" s="240"/>
      <c r="J735" s="235"/>
      <c r="K735" s="235"/>
      <c r="L735" s="241"/>
      <c r="M735" s="242"/>
      <c r="N735" s="243"/>
      <c r="O735" s="243"/>
      <c r="P735" s="243"/>
      <c r="Q735" s="243"/>
      <c r="R735" s="243"/>
      <c r="S735" s="243"/>
      <c r="T735" s="24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5" t="s">
        <v>207</v>
      </c>
      <c r="AU735" s="245" t="s">
        <v>83</v>
      </c>
      <c r="AV735" s="13" t="s">
        <v>83</v>
      </c>
      <c r="AW735" s="13" t="s">
        <v>35</v>
      </c>
      <c r="AX735" s="13" t="s">
        <v>74</v>
      </c>
      <c r="AY735" s="245" t="s">
        <v>197</v>
      </c>
    </row>
    <row r="736" s="13" customFormat="1">
      <c r="A736" s="13"/>
      <c r="B736" s="234"/>
      <c r="C736" s="235"/>
      <c r="D736" s="236" t="s">
        <v>207</v>
      </c>
      <c r="E736" s="237" t="s">
        <v>19</v>
      </c>
      <c r="F736" s="238" t="s">
        <v>996</v>
      </c>
      <c r="G736" s="235"/>
      <c r="H736" s="239">
        <v>15.52</v>
      </c>
      <c r="I736" s="240"/>
      <c r="J736" s="235"/>
      <c r="K736" s="235"/>
      <c r="L736" s="241"/>
      <c r="M736" s="242"/>
      <c r="N736" s="243"/>
      <c r="O736" s="243"/>
      <c r="P736" s="243"/>
      <c r="Q736" s="243"/>
      <c r="R736" s="243"/>
      <c r="S736" s="243"/>
      <c r="T736" s="24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5" t="s">
        <v>207</v>
      </c>
      <c r="AU736" s="245" t="s">
        <v>83</v>
      </c>
      <c r="AV736" s="13" t="s">
        <v>83</v>
      </c>
      <c r="AW736" s="13" t="s">
        <v>35</v>
      </c>
      <c r="AX736" s="13" t="s">
        <v>74</v>
      </c>
      <c r="AY736" s="245" t="s">
        <v>197</v>
      </c>
    </row>
    <row r="737" s="13" customFormat="1">
      <c r="A737" s="13"/>
      <c r="B737" s="234"/>
      <c r="C737" s="235"/>
      <c r="D737" s="236" t="s">
        <v>207</v>
      </c>
      <c r="E737" s="237" t="s">
        <v>19</v>
      </c>
      <c r="F737" s="238" t="s">
        <v>997</v>
      </c>
      <c r="G737" s="235"/>
      <c r="H737" s="239">
        <v>5.2000000000000002</v>
      </c>
      <c r="I737" s="240"/>
      <c r="J737" s="235"/>
      <c r="K737" s="235"/>
      <c r="L737" s="241"/>
      <c r="M737" s="242"/>
      <c r="N737" s="243"/>
      <c r="O737" s="243"/>
      <c r="P737" s="243"/>
      <c r="Q737" s="243"/>
      <c r="R737" s="243"/>
      <c r="S737" s="243"/>
      <c r="T737" s="24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5" t="s">
        <v>207</v>
      </c>
      <c r="AU737" s="245" t="s">
        <v>83</v>
      </c>
      <c r="AV737" s="13" t="s">
        <v>83</v>
      </c>
      <c r="AW737" s="13" t="s">
        <v>35</v>
      </c>
      <c r="AX737" s="13" t="s">
        <v>74</v>
      </c>
      <c r="AY737" s="245" t="s">
        <v>197</v>
      </c>
    </row>
    <row r="738" s="13" customFormat="1">
      <c r="A738" s="13"/>
      <c r="B738" s="234"/>
      <c r="C738" s="235"/>
      <c r="D738" s="236" t="s">
        <v>207</v>
      </c>
      <c r="E738" s="237" t="s">
        <v>19</v>
      </c>
      <c r="F738" s="238" t="s">
        <v>998</v>
      </c>
      <c r="G738" s="235"/>
      <c r="H738" s="239">
        <v>24.199999999999999</v>
      </c>
      <c r="I738" s="240"/>
      <c r="J738" s="235"/>
      <c r="K738" s="235"/>
      <c r="L738" s="241"/>
      <c r="M738" s="242"/>
      <c r="N738" s="243"/>
      <c r="O738" s="243"/>
      <c r="P738" s="243"/>
      <c r="Q738" s="243"/>
      <c r="R738" s="243"/>
      <c r="S738" s="243"/>
      <c r="T738" s="24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5" t="s">
        <v>207</v>
      </c>
      <c r="AU738" s="245" t="s">
        <v>83</v>
      </c>
      <c r="AV738" s="13" t="s">
        <v>83</v>
      </c>
      <c r="AW738" s="13" t="s">
        <v>35</v>
      </c>
      <c r="AX738" s="13" t="s">
        <v>74</v>
      </c>
      <c r="AY738" s="245" t="s">
        <v>197</v>
      </c>
    </row>
    <row r="739" s="13" customFormat="1">
      <c r="A739" s="13"/>
      <c r="B739" s="234"/>
      <c r="C739" s="235"/>
      <c r="D739" s="236" t="s">
        <v>207</v>
      </c>
      <c r="E739" s="237" t="s">
        <v>19</v>
      </c>
      <c r="F739" s="238" t="s">
        <v>999</v>
      </c>
      <c r="G739" s="235"/>
      <c r="H739" s="239">
        <v>18.719999999999999</v>
      </c>
      <c r="I739" s="240"/>
      <c r="J739" s="235"/>
      <c r="K739" s="235"/>
      <c r="L739" s="241"/>
      <c r="M739" s="242"/>
      <c r="N739" s="243"/>
      <c r="O739" s="243"/>
      <c r="P739" s="243"/>
      <c r="Q739" s="243"/>
      <c r="R739" s="243"/>
      <c r="S739" s="243"/>
      <c r="T739" s="24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5" t="s">
        <v>207</v>
      </c>
      <c r="AU739" s="245" t="s">
        <v>83</v>
      </c>
      <c r="AV739" s="13" t="s">
        <v>83</v>
      </c>
      <c r="AW739" s="13" t="s">
        <v>35</v>
      </c>
      <c r="AX739" s="13" t="s">
        <v>74</v>
      </c>
      <c r="AY739" s="245" t="s">
        <v>197</v>
      </c>
    </row>
    <row r="740" s="16" customFormat="1">
      <c r="A740" s="16"/>
      <c r="B740" s="268"/>
      <c r="C740" s="269"/>
      <c r="D740" s="236" t="s">
        <v>207</v>
      </c>
      <c r="E740" s="270" t="s">
        <v>19</v>
      </c>
      <c r="F740" s="271" t="s">
        <v>335</v>
      </c>
      <c r="G740" s="269"/>
      <c r="H740" s="272">
        <v>300.69</v>
      </c>
      <c r="I740" s="273"/>
      <c r="J740" s="269"/>
      <c r="K740" s="269"/>
      <c r="L740" s="274"/>
      <c r="M740" s="275"/>
      <c r="N740" s="276"/>
      <c r="O740" s="276"/>
      <c r="P740" s="276"/>
      <c r="Q740" s="276"/>
      <c r="R740" s="276"/>
      <c r="S740" s="276"/>
      <c r="T740" s="277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T740" s="278" t="s">
        <v>207</v>
      </c>
      <c r="AU740" s="278" t="s">
        <v>83</v>
      </c>
      <c r="AV740" s="16" t="s">
        <v>94</v>
      </c>
      <c r="AW740" s="16" t="s">
        <v>35</v>
      </c>
      <c r="AX740" s="16" t="s">
        <v>74</v>
      </c>
      <c r="AY740" s="278" t="s">
        <v>197</v>
      </c>
    </row>
    <row r="741" s="15" customFormat="1">
      <c r="A741" s="15"/>
      <c r="B741" s="257"/>
      <c r="C741" s="258"/>
      <c r="D741" s="236" t="s">
        <v>207</v>
      </c>
      <c r="E741" s="259" t="s">
        <v>19</v>
      </c>
      <c r="F741" s="260" t="s">
        <v>740</v>
      </c>
      <c r="G741" s="258"/>
      <c r="H741" s="259" t="s">
        <v>19</v>
      </c>
      <c r="I741" s="261"/>
      <c r="J741" s="258"/>
      <c r="K741" s="258"/>
      <c r="L741" s="262"/>
      <c r="M741" s="263"/>
      <c r="N741" s="264"/>
      <c r="O741" s="264"/>
      <c r="P741" s="264"/>
      <c r="Q741" s="264"/>
      <c r="R741" s="264"/>
      <c r="S741" s="264"/>
      <c r="T741" s="26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66" t="s">
        <v>207</v>
      </c>
      <c r="AU741" s="266" t="s">
        <v>83</v>
      </c>
      <c r="AV741" s="15" t="s">
        <v>81</v>
      </c>
      <c r="AW741" s="15" t="s">
        <v>35</v>
      </c>
      <c r="AX741" s="15" t="s">
        <v>74</v>
      </c>
      <c r="AY741" s="266" t="s">
        <v>197</v>
      </c>
    </row>
    <row r="742" s="13" customFormat="1">
      <c r="A742" s="13"/>
      <c r="B742" s="234"/>
      <c r="C742" s="235"/>
      <c r="D742" s="236" t="s">
        <v>207</v>
      </c>
      <c r="E742" s="237" t="s">
        <v>19</v>
      </c>
      <c r="F742" s="238" t="s">
        <v>1000</v>
      </c>
      <c r="G742" s="235"/>
      <c r="H742" s="239">
        <v>16.715</v>
      </c>
      <c r="I742" s="240"/>
      <c r="J742" s="235"/>
      <c r="K742" s="235"/>
      <c r="L742" s="241"/>
      <c r="M742" s="242"/>
      <c r="N742" s="243"/>
      <c r="O742" s="243"/>
      <c r="P742" s="243"/>
      <c r="Q742" s="243"/>
      <c r="R742" s="243"/>
      <c r="S742" s="243"/>
      <c r="T742" s="24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5" t="s">
        <v>207</v>
      </c>
      <c r="AU742" s="245" t="s">
        <v>83</v>
      </c>
      <c r="AV742" s="13" t="s">
        <v>83</v>
      </c>
      <c r="AW742" s="13" t="s">
        <v>35</v>
      </c>
      <c r="AX742" s="13" t="s">
        <v>74</v>
      </c>
      <c r="AY742" s="245" t="s">
        <v>197</v>
      </c>
    </row>
    <row r="743" s="13" customFormat="1">
      <c r="A743" s="13"/>
      <c r="B743" s="234"/>
      <c r="C743" s="235"/>
      <c r="D743" s="236" t="s">
        <v>207</v>
      </c>
      <c r="E743" s="237" t="s">
        <v>19</v>
      </c>
      <c r="F743" s="238" t="s">
        <v>1001</v>
      </c>
      <c r="G743" s="235"/>
      <c r="H743" s="239">
        <v>15.77</v>
      </c>
      <c r="I743" s="240"/>
      <c r="J743" s="235"/>
      <c r="K743" s="235"/>
      <c r="L743" s="241"/>
      <c r="M743" s="242"/>
      <c r="N743" s="243"/>
      <c r="O743" s="243"/>
      <c r="P743" s="243"/>
      <c r="Q743" s="243"/>
      <c r="R743" s="243"/>
      <c r="S743" s="243"/>
      <c r="T743" s="24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5" t="s">
        <v>207</v>
      </c>
      <c r="AU743" s="245" t="s">
        <v>83</v>
      </c>
      <c r="AV743" s="13" t="s">
        <v>83</v>
      </c>
      <c r="AW743" s="13" t="s">
        <v>35</v>
      </c>
      <c r="AX743" s="13" t="s">
        <v>74</v>
      </c>
      <c r="AY743" s="245" t="s">
        <v>197</v>
      </c>
    </row>
    <row r="744" s="13" customFormat="1">
      <c r="A744" s="13"/>
      <c r="B744" s="234"/>
      <c r="C744" s="235"/>
      <c r="D744" s="236" t="s">
        <v>207</v>
      </c>
      <c r="E744" s="237" t="s">
        <v>19</v>
      </c>
      <c r="F744" s="238" t="s">
        <v>1002</v>
      </c>
      <c r="G744" s="235"/>
      <c r="H744" s="239">
        <v>7.25</v>
      </c>
      <c r="I744" s="240"/>
      <c r="J744" s="235"/>
      <c r="K744" s="235"/>
      <c r="L744" s="241"/>
      <c r="M744" s="242"/>
      <c r="N744" s="243"/>
      <c r="O744" s="243"/>
      <c r="P744" s="243"/>
      <c r="Q744" s="243"/>
      <c r="R744" s="243"/>
      <c r="S744" s="243"/>
      <c r="T744" s="24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5" t="s">
        <v>207</v>
      </c>
      <c r="AU744" s="245" t="s">
        <v>83</v>
      </c>
      <c r="AV744" s="13" t="s">
        <v>83</v>
      </c>
      <c r="AW744" s="13" t="s">
        <v>35</v>
      </c>
      <c r="AX744" s="13" t="s">
        <v>74</v>
      </c>
      <c r="AY744" s="245" t="s">
        <v>197</v>
      </c>
    </row>
    <row r="745" s="13" customFormat="1">
      <c r="A745" s="13"/>
      <c r="B745" s="234"/>
      <c r="C745" s="235"/>
      <c r="D745" s="236" t="s">
        <v>207</v>
      </c>
      <c r="E745" s="237" t="s">
        <v>19</v>
      </c>
      <c r="F745" s="238" t="s">
        <v>1003</v>
      </c>
      <c r="G745" s="235"/>
      <c r="H745" s="239">
        <v>15.779999999999999</v>
      </c>
      <c r="I745" s="240"/>
      <c r="J745" s="235"/>
      <c r="K745" s="235"/>
      <c r="L745" s="241"/>
      <c r="M745" s="242"/>
      <c r="N745" s="243"/>
      <c r="O745" s="243"/>
      <c r="P745" s="243"/>
      <c r="Q745" s="243"/>
      <c r="R745" s="243"/>
      <c r="S745" s="243"/>
      <c r="T745" s="24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5" t="s">
        <v>207</v>
      </c>
      <c r="AU745" s="245" t="s">
        <v>83</v>
      </c>
      <c r="AV745" s="13" t="s">
        <v>83</v>
      </c>
      <c r="AW745" s="13" t="s">
        <v>35</v>
      </c>
      <c r="AX745" s="13" t="s">
        <v>74</v>
      </c>
      <c r="AY745" s="245" t="s">
        <v>197</v>
      </c>
    </row>
    <row r="746" s="13" customFormat="1">
      <c r="A746" s="13"/>
      <c r="B746" s="234"/>
      <c r="C746" s="235"/>
      <c r="D746" s="236" t="s">
        <v>207</v>
      </c>
      <c r="E746" s="237" t="s">
        <v>19</v>
      </c>
      <c r="F746" s="238" t="s">
        <v>1004</v>
      </c>
      <c r="G746" s="235"/>
      <c r="H746" s="239">
        <v>25.370000000000001</v>
      </c>
      <c r="I746" s="240"/>
      <c r="J746" s="235"/>
      <c r="K746" s="235"/>
      <c r="L746" s="241"/>
      <c r="M746" s="242"/>
      <c r="N746" s="243"/>
      <c r="O746" s="243"/>
      <c r="P746" s="243"/>
      <c r="Q746" s="243"/>
      <c r="R746" s="243"/>
      <c r="S746" s="243"/>
      <c r="T746" s="24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5" t="s">
        <v>207</v>
      </c>
      <c r="AU746" s="245" t="s">
        <v>83</v>
      </c>
      <c r="AV746" s="13" t="s">
        <v>83</v>
      </c>
      <c r="AW746" s="13" t="s">
        <v>35</v>
      </c>
      <c r="AX746" s="13" t="s">
        <v>74</v>
      </c>
      <c r="AY746" s="245" t="s">
        <v>197</v>
      </c>
    </row>
    <row r="747" s="13" customFormat="1">
      <c r="A747" s="13"/>
      <c r="B747" s="234"/>
      <c r="C747" s="235"/>
      <c r="D747" s="236" t="s">
        <v>207</v>
      </c>
      <c r="E747" s="237" t="s">
        <v>19</v>
      </c>
      <c r="F747" s="238" t="s">
        <v>1005</v>
      </c>
      <c r="G747" s="235"/>
      <c r="H747" s="239">
        <v>7.9800000000000004</v>
      </c>
      <c r="I747" s="240"/>
      <c r="J747" s="235"/>
      <c r="K747" s="235"/>
      <c r="L747" s="241"/>
      <c r="M747" s="242"/>
      <c r="N747" s="243"/>
      <c r="O747" s="243"/>
      <c r="P747" s="243"/>
      <c r="Q747" s="243"/>
      <c r="R747" s="243"/>
      <c r="S747" s="243"/>
      <c r="T747" s="24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5" t="s">
        <v>207</v>
      </c>
      <c r="AU747" s="245" t="s">
        <v>83</v>
      </c>
      <c r="AV747" s="13" t="s">
        <v>83</v>
      </c>
      <c r="AW747" s="13" t="s">
        <v>35</v>
      </c>
      <c r="AX747" s="13" t="s">
        <v>74</v>
      </c>
      <c r="AY747" s="245" t="s">
        <v>197</v>
      </c>
    </row>
    <row r="748" s="13" customFormat="1">
      <c r="A748" s="13"/>
      <c r="B748" s="234"/>
      <c r="C748" s="235"/>
      <c r="D748" s="236" t="s">
        <v>207</v>
      </c>
      <c r="E748" s="237" t="s">
        <v>19</v>
      </c>
      <c r="F748" s="238" t="s">
        <v>1006</v>
      </c>
      <c r="G748" s="235"/>
      <c r="H748" s="239">
        <v>8.1999999999999993</v>
      </c>
      <c r="I748" s="240"/>
      <c r="J748" s="235"/>
      <c r="K748" s="235"/>
      <c r="L748" s="241"/>
      <c r="M748" s="242"/>
      <c r="N748" s="243"/>
      <c r="O748" s="243"/>
      <c r="P748" s="243"/>
      <c r="Q748" s="243"/>
      <c r="R748" s="243"/>
      <c r="S748" s="243"/>
      <c r="T748" s="24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5" t="s">
        <v>207</v>
      </c>
      <c r="AU748" s="245" t="s">
        <v>83</v>
      </c>
      <c r="AV748" s="13" t="s">
        <v>83</v>
      </c>
      <c r="AW748" s="13" t="s">
        <v>35</v>
      </c>
      <c r="AX748" s="13" t="s">
        <v>74</v>
      </c>
      <c r="AY748" s="245" t="s">
        <v>197</v>
      </c>
    </row>
    <row r="749" s="13" customFormat="1">
      <c r="A749" s="13"/>
      <c r="B749" s="234"/>
      <c r="C749" s="235"/>
      <c r="D749" s="236" t="s">
        <v>207</v>
      </c>
      <c r="E749" s="237" t="s">
        <v>19</v>
      </c>
      <c r="F749" s="238" t="s">
        <v>1007</v>
      </c>
      <c r="G749" s="235"/>
      <c r="H749" s="239">
        <v>8.1999999999999993</v>
      </c>
      <c r="I749" s="240"/>
      <c r="J749" s="235"/>
      <c r="K749" s="235"/>
      <c r="L749" s="241"/>
      <c r="M749" s="242"/>
      <c r="N749" s="243"/>
      <c r="O749" s="243"/>
      <c r="P749" s="243"/>
      <c r="Q749" s="243"/>
      <c r="R749" s="243"/>
      <c r="S749" s="243"/>
      <c r="T749" s="24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5" t="s">
        <v>207</v>
      </c>
      <c r="AU749" s="245" t="s">
        <v>83</v>
      </c>
      <c r="AV749" s="13" t="s">
        <v>83</v>
      </c>
      <c r="AW749" s="13" t="s">
        <v>35</v>
      </c>
      <c r="AX749" s="13" t="s">
        <v>74</v>
      </c>
      <c r="AY749" s="245" t="s">
        <v>197</v>
      </c>
    </row>
    <row r="750" s="13" customFormat="1">
      <c r="A750" s="13"/>
      <c r="B750" s="234"/>
      <c r="C750" s="235"/>
      <c r="D750" s="236" t="s">
        <v>207</v>
      </c>
      <c r="E750" s="237" t="s">
        <v>19</v>
      </c>
      <c r="F750" s="238" t="s">
        <v>1008</v>
      </c>
      <c r="G750" s="235"/>
      <c r="H750" s="239">
        <v>41.164999999999999</v>
      </c>
      <c r="I750" s="240"/>
      <c r="J750" s="235"/>
      <c r="K750" s="235"/>
      <c r="L750" s="241"/>
      <c r="M750" s="242"/>
      <c r="N750" s="243"/>
      <c r="O750" s="243"/>
      <c r="P750" s="243"/>
      <c r="Q750" s="243"/>
      <c r="R750" s="243"/>
      <c r="S750" s="243"/>
      <c r="T750" s="24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5" t="s">
        <v>207</v>
      </c>
      <c r="AU750" s="245" t="s">
        <v>83</v>
      </c>
      <c r="AV750" s="13" t="s">
        <v>83</v>
      </c>
      <c r="AW750" s="13" t="s">
        <v>35</v>
      </c>
      <c r="AX750" s="13" t="s">
        <v>74</v>
      </c>
      <c r="AY750" s="245" t="s">
        <v>197</v>
      </c>
    </row>
    <row r="751" s="13" customFormat="1">
      <c r="A751" s="13"/>
      <c r="B751" s="234"/>
      <c r="C751" s="235"/>
      <c r="D751" s="236" t="s">
        <v>207</v>
      </c>
      <c r="E751" s="237" t="s">
        <v>19</v>
      </c>
      <c r="F751" s="238" t="s">
        <v>1009</v>
      </c>
      <c r="G751" s="235"/>
      <c r="H751" s="239">
        <v>12.6</v>
      </c>
      <c r="I751" s="240"/>
      <c r="J751" s="235"/>
      <c r="K751" s="235"/>
      <c r="L751" s="241"/>
      <c r="M751" s="242"/>
      <c r="N751" s="243"/>
      <c r="O751" s="243"/>
      <c r="P751" s="243"/>
      <c r="Q751" s="243"/>
      <c r="R751" s="243"/>
      <c r="S751" s="243"/>
      <c r="T751" s="24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5" t="s">
        <v>207</v>
      </c>
      <c r="AU751" s="245" t="s">
        <v>83</v>
      </c>
      <c r="AV751" s="13" t="s">
        <v>83</v>
      </c>
      <c r="AW751" s="13" t="s">
        <v>35</v>
      </c>
      <c r="AX751" s="13" t="s">
        <v>74</v>
      </c>
      <c r="AY751" s="245" t="s">
        <v>197</v>
      </c>
    </row>
    <row r="752" s="13" customFormat="1">
      <c r="A752" s="13"/>
      <c r="B752" s="234"/>
      <c r="C752" s="235"/>
      <c r="D752" s="236" t="s">
        <v>207</v>
      </c>
      <c r="E752" s="237" t="s">
        <v>19</v>
      </c>
      <c r="F752" s="238" t="s">
        <v>1010</v>
      </c>
      <c r="G752" s="235"/>
      <c r="H752" s="239">
        <v>13.15</v>
      </c>
      <c r="I752" s="240"/>
      <c r="J752" s="235"/>
      <c r="K752" s="235"/>
      <c r="L752" s="241"/>
      <c r="M752" s="242"/>
      <c r="N752" s="243"/>
      <c r="O752" s="243"/>
      <c r="P752" s="243"/>
      <c r="Q752" s="243"/>
      <c r="R752" s="243"/>
      <c r="S752" s="243"/>
      <c r="T752" s="24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5" t="s">
        <v>207</v>
      </c>
      <c r="AU752" s="245" t="s">
        <v>83</v>
      </c>
      <c r="AV752" s="13" t="s">
        <v>83</v>
      </c>
      <c r="AW752" s="13" t="s">
        <v>35</v>
      </c>
      <c r="AX752" s="13" t="s">
        <v>74</v>
      </c>
      <c r="AY752" s="245" t="s">
        <v>197</v>
      </c>
    </row>
    <row r="753" s="13" customFormat="1">
      <c r="A753" s="13"/>
      <c r="B753" s="234"/>
      <c r="C753" s="235"/>
      <c r="D753" s="236" t="s">
        <v>207</v>
      </c>
      <c r="E753" s="237" t="s">
        <v>19</v>
      </c>
      <c r="F753" s="238" t="s">
        <v>1011</v>
      </c>
      <c r="G753" s="235"/>
      <c r="H753" s="239">
        <v>14.300000000000001</v>
      </c>
      <c r="I753" s="240"/>
      <c r="J753" s="235"/>
      <c r="K753" s="235"/>
      <c r="L753" s="241"/>
      <c r="M753" s="242"/>
      <c r="N753" s="243"/>
      <c r="O753" s="243"/>
      <c r="P753" s="243"/>
      <c r="Q753" s="243"/>
      <c r="R753" s="243"/>
      <c r="S753" s="243"/>
      <c r="T753" s="24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5" t="s">
        <v>207</v>
      </c>
      <c r="AU753" s="245" t="s">
        <v>83</v>
      </c>
      <c r="AV753" s="13" t="s">
        <v>83</v>
      </c>
      <c r="AW753" s="13" t="s">
        <v>35</v>
      </c>
      <c r="AX753" s="13" t="s">
        <v>74</v>
      </c>
      <c r="AY753" s="245" t="s">
        <v>197</v>
      </c>
    </row>
    <row r="754" s="13" customFormat="1">
      <c r="A754" s="13"/>
      <c r="B754" s="234"/>
      <c r="C754" s="235"/>
      <c r="D754" s="236" t="s">
        <v>207</v>
      </c>
      <c r="E754" s="237" t="s">
        <v>19</v>
      </c>
      <c r="F754" s="238" t="s">
        <v>1012</v>
      </c>
      <c r="G754" s="235"/>
      <c r="H754" s="239">
        <v>15.1</v>
      </c>
      <c r="I754" s="240"/>
      <c r="J754" s="235"/>
      <c r="K754" s="235"/>
      <c r="L754" s="241"/>
      <c r="M754" s="242"/>
      <c r="N754" s="243"/>
      <c r="O754" s="243"/>
      <c r="P754" s="243"/>
      <c r="Q754" s="243"/>
      <c r="R754" s="243"/>
      <c r="S754" s="243"/>
      <c r="T754" s="24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5" t="s">
        <v>207</v>
      </c>
      <c r="AU754" s="245" t="s">
        <v>83</v>
      </c>
      <c r="AV754" s="13" t="s">
        <v>83</v>
      </c>
      <c r="AW754" s="13" t="s">
        <v>35</v>
      </c>
      <c r="AX754" s="13" t="s">
        <v>74</v>
      </c>
      <c r="AY754" s="245" t="s">
        <v>197</v>
      </c>
    </row>
    <row r="755" s="13" customFormat="1">
      <c r="A755" s="13"/>
      <c r="B755" s="234"/>
      <c r="C755" s="235"/>
      <c r="D755" s="236" t="s">
        <v>207</v>
      </c>
      <c r="E755" s="237" t="s">
        <v>19</v>
      </c>
      <c r="F755" s="238" t="s">
        <v>1013</v>
      </c>
      <c r="G755" s="235"/>
      <c r="H755" s="239">
        <v>15.1</v>
      </c>
      <c r="I755" s="240"/>
      <c r="J755" s="235"/>
      <c r="K755" s="235"/>
      <c r="L755" s="241"/>
      <c r="M755" s="242"/>
      <c r="N755" s="243"/>
      <c r="O755" s="243"/>
      <c r="P755" s="243"/>
      <c r="Q755" s="243"/>
      <c r="R755" s="243"/>
      <c r="S755" s="243"/>
      <c r="T755" s="24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5" t="s">
        <v>207</v>
      </c>
      <c r="AU755" s="245" t="s">
        <v>83</v>
      </c>
      <c r="AV755" s="13" t="s">
        <v>83</v>
      </c>
      <c r="AW755" s="13" t="s">
        <v>35</v>
      </c>
      <c r="AX755" s="13" t="s">
        <v>74</v>
      </c>
      <c r="AY755" s="245" t="s">
        <v>197</v>
      </c>
    </row>
    <row r="756" s="13" customFormat="1">
      <c r="A756" s="13"/>
      <c r="B756" s="234"/>
      <c r="C756" s="235"/>
      <c r="D756" s="236" t="s">
        <v>207</v>
      </c>
      <c r="E756" s="237" t="s">
        <v>19</v>
      </c>
      <c r="F756" s="238" t="s">
        <v>1014</v>
      </c>
      <c r="G756" s="235"/>
      <c r="H756" s="239">
        <v>15.1</v>
      </c>
      <c r="I756" s="240"/>
      <c r="J756" s="235"/>
      <c r="K756" s="235"/>
      <c r="L756" s="241"/>
      <c r="M756" s="242"/>
      <c r="N756" s="243"/>
      <c r="O756" s="243"/>
      <c r="P756" s="243"/>
      <c r="Q756" s="243"/>
      <c r="R756" s="243"/>
      <c r="S756" s="243"/>
      <c r="T756" s="24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5" t="s">
        <v>207</v>
      </c>
      <c r="AU756" s="245" t="s">
        <v>83</v>
      </c>
      <c r="AV756" s="13" t="s">
        <v>83</v>
      </c>
      <c r="AW756" s="13" t="s">
        <v>35</v>
      </c>
      <c r="AX756" s="13" t="s">
        <v>74</v>
      </c>
      <c r="AY756" s="245" t="s">
        <v>197</v>
      </c>
    </row>
    <row r="757" s="13" customFormat="1">
      <c r="A757" s="13"/>
      <c r="B757" s="234"/>
      <c r="C757" s="235"/>
      <c r="D757" s="236" t="s">
        <v>207</v>
      </c>
      <c r="E757" s="237" t="s">
        <v>19</v>
      </c>
      <c r="F757" s="238" t="s">
        <v>1015</v>
      </c>
      <c r="G757" s="235"/>
      <c r="H757" s="239">
        <v>15.1</v>
      </c>
      <c r="I757" s="240"/>
      <c r="J757" s="235"/>
      <c r="K757" s="235"/>
      <c r="L757" s="241"/>
      <c r="M757" s="242"/>
      <c r="N757" s="243"/>
      <c r="O757" s="243"/>
      <c r="P757" s="243"/>
      <c r="Q757" s="243"/>
      <c r="R757" s="243"/>
      <c r="S757" s="243"/>
      <c r="T757" s="24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5" t="s">
        <v>207</v>
      </c>
      <c r="AU757" s="245" t="s">
        <v>83</v>
      </c>
      <c r="AV757" s="13" t="s">
        <v>83</v>
      </c>
      <c r="AW757" s="13" t="s">
        <v>35</v>
      </c>
      <c r="AX757" s="13" t="s">
        <v>74</v>
      </c>
      <c r="AY757" s="245" t="s">
        <v>197</v>
      </c>
    </row>
    <row r="758" s="13" customFormat="1">
      <c r="A758" s="13"/>
      <c r="B758" s="234"/>
      <c r="C758" s="235"/>
      <c r="D758" s="236" t="s">
        <v>207</v>
      </c>
      <c r="E758" s="237" t="s">
        <v>19</v>
      </c>
      <c r="F758" s="238" t="s">
        <v>1016</v>
      </c>
      <c r="G758" s="235"/>
      <c r="H758" s="239">
        <v>16.5</v>
      </c>
      <c r="I758" s="240"/>
      <c r="J758" s="235"/>
      <c r="K758" s="235"/>
      <c r="L758" s="241"/>
      <c r="M758" s="242"/>
      <c r="N758" s="243"/>
      <c r="O758" s="243"/>
      <c r="P758" s="243"/>
      <c r="Q758" s="243"/>
      <c r="R758" s="243"/>
      <c r="S758" s="243"/>
      <c r="T758" s="24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5" t="s">
        <v>207</v>
      </c>
      <c r="AU758" s="245" t="s">
        <v>83</v>
      </c>
      <c r="AV758" s="13" t="s">
        <v>83</v>
      </c>
      <c r="AW758" s="13" t="s">
        <v>35</v>
      </c>
      <c r="AX758" s="13" t="s">
        <v>74</v>
      </c>
      <c r="AY758" s="245" t="s">
        <v>197</v>
      </c>
    </row>
    <row r="759" s="13" customFormat="1">
      <c r="A759" s="13"/>
      <c r="B759" s="234"/>
      <c r="C759" s="235"/>
      <c r="D759" s="236" t="s">
        <v>207</v>
      </c>
      <c r="E759" s="237" t="s">
        <v>19</v>
      </c>
      <c r="F759" s="238" t="s">
        <v>1017</v>
      </c>
      <c r="G759" s="235"/>
      <c r="H759" s="239">
        <v>28.77</v>
      </c>
      <c r="I759" s="240"/>
      <c r="J759" s="235"/>
      <c r="K759" s="235"/>
      <c r="L759" s="241"/>
      <c r="M759" s="242"/>
      <c r="N759" s="243"/>
      <c r="O759" s="243"/>
      <c r="P759" s="243"/>
      <c r="Q759" s="243"/>
      <c r="R759" s="243"/>
      <c r="S759" s="243"/>
      <c r="T759" s="24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5" t="s">
        <v>207</v>
      </c>
      <c r="AU759" s="245" t="s">
        <v>83</v>
      </c>
      <c r="AV759" s="13" t="s">
        <v>83</v>
      </c>
      <c r="AW759" s="13" t="s">
        <v>35</v>
      </c>
      <c r="AX759" s="13" t="s">
        <v>74</v>
      </c>
      <c r="AY759" s="245" t="s">
        <v>197</v>
      </c>
    </row>
    <row r="760" s="13" customFormat="1">
      <c r="A760" s="13"/>
      <c r="B760" s="234"/>
      <c r="C760" s="235"/>
      <c r="D760" s="236" t="s">
        <v>207</v>
      </c>
      <c r="E760" s="237" t="s">
        <v>19</v>
      </c>
      <c r="F760" s="238" t="s">
        <v>1018</v>
      </c>
      <c r="G760" s="235"/>
      <c r="H760" s="239">
        <v>13.6</v>
      </c>
      <c r="I760" s="240"/>
      <c r="J760" s="235"/>
      <c r="K760" s="235"/>
      <c r="L760" s="241"/>
      <c r="M760" s="242"/>
      <c r="N760" s="243"/>
      <c r="O760" s="243"/>
      <c r="P760" s="243"/>
      <c r="Q760" s="243"/>
      <c r="R760" s="243"/>
      <c r="S760" s="243"/>
      <c r="T760" s="24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5" t="s">
        <v>207</v>
      </c>
      <c r="AU760" s="245" t="s">
        <v>83</v>
      </c>
      <c r="AV760" s="13" t="s">
        <v>83</v>
      </c>
      <c r="AW760" s="13" t="s">
        <v>35</v>
      </c>
      <c r="AX760" s="13" t="s">
        <v>74</v>
      </c>
      <c r="AY760" s="245" t="s">
        <v>197</v>
      </c>
    </row>
    <row r="761" s="13" customFormat="1">
      <c r="A761" s="13"/>
      <c r="B761" s="234"/>
      <c r="C761" s="235"/>
      <c r="D761" s="236" t="s">
        <v>207</v>
      </c>
      <c r="E761" s="237" t="s">
        <v>19</v>
      </c>
      <c r="F761" s="238" t="s">
        <v>1019</v>
      </c>
      <c r="G761" s="235"/>
      <c r="H761" s="239">
        <v>13.199999999999999</v>
      </c>
      <c r="I761" s="240"/>
      <c r="J761" s="235"/>
      <c r="K761" s="235"/>
      <c r="L761" s="241"/>
      <c r="M761" s="242"/>
      <c r="N761" s="243"/>
      <c r="O761" s="243"/>
      <c r="P761" s="243"/>
      <c r="Q761" s="243"/>
      <c r="R761" s="243"/>
      <c r="S761" s="243"/>
      <c r="T761" s="24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5" t="s">
        <v>207</v>
      </c>
      <c r="AU761" s="245" t="s">
        <v>83</v>
      </c>
      <c r="AV761" s="13" t="s">
        <v>83</v>
      </c>
      <c r="AW761" s="13" t="s">
        <v>35</v>
      </c>
      <c r="AX761" s="13" t="s">
        <v>74</v>
      </c>
      <c r="AY761" s="245" t="s">
        <v>197</v>
      </c>
    </row>
    <row r="762" s="13" customFormat="1">
      <c r="A762" s="13"/>
      <c r="B762" s="234"/>
      <c r="C762" s="235"/>
      <c r="D762" s="236" t="s">
        <v>207</v>
      </c>
      <c r="E762" s="237" t="s">
        <v>19</v>
      </c>
      <c r="F762" s="238" t="s">
        <v>1020</v>
      </c>
      <c r="G762" s="235"/>
      <c r="H762" s="239">
        <v>14.51</v>
      </c>
      <c r="I762" s="240"/>
      <c r="J762" s="235"/>
      <c r="K762" s="235"/>
      <c r="L762" s="241"/>
      <c r="M762" s="242"/>
      <c r="N762" s="243"/>
      <c r="O762" s="243"/>
      <c r="P762" s="243"/>
      <c r="Q762" s="243"/>
      <c r="R762" s="243"/>
      <c r="S762" s="243"/>
      <c r="T762" s="24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5" t="s">
        <v>207</v>
      </c>
      <c r="AU762" s="245" t="s">
        <v>83</v>
      </c>
      <c r="AV762" s="13" t="s">
        <v>83</v>
      </c>
      <c r="AW762" s="13" t="s">
        <v>35</v>
      </c>
      <c r="AX762" s="13" t="s">
        <v>74</v>
      </c>
      <c r="AY762" s="245" t="s">
        <v>197</v>
      </c>
    </row>
    <row r="763" s="13" customFormat="1">
      <c r="A763" s="13"/>
      <c r="B763" s="234"/>
      <c r="C763" s="235"/>
      <c r="D763" s="236" t="s">
        <v>207</v>
      </c>
      <c r="E763" s="237" t="s">
        <v>19</v>
      </c>
      <c r="F763" s="238" t="s">
        <v>1021</v>
      </c>
      <c r="G763" s="235"/>
      <c r="H763" s="239">
        <v>7.2800000000000002</v>
      </c>
      <c r="I763" s="240"/>
      <c r="J763" s="235"/>
      <c r="K763" s="235"/>
      <c r="L763" s="241"/>
      <c r="M763" s="242"/>
      <c r="N763" s="243"/>
      <c r="O763" s="243"/>
      <c r="P763" s="243"/>
      <c r="Q763" s="243"/>
      <c r="R763" s="243"/>
      <c r="S763" s="243"/>
      <c r="T763" s="24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5" t="s">
        <v>207</v>
      </c>
      <c r="AU763" s="245" t="s">
        <v>83</v>
      </c>
      <c r="AV763" s="13" t="s">
        <v>83</v>
      </c>
      <c r="AW763" s="13" t="s">
        <v>35</v>
      </c>
      <c r="AX763" s="13" t="s">
        <v>74</v>
      </c>
      <c r="AY763" s="245" t="s">
        <v>197</v>
      </c>
    </row>
    <row r="764" s="16" customFormat="1">
      <c r="A764" s="16"/>
      <c r="B764" s="268"/>
      <c r="C764" s="269"/>
      <c r="D764" s="236" t="s">
        <v>207</v>
      </c>
      <c r="E764" s="270" t="s">
        <v>19</v>
      </c>
      <c r="F764" s="271" t="s">
        <v>335</v>
      </c>
      <c r="G764" s="269"/>
      <c r="H764" s="272">
        <v>340.74000000000001</v>
      </c>
      <c r="I764" s="273"/>
      <c r="J764" s="269"/>
      <c r="K764" s="269"/>
      <c r="L764" s="274"/>
      <c r="M764" s="275"/>
      <c r="N764" s="276"/>
      <c r="O764" s="276"/>
      <c r="P764" s="276"/>
      <c r="Q764" s="276"/>
      <c r="R764" s="276"/>
      <c r="S764" s="276"/>
      <c r="T764" s="277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T764" s="278" t="s">
        <v>207</v>
      </c>
      <c r="AU764" s="278" t="s">
        <v>83</v>
      </c>
      <c r="AV764" s="16" t="s">
        <v>94</v>
      </c>
      <c r="AW764" s="16" t="s">
        <v>35</v>
      </c>
      <c r="AX764" s="16" t="s">
        <v>74</v>
      </c>
      <c r="AY764" s="278" t="s">
        <v>197</v>
      </c>
    </row>
    <row r="765" s="14" customFormat="1">
      <c r="A765" s="14"/>
      <c r="B765" s="246"/>
      <c r="C765" s="247"/>
      <c r="D765" s="236" t="s">
        <v>207</v>
      </c>
      <c r="E765" s="248" t="s">
        <v>19</v>
      </c>
      <c r="F765" s="249" t="s">
        <v>216</v>
      </c>
      <c r="G765" s="247"/>
      <c r="H765" s="250">
        <v>641.42999999999995</v>
      </c>
      <c r="I765" s="251"/>
      <c r="J765" s="247"/>
      <c r="K765" s="247"/>
      <c r="L765" s="252"/>
      <c r="M765" s="253"/>
      <c r="N765" s="254"/>
      <c r="O765" s="254"/>
      <c r="P765" s="254"/>
      <c r="Q765" s="254"/>
      <c r="R765" s="254"/>
      <c r="S765" s="254"/>
      <c r="T765" s="255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6" t="s">
        <v>207</v>
      </c>
      <c r="AU765" s="256" t="s">
        <v>83</v>
      </c>
      <c r="AV765" s="14" t="s">
        <v>109</v>
      </c>
      <c r="AW765" s="14" t="s">
        <v>35</v>
      </c>
      <c r="AX765" s="14" t="s">
        <v>81</v>
      </c>
      <c r="AY765" s="256" t="s">
        <v>197</v>
      </c>
    </row>
    <row r="766" s="2" customFormat="1" ht="21.75" customHeight="1">
      <c r="A766" s="41"/>
      <c r="B766" s="42"/>
      <c r="C766" s="216" t="s">
        <v>1022</v>
      </c>
      <c r="D766" s="216" t="s">
        <v>199</v>
      </c>
      <c r="E766" s="217" t="s">
        <v>1023</v>
      </c>
      <c r="F766" s="218" t="s">
        <v>885</v>
      </c>
      <c r="G766" s="219" t="s">
        <v>886</v>
      </c>
      <c r="H766" s="220">
        <v>22.079999999999998</v>
      </c>
      <c r="I766" s="221"/>
      <c r="J766" s="222">
        <f>ROUND(I766*H766,2)</f>
        <v>0</v>
      </c>
      <c r="K766" s="218" t="s">
        <v>19</v>
      </c>
      <c r="L766" s="47"/>
      <c r="M766" s="223" t="s">
        <v>19</v>
      </c>
      <c r="N766" s="224" t="s">
        <v>45</v>
      </c>
      <c r="O766" s="87"/>
      <c r="P766" s="225">
        <f>O766*H766</f>
        <v>0</v>
      </c>
      <c r="Q766" s="225">
        <v>0.00048000000000000001</v>
      </c>
      <c r="R766" s="225">
        <f>Q766*H766</f>
        <v>0.010598399999999999</v>
      </c>
      <c r="S766" s="225">
        <v>0</v>
      </c>
      <c r="T766" s="226">
        <f>S766*H766</f>
        <v>0</v>
      </c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R766" s="227" t="s">
        <v>109</v>
      </c>
      <c r="AT766" s="227" t="s">
        <v>199</v>
      </c>
      <c r="AU766" s="227" t="s">
        <v>83</v>
      </c>
      <c r="AY766" s="20" t="s">
        <v>197</v>
      </c>
      <c r="BE766" s="228">
        <f>IF(N766="základní",J766,0)</f>
        <v>0</v>
      </c>
      <c r="BF766" s="228">
        <f>IF(N766="snížená",J766,0)</f>
        <v>0</v>
      </c>
      <c r="BG766" s="228">
        <f>IF(N766="zákl. přenesená",J766,0)</f>
        <v>0</v>
      </c>
      <c r="BH766" s="228">
        <f>IF(N766="sníž. přenesená",J766,0)</f>
        <v>0</v>
      </c>
      <c r="BI766" s="228">
        <f>IF(N766="nulová",J766,0)</f>
        <v>0</v>
      </c>
      <c r="BJ766" s="20" t="s">
        <v>81</v>
      </c>
      <c r="BK766" s="228">
        <f>ROUND(I766*H766,2)</f>
        <v>0</v>
      </c>
      <c r="BL766" s="20" t="s">
        <v>109</v>
      </c>
      <c r="BM766" s="227" t="s">
        <v>1024</v>
      </c>
    </row>
    <row r="767" s="13" customFormat="1">
      <c r="A767" s="13"/>
      <c r="B767" s="234"/>
      <c r="C767" s="235"/>
      <c r="D767" s="236" t="s">
        <v>207</v>
      </c>
      <c r="E767" s="237" t="s">
        <v>19</v>
      </c>
      <c r="F767" s="238" t="s">
        <v>1025</v>
      </c>
      <c r="G767" s="235"/>
      <c r="H767" s="239">
        <v>22.079999999999998</v>
      </c>
      <c r="I767" s="240"/>
      <c r="J767" s="235"/>
      <c r="K767" s="235"/>
      <c r="L767" s="241"/>
      <c r="M767" s="242"/>
      <c r="N767" s="243"/>
      <c r="O767" s="243"/>
      <c r="P767" s="243"/>
      <c r="Q767" s="243"/>
      <c r="R767" s="243"/>
      <c r="S767" s="243"/>
      <c r="T767" s="24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5" t="s">
        <v>207</v>
      </c>
      <c r="AU767" s="245" t="s">
        <v>83</v>
      </c>
      <c r="AV767" s="13" t="s">
        <v>83</v>
      </c>
      <c r="AW767" s="13" t="s">
        <v>35</v>
      </c>
      <c r="AX767" s="13" t="s">
        <v>81</v>
      </c>
      <c r="AY767" s="245" t="s">
        <v>197</v>
      </c>
    </row>
    <row r="768" s="2" customFormat="1" ht="24.15" customHeight="1">
      <c r="A768" s="41"/>
      <c r="B768" s="42"/>
      <c r="C768" s="216" t="s">
        <v>1026</v>
      </c>
      <c r="D768" s="216" t="s">
        <v>199</v>
      </c>
      <c r="E768" s="217" t="s">
        <v>1027</v>
      </c>
      <c r="F768" s="218" t="s">
        <v>1028</v>
      </c>
      <c r="G768" s="219" t="s">
        <v>886</v>
      </c>
      <c r="H768" s="220">
        <v>33.659999999999997</v>
      </c>
      <c r="I768" s="221"/>
      <c r="J768" s="222">
        <f>ROUND(I768*H768,2)</f>
        <v>0</v>
      </c>
      <c r="K768" s="218" t="s">
        <v>203</v>
      </c>
      <c r="L768" s="47"/>
      <c r="M768" s="223" t="s">
        <v>19</v>
      </c>
      <c r="N768" s="224" t="s">
        <v>45</v>
      </c>
      <c r="O768" s="87"/>
      <c r="P768" s="225">
        <f>O768*H768</f>
        <v>0</v>
      </c>
      <c r="Q768" s="225">
        <v>5.0000000000000002E-05</v>
      </c>
      <c r="R768" s="225">
        <f>Q768*H768</f>
        <v>0.0016829999999999998</v>
      </c>
      <c r="S768" s="225">
        <v>0</v>
      </c>
      <c r="T768" s="226">
        <f>S768*H768</f>
        <v>0</v>
      </c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R768" s="227" t="s">
        <v>109</v>
      </c>
      <c r="AT768" s="227" t="s">
        <v>199</v>
      </c>
      <c r="AU768" s="227" t="s">
        <v>83</v>
      </c>
      <c r="AY768" s="20" t="s">
        <v>197</v>
      </c>
      <c r="BE768" s="228">
        <f>IF(N768="základní",J768,0)</f>
        <v>0</v>
      </c>
      <c r="BF768" s="228">
        <f>IF(N768="snížená",J768,0)</f>
        <v>0</v>
      </c>
      <c r="BG768" s="228">
        <f>IF(N768="zákl. přenesená",J768,0)</f>
        <v>0</v>
      </c>
      <c r="BH768" s="228">
        <f>IF(N768="sníž. přenesená",J768,0)</f>
        <v>0</v>
      </c>
      <c r="BI768" s="228">
        <f>IF(N768="nulová",J768,0)</f>
        <v>0</v>
      </c>
      <c r="BJ768" s="20" t="s">
        <v>81</v>
      </c>
      <c r="BK768" s="228">
        <f>ROUND(I768*H768,2)</f>
        <v>0</v>
      </c>
      <c r="BL768" s="20" t="s">
        <v>109</v>
      </c>
      <c r="BM768" s="227" t="s">
        <v>1029</v>
      </c>
    </row>
    <row r="769" s="2" customFormat="1">
      <c r="A769" s="41"/>
      <c r="B769" s="42"/>
      <c r="C769" s="43"/>
      <c r="D769" s="229" t="s">
        <v>205</v>
      </c>
      <c r="E769" s="43"/>
      <c r="F769" s="230" t="s">
        <v>1030</v>
      </c>
      <c r="G769" s="43"/>
      <c r="H769" s="43"/>
      <c r="I769" s="231"/>
      <c r="J769" s="43"/>
      <c r="K769" s="43"/>
      <c r="L769" s="47"/>
      <c r="M769" s="232"/>
      <c r="N769" s="233"/>
      <c r="O769" s="87"/>
      <c r="P769" s="87"/>
      <c r="Q769" s="87"/>
      <c r="R769" s="87"/>
      <c r="S769" s="87"/>
      <c r="T769" s="88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T769" s="20" t="s">
        <v>205</v>
      </c>
      <c r="AU769" s="20" t="s">
        <v>83</v>
      </c>
    </row>
    <row r="770" s="13" customFormat="1">
      <c r="A770" s="13"/>
      <c r="B770" s="234"/>
      <c r="C770" s="235"/>
      <c r="D770" s="236" t="s">
        <v>207</v>
      </c>
      <c r="E770" s="237" t="s">
        <v>19</v>
      </c>
      <c r="F770" s="238" t="s">
        <v>1031</v>
      </c>
      <c r="G770" s="235"/>
      <c r="H770" s="239">
        <v>33.659999999999997</v>
      </c>
      <c r="I770" s="240"/>
      <c r="J770" s="235"/>
      <c r="K770" s="235"/>
      <c r="L770" s="241"/>
      <c r="M770" s="242"/>
      <c r="N770" s="243"/>
      <c r="O770" s="243"/>
      <c r="P770" s="243"/>
      <c r="Q770" s="243"/>
      <c r="R770" s="243"/>
      <c r="S770" s="243"/>
      <c r="T770" s="24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5" t="s">
        <v>207</v>
      </c>
      <c r="AU770" s="245" t="s">
        <v>83</v>
      </c>
      <c r="AV770" s="13" t="s">
        <v>83</v>
      </c>
      <c r="AW770" s="13" t="s">
        <v>35</v>
      </c>
      <c r="AX770" s="13" t="s">
        <v>81</v>
      </c>
      <c r="AY770" s="245" t="s">
        <v>197</v>
      </c>
    </row>
    <row r="771" s="2" customFormat="1" ht="16.5" customHeight="1">
      <c r="A771" s="41"/>
      <c r="B771" s="42"/>
      <c r="C771" s="216" t="s">
        <v>1032</v>
      </c>
      <c r="D771" s="216" t="s">
        <v>199</v>
      </c>
      <c r="E771" s="217" t="s">
        <v>1033</v>
      </c>
      <c r="F771" s="218" t="s">
        <v>1034</v>
      </c>
      <c r="G771" s="219" t="s">
        <v>211</v>
      </c>
      <c r="H771" s="220">
        <v>8.7319999999999993</v>
      </c>
      <c r="I771" s="221"/>
      <c r="J771" s="222">
        <f>ROUND(I771*H771,2)</f>
        <v>0</v>
      </c>
      <c r="K771" s="218" t="s">
        <v>19</v>
      </c>
      <c r="L771" s="47"/>
      <c r="M771" s="223" t="s">
        <v>19</v>
      </c>
      <c r="N771" s="224" t="s">
        <v>45</v>
      </c>
      <c r="O771" s="87"/>
      <c r="P771" s="225">
        <f>O771*H771</f>
        <v>0</v>
      </c>
      <c r="Q771" s="225">
        <v>5.0000000000000002E-05</v>
      </c>
      <c r="R771" s="225">
        <f>Q771*H771</f>
        <v>0.00043659999999999999</v>
      </c>
      <c r="S771" s="225">
        <v>0</v>
      </c>
      <c r="T771" s="226">
        <f>S771*H771</f>
        <v>0</v>
      </c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R771" s="227" t="s">
        <v>109</v>
      </c>
      <c r="AT771" s="227" t="s">
        <v>199</v>
      </c>
      <c r="AU771" s="227" t="s">
        <v>83</v>
      </c>
      <c r="AY771" s="20" t="s">
        <v>197</v>
      </c>
      <c r="BE771" s="228">
        <f>IF(N771="základní",J771,0)</f>
        <v>0</v>
      </c>
      <c r="BF771" s="228">
        <f>IF(N771="snížená",J771,0)</f>
        <v>0</v>
      </c>
      <c r="BG771" s="228">
        <f>IF(N771="zákl. přenesená",J771,0)</f>
        <v>0</v>
      </c>
      <c r="BH771" s="228">
        <f>IF(N771="sníž. přenesená",J771,0)</f>
        <v>0</v>
      </c>
      <c r="BI771" s="228">
        <f>IF(N771="nulová",J771,0)</f>
        <v>0</v>
      </c>
      <c r="BJ771" s="20" t="s">
        <v>81</v>
      </c>
      <c r="BK771" s="228">
        <f>ROUND(I771*H771,2)</f>
        <v>0</v>
      </c>
      <c r="BL771" s="20" t="s">
        <v>109</v>
      </c>
      <c r="BM771" s="227" t="s">
        <v>1035</v>
      </c>
    </row>
    <row r="772" s="13" customFormat="1">
      <c r="A772" s="13"/>
      <c r="B772" s="234"/>
      <c r="C772" s="235"/>
      <c r="D772" s="236" t="s">
        <v>207</v>
      </c>
      <c r="E772" s="237" t="s">
        <v>19</v>
      </c>
      <c r="F772" s="238" t="s">
        <v>1036</v>
      </c>
      <c r="G772" s="235"/>
      <c r="H772" s="239">
        <v>8.7319999999999993</v>
      </c>
      <c r="I772" s="240"/>
      <c r="J772" s="235"/>
      <c r="K772" s="235"/>
      <c r="L772" s="241"/>
      <c r="M772" s="242"/>
      <c r="N772" s="243"/>
      <c r="O772" s="243"/>
      <c r="P772" s="243"/>
      <c r="Q772" s="243"/>
      <c r="R772" s="243"/>
      <c r="S772" s="243"/>
      <c r="T772" s="24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5" t="s">
        <v>207</v>
      </c>
      <c r="AU772" s="245" t="s">
        <v>83</v>
      </c>
      <c r="AV772" s="13" t="s">
        <v>83</v>
      </c>
      <c r="AW772" s="13" t="s">
        <v>35</v>
      </c>
      <c r="AX772" s="13" t="s">
        <v>81</v>
      </c>
      <c r="AY772" s="245" t="s">
        <v>197</v>
      </c>
    </row>
    <row r="773" s="2" customFormat="1" ht="37.8" customHeight="1">
      <c r="A773" s="41"/>
      <c r="B773" s="42"/>
      <c r="C773" s="216" t="s">
        <v>1037</v>
      </c>
      <c r="D773" s="216" t="s">
        <v>199</v>
      </c>
      <c r="E773" s="217" t="s">
        <v>1038</v>
      </c>
      <c r="F773" s="218" t="s">
        <v>1039</v>
      </c>
      <c r="G773" s="219" t="s">
        <v>886</v>
      </c>
      <c r="H773" s="220">
        <v>33.659999999999997</v>
      </c>
      <c r="I773" s="221"/>
      <c r="J773" s="222">
        <f>ROUND(I773*H773,2)</f>
        <v>0</v>
      </c>
      <c r="K773" s="218" t="s">
        <v>203</v>
      </c>
      <c r="L773" s="47"/>
      <c r="M773" s="223" t="s">
        <v>19</v>
      </c>
      <c r="N773" s="224" t="s">
        <v>45</v>
      </c>
      <c r="O773" s="87"/>
      <c r="P773" s="225">
        <f>O773*H773</f>
        <v>0</v>
      </c>
      <c r="Q773" s="225">
        <v>1.0000000000000001E-05</v>
      </c>
      <c r="R773" s="225">
        <f>Q773*H773</f>
        <v>0.0003366</v>
      </c>
      <c r="S773" s="225">
        <v>0</v>
      </c>
      <c r="T773" s="226">
        <f>S773*H773</f>
        <v>0</v>
      </c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R773" s="227" t="s">
        <v>109</v>
      </c>
      <c r="AT773" s="227" t="s">
        <v>199</v>
      </c>
      <c r="AU773" s="227" t="s">
        <v>83</v>
      </c>
      <c r="AY773" s="20" t="s">
        <v>197</v>
      </c>
      <c r="BE773" s="228">
        <f>IF(N773="základní",J773,0)</f>
        <v>0</v>
      </c>
      <c r="BF773" s="228">
        <f>IF(N773="snížená",J773,0)</f>
        <v>0</v>
      </c>
      <c r="BG773" s="228">
        <f>IF(N773="zákl. přenesená",J773,0)</f>
        <v>0</v>
      </c>
      <c r="BH773" s="228">
        <f>IF(N773="sníž. přenesená",J773,0)</f>
        <v>0</v>
      </c>
      <c r="BI773" s="228">
        <f>IF(N773="nulová",J773,0)</f>
        <v>0</v>
      </c>
      <c r="BJ773" s="20" t="s">
        <v>81</v>
      </c>
      <c r="BK773" s="228">
        <f>ROUND(I773*H773,2)</f>
        <v>0</v>
      </c>
      <c r="BL773" s="20" t="s">
        <v>109</v>
      </c>
      <c r="BM773" s="227" t="s">
        <v>1040</v>
      </c>
    </row>
    <row r="774" s="2" customFormat="1">
      <c r="A774" s="41"/>
      <c r="B774" s="42"/>
      <c r="C774" s="43"/>
      <c r="D774" s="229" t="s">
        <v>205</v>
      </c>
      <c r="E774" s="43"/>
      <c r="F774" s="230" t="s">
        <v>1041</v>
      </c>
      <c r="G774" s="43"/>
      <c r="H774" s="43"/>
      <c r="I774" s="231"/>
      <c r="J774" s="43"/>
      <c r="K774" s="43"/>
      <c r="L774" s="47"/>
      <c r="M774" s="232"/>
      <c r="N774" s="233"/>
      <c r="O774" s="87"/>
      <c r="P774" s="87"/>
      <c r="Q774" s="87"/>
      <c r="R774" s="87"/>
      <c r="S774" s="87"/>
      <c r="T774" s="88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T774" s="20" t="s">
        <v>205</v>
      </c>
      <c r="AU774" s="20" t="s">
        <v>83</v>
      </c>
    </row>
    <row r="775" s="13" customFormat="1">
      <c r="A775" s="13"/>
      <c r="B775" s="234"/>
      <c r="C775" s="235"/>
      <c r="D775" s="236" t="s">
        <v>207</v>
      </c>
      <c r="E775" s="237" t="s">
        <v>19</v>
      </c>
      <c r="F775" s="238" t="s">
        <v>1031</v>
      </c>
      <c r="G775" s="235"/>
      <c r="H775" s="239">
        <v>33.659999999999997</v>
      </c>
      <c r="I775" s="240"/>
      <c r="J775" s="235"/>
      <c r="K775" s="235"/>
      <c r="L775" s="241"/>
      <c r="M775" s="242"/>
      <c r="N775" s="243"/>
      <c r="O775" s="243"/>
      <c r="P775" s="243"/>
      <c r="Q775" s="243"/>
      <c r="R775" s="243"/>
      <c r="S775" s="243"/>
      <c r="T775" s="24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5" t="s">
        <v>207</v>
      </c>
      <c r="AU775" s="245" t="s">
        <v>83</v>
      </c>
      <c r="AV775" s="13" t="s">
        <v>83</v>
      </c>
      <c r="AW775" s="13" t="s">
        <v>35</v>
      </c>
      <c r="AX775" s="13" t="s">
        <v>81</v>
      </c>
      <c r="AY775" s="245" t="s">
        <v>197</v>
      </c>
    </row>
    <row r="776" s="2" customFormat="1" ht="37.8" customHeight="1">
      <c r="A776" s="41"/>
      <c r="B776" s="42"/>
      <c r="C776" s="216" t="s">
        <v>1042</v>
      </c>
      <c r="D776" s="216" t="s">
        <v>199</v>
      </c>
      <c r="E776" s="217" t="s">
        <v>1043</v>
      </c>
      <c r="F776" s="218" t="s">
        <v>1044</v>
      </c>
      <c r="G776" s="219" t="s">
        <v>202</v>
      </c>
      <c r="H776" s="220">
        <v>61.380000000000003</v>
      </c>
      <c r="I776" s="221"/>
      <c r="J776" s="222">
        <f>ROUND(I776*H776,2)</f>
        <v>0</v>
      </c>
      <c r="K776" s="218" t="s">
        <v>203</v>
      </c>
      <c r="L776" s="47"/>
      <c r="M776" s="223" t="s">
        <v>19</v>
      </c>
      <c r="N776" s="224" t="s">
        <v>45</v>
      </c>
      <c r="O776" s="87"/>
      <c r="P776" s="225">
        <f>O776*H776</f>
        <v>0</v>
      </c>
      <c r="Q776" s="225">
        <v>0.0023999999999999998</v>
      </c>
      <c r="R776" s="225">
        <f>Q776*H776</f>
        <v>0.147312</v>
      </c>
      <c r="S776" s="225">
        <v>0</v>
      </c>
      <c r="T776" s="226">
        <f>S776*H776</f>
        <v>0</v>
      </c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R776" s="227" t="s">
        <v>109</v>
      </c>
      <c r="AT776" s="227" t="s">
        <v>199</v>
      </c>
      <c r="AU776" s="227" t="s">
        <v>83</v>
      </c>
      <c r="AY776" s="20" t="s">
        <v>197</v>
      </c>
      <c r="BE776" s="228">
        <f>IF(N776="základní",J776,0)</f>
        <v>0</v>
      </c>
      <c r="BF776" s="228">
        <f>IF(N776="snížená",J776,0)</f>
        <v>0</v>
      </c>
      <c r="BG776" s="228">
        <f>IF(N776="zákl. přenesená",J776,0)</f>
        <v>0</v>
      </c>
      <c r="BH776" s="228">
        <f>IF(N776="sníž. přenesená",J776,0)</f>
        <v>0</v>
      </c>
      <c r="BI776" s="228">
        <f>IF(N776="nulová",J776,0)</f>
        <v>0</v>
      </c>
      <c r="BJ776" s="20" t="s">
        <v>81</v>
      </c>
      <c r="BK776" s="228">
        <f>ROUND(I776*H776,2)</f>
        <v>0</v>
      </c>
      <c r="BL776" s="20" t="s">
        <v>109</v>
      </c>
      <c r="BM776" s="227" t="s">
        <v>1045</v>
      </c>
    </row>
    <row r="777" s="2" customFormat="1">
      <c r="A777" s="41"/>
      <c r="B777" s="42"/>
      <c r="C777" s="43"/>
      <c r="D777" s="229" t="s">
        <v>205</v>
      </c>
      <c r="E777" s="43"/>
      <c r="F777" s="230" t="s">
        <v>1046</v>
      </c>
      <c r="G777" s="43"/>
      <c r="H777" s="43"/>
      <c r="I777" s="231"/>
      <c r="J777" s="43"/>
      <c r="K777" s="43"/>
      <c r="L777" s="47"/>
      <c r="M777" s="232"/>
      <c r="N777" s="233"/>
      <c r="O777" s="87"/>
      <c r="P777" s="87"/>
      <c r="Q777" s="87"/>
      <c r="R777" s="87"/>
      <c r="S777" s="87"/>
      <c r="T777" s="88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T777" s="20" t="s">
        <v>205</v>
      </c>
      <c r="AU777" s="20" t="s">
        <v>83</v>
      </c>
    </row>
    <row r="778" s="13" customFormat="1">
      <c r="A778" s="13"/>
      <c r="B778" s="234"/>
      <c r="C778" s="235"/>
      <c r="D778" s="236" t="s">
        <v>207</v>
      </c>
      <c r="E778" s="237" t="s">
        <v>19</v>
      </c>
      <c r="F778" s="238" t="s">
        <v>1047</v>
      </c>
      <c r="G778" s="235"/>
      <c r="H778" s="239">
        <v>61.380000000000003</v>
      </c>
      <c r="I778" s="240"/>
      <c r="J778" s="235"/>
      <c r="K778" s="235"/>
      <c r="L778" s="241"/>
      <c r="M778" s="242"/>
      <c r="N778" s="243"/>
      <c r="O778" s="243"/>
      <c r="P778" s="243"/>
      <c r="Q778" s="243"/>
      <c r="R778" s="243"/>
      <c r="S778" s="243"/>
      <c r="T778" s="24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5" t="s">
        <v>207</v>
      </c>
      <c r="AU778" s="245" t="s">
        <v>83</v>
      </c>
      <c r="AV778" s="13" t="s">
        <v>83</v>
      </c>
      <c r="AW778" s="13" t="s">
        <v>35</v>
      </c>
      <c r="AX778" s="13" t="s">
        <v>81</v>
      </c>
      <c r="AY778" s="245" t="s">
        <v>197</v>
      </c>
    </row>
    <row r="779" s="2" customFormat="1" ht="21.75" customHeight="1">
      <c r="A779" s="41"/>
      <c r="B779" s="42"/>
      <c r="C779" s="279" t="s">
        <v>1048</v>
      </c>
      <c r="D779" s="279" t="s">
        <v>542</v>
      </c>
      <c r="E779" s="280" t="s">
        <v>1049</v>
      </c>
      <c r="F779" s="281" t="s">
        <v>1050</v>
      </c>
      <c r="G779" s="282" t="s">
        <v>202</v>
      </c>
      <c r="H779" s="283">
        <v>76.724999999999994</v>
      </c>
      <c r="I779" s="284"/>
      <c r="J779" s="285">
        <f>ROUND(I779*H779,2)</f>
        <v>0</v>
      </c>
      <c r="K779" s="281" t="s">
        <v>203</v>
      </c>
      <c r="L779" s="286"/>
      <c r="M779" s="287" t="s">
        <v>19</v>
      </c>
      <c r="N779" s="288" t="s">
        <v>45</v>
      </c>
      <c r="O779" s="87"/>
      <c r="P779" s="225">
        <f>O779*H779</f>
        <v>0</v>
      </c>
      <c r="Q779" s="225">
        <v>0.084379999999999997</v>
      </c>
      <c r="R779" s="225">
        <f>Q779*H779</f>
        <v>6.4740554999999995</v>
      </c>
      <c r="S779" s="225">
        <v>0</v>
      </c>
      <c r="T779" s="226">
        <f>S779*H779</f>
        <v>0</v>
      </c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R779" s="227" t="s">
        <v>245</v>
      </c>
      <c r="AT779" s="227" t="s">
        <v>542</v>
      </c>
      <c r="AU779" s="227" t="s">
        <v>83</v>
      </c>
      <c r="AY779" s="20" t="s">
        <v>197</v>
      </c>
      <c r="BE779" s="228">
        <f>IF(N779="základní",J779,0)</f>
        <v>0</v>
      </c>
      <c r="BF779" s="228">
        <f>IF(N779="snížená",J779,0)</f>
        <v>0</v>
      </c>
      <c r="BG779" s="228">
        <f>IF(N779="zákl. přenesená",J779,0)</f>
        <v>0</v>
      </c>
      <c r="BH779" s="228">
        <f>IF(N779="sníž. přenesená",J779,0)</f>
        <v>0</v>
      </c>
      <c r="BI779" s="228">
        <f>IF(N779="nulová",J779,0)</f>
        <v>0</v>
      </c>
      <c r="BJ779" s="20" t="s">
        <v>81</v>
      </c>
      <c r="BK779" s="228">
        <f>ROUND(I779*H779,2)</f>
        <v>0</v>
      </c>
      <c r="BL779" s="20" t="s">
        <v>109</v>
      </c>
      <c r="BM779" s="227" t="s">
        <v>1051</v>
      </c>
    </row>
    <row r="780" s="13" customFormat="1">
      <c r="A780" s="13"/>
      <c r="B780" s="234"/>
      <c r="C780" s="235"/>
      <c r="D780" s="236" t="s">
        <v>207</v>
      </c>
      <c r="E780" s="237" t="s">
        <v>19</v>
      </c>
      <c r="F780" s="238" t="s">
        <v>1052</v>
      </c>
      <c r="G780" s="235"/>
      <c r="H780" s="239">
        <v>76.724999999999994</v>
      </c>
      <c r="I780" s="240"/>
      <c r="J780" s="235"/>
      <c r="K780" s="235"/>
      <c r="L780" s="241"/>
      <c r="M780" s="242"/>
      <c r="N780" s="243"/>
      <c r="O780" s="243"/>
      <c r="P780" s="243"/>
      <c r="Q780" s="243"/>
      <c r="R780" s="243"/>
      <c r="S780" s="243"/>
      <c r="T780" s="24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5" t="s">
        <v>207</v>
      </c>
      <c r="AU780" s="245" t="s">
        <v>83</v>
      </c>
      <c r="AV780" s="13" t="s">
        <v>83</v>
      </c>
      <c r="AW780" s="13" t="s">
        <v>35</v>
      </c>
      <c r="AX780" s="13" t="s">
        <v>81</v>
      </c>
      <c r="AY780" s="245" t="s">
        <v>197</v>
      </c>
    </row>
    <row r="781" s="2" customFormat="1" ht="37.8" customHeight="1">
      <c r="A781" s="41"/>
      <c r="B781" s="42"/>
      <c r="C781" s="216" t="s">
        <v>1053</v>
      </c>
      <c r="D781" s="267" t="s">
        <v>199</v>
      </c>
      <c r="E781" s="217" t="s">
        <v>1054</v>
      </c>
      <c r="F781" s="218" t="s">
        <v>1055</v>
      </c>
      <c r="G781" s="219" t="s">
        <v>267</v>
      </c>
      <c r="H781" s="220">
        <v>26</v>
      </c>
      <c r="I781" s="221"/>
      <c r="J781" s="222">
        <f>ROUND(I781*H781,2)</f>
        <v>0</v>
      </c>
      <c r="K781" s="218" t="s">
        <v>203</v>
      </c>
      <c r="L781" s="47"/>
      <c r="M781" s="223" t="s">
        <v>19</v>
      </c>
      <c r="N781" s="224" t="s">
        <v>45</v>
      </c>
      <c r="O781" s="87"/>
      <c r="P781" s="225">
        <f>O781*H781</f>
        <v>0</v>
      </c>
      <c r="Q781" s="225">
        <v>0.056439999999999997</v>
      </c>
      <c r="R781" s="225">
        <f>Q781*H781</f>
        <v>1.4674399999999999</v>
      </c>
      <c r="S781" s="225">
        <v>0</v>
      </c>
      <c r="T781" s="226">
        <f>S781*H781</f>
        <v>0</v>
      </c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R781" s="227" t="s">
        <v>109</v>
      </c>
      <c r="AT781" s="227" t="s">
        <v>199</v>
      </c>
      <c r="AU781" s="227" t="s">
        <v>83</v>
      </c>
      <c r="AY781" s="20" t="s">
        <v>197</v>
      </c>
      <c r="BE781" s="228">
        <f>IF(N781="základní",J781,0)</f>
        <v>0</v>
      </c>
      <c r="BF781" s="228">
        <f>IF(N781="snížená",J781,0)</f>
        <v>0</v>
      </c>
      <c r="BG781" s="228">
        <f>IF(N781="zákl. přenesená",J781,0)</f>
        <v>0</v>
      </c>
      <c r="BH781" s="228">
        <f>IF(N781="sníž. přenesená",J781,0)</f>
        <v>0</v>
      </c>
      <c r="BI781" s="228">
        <f>IF(N781="nulová",J781,0)</f>
        <v>0</v>
      </c>
      <c r="BJ781" s="20" t="s">
        <v>81</v>
      </c>
      <c r="BK781" s="228">
        <f>ROUND(I781*H781,2)</f>
        <v>0</v>
      </c>
      <c r="BL781" s="20" t="s">
        <v>109</v>
      </c>
      <c r="BM781" s="227" t="s">
        <v>1056</v>
      </c>
    </row>
    <row r="782" s="2" customFormat="1">
      <c r="A782" s="41"/>
      <c r="B782" s="42"/>
      <c r="C782" s="43"/>
      <c r="D782" s="229" t="s">
        <v>205</v>
      </c>
      <c r="E782" s="43"/>
      <c r="F782" s="230" t="s">
        <v>1057</v>
      </c>
      <c r="G782" s="43"/>
      <c r="H782" s="43"/>
      <c r="I782" s="231"/>
      <c r="J782" s="43"/>
      <c r="K782" s="43"/>
      <c r="L782" s="47"/>
      <c r="M782" s="232"/>
      <c r="N782" s="233"/>
      <c r="O782" s="87"/>
      <c r="P782" s="87"/>
      <c r="Q782" s="87"/>
      <c r="R782" s="87"/>
      <c r="S782" s="87"/>
      <c r="T782" s="88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T782" s="20" t="s">
        <v>205</v>
      </c>
      <c r="AU782" s="20" t="s">
        <v>83</v>
      </c>
    </row>
    <row r="783" s="13" customFormat="1">
      <c r="A783" s="13"/>
      <c r="B783" s="234"/>
      <c r="C783" s="235"/>
      <c r="D783" s="236" t="s">
        <v>207</v>
      </c>
      <c r="E783" s="237" t="s">
        <v>19</v>
      </c>
      <c r="F783" s="238" t="s">
        <v>1058</v>
      </c>
      <c r="G783" s="235"/>
      <c r="H783" s="239">
        <v>26</v>
      </c>
      <c r="I783" s="240"/>
      <c r="J783" s="235"/>
      <c r="K783" s="235"/>
      <c r="L783" s="241"/>
      <c r="M783" s="242"/>
      <c r="N783" s="243"/>
      <c r="O783" s="243"/>
      <c r="P783" s="243"/>
      <c r="Q783" s="243"/>
      <c r="R783" s="243"/>
      <c r="S783" s="243"/>
      <c r="T783" s="24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5" t="s">
        <v>207</v>
      </c>
      <c r="AU783" s="245" t="s">
        <v>83</v>
      </c>
      <c r="AV783" s="13" t="s">
        <v>83</v>
      </c>
      <c r="AW783" s="13" t="s">
        <v>35</v>
      </c>
      <c r="AX783" s="13" t="s">
        <v>81</v>
      </c>
      <c r="AY783" s="245" t="s">
        <v>197</v>
      </c>
    </row>
    <row r="784" s="2" customFormat="1" ht="33" customHeight="1">
      <c r="A784" s="41"/>
      <c r="B784" s="42"/>
      <c r="C784" s="279" t="s">
        <v>1059</v>
      </c>
      <c r="D784" s="289" t="s">
        <v>542</v>
      </c>
      <c r="E784" s="280" t="s">
        <v>1060</v>
      </c>
      <c r="F784" s="281" t="s">
        <v>1061</v>
      </c>
      <c r="G784" s="282" t="s">
        <v>267</v>
      </c>
      <c r="H784" s="283">
        <v>1</v>
      </c>
      <c r="I784" s="284"/>
      <c r="J784" s="285">
        <f>ROUND(I784*H784,2)</f>
        <v>0</v>
      </c>
      <c r="K784" s="281" t="s">
        <v>498</v>
      </c>
      <c r="L784" s="286"/>
      <c r="M784" s="287" t="s">
        <v>19</v>
      </c>
      <c r="N784" s="288" t="s">
        <v>45</v>
      </c>
      <c r="O784" s="87"/>
      <c r="P784" s="225">
        <f>O784*H784</f>
        <v>0</v>
      </c>
      <c r="Q784" s="225">
        <v>0.01553</v>
      </c>
      <c r="R784" s="225">
        <f>Q784*H784</f>
        <v>0.01553</v>
      </c>
      <c r="S784" s="225">
        <v>0</v>
      </c>
      <c r="T784" s="226">
        <f>S784*H784</f>
        <v>0</v>
      </c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R784" s="227" t="s">
        <v>245</v>
      </c>
      <c r="AT784" s="227" t="s">
        <v>542</v>
      </c>
      <c r="AU784" s="227" t="s">
        <v>83</v>
      </c>
      <c r="AY784" s="20" t="s">
        <v>197</v>
      </c>
      <c r="BE784" s="228">
        <f>IF(N784="základní",J784,0)</f>
        <v>0</v>
      </c>
      <c r="BF784" s="228">
        <f>IF(N784="snížená",J784,0)</f>
        <v>0</v>
      </c>
      <c r="BG784" s="228">
        <f>IF(N784="zákl. přenesená",J784,0)</f>
        <v>0</v>
      </c>
      <c r="BH784" s="228">
        <f>IF(N784="sníž. přenesená",J784,0)</f>
        <v>0</v>
      </c>
      <c r="BI784" s="228">
        <f>IF(N784="nulová",J784,0)</f>
        <v>0</v>
      </c>
      <c r="BJ784" s="20" t="s">
        <v>81</v>
      </c>
      <c r="BK784" s="228">
        <f>ROUND(I784*H784,2)</f>
        <v>0</v>
      </c>
      <c r="BL784" s="20" t="s">
        <v>109</v>
      </c>
      <c r="BM784" s="227" t="s">
        <v>1062</v>
      </c>
    </row>
    <row r="785" s="2" customFormat="1" ht="33" customHeight="1">
      <c r="A785" s="41"/>
      <c r="B785" s="42"/>
      <c r="C785" s="279" t="s">
        <v>1063</v>
      </c>
      <c r="D785" s="289" t="s">
        <v>542</v>
      </c>
      <c r="E785" s="280" t="s">
        <v>1064</v>
      </c>
      <c r="F785" s="281" t="s">
        <v>1065</v>
      </c>
      <c r="G785" s="282" t="s">
        <v>267</v>
      </c>
      <c r="H785" s="283">
        <v>13</v>
      </c>
      <c r="I785" s="284"/>
      <c r="J785" s="285">
        <f>ROUND(I785*H785,2)</f>
        <v>0</v>
      </c>
      <c r="K785" s="281" t="s">
        <v>203</v>
      </c>
      <c r="L785" s="286"/>
      <c r="M785" s="287" t="s">
        <v>19</v>
      </c>
      <c r="N785" s="288" t="s">
        <v>45</v>
      </c>
      <c r="O785" s="87"/>
      <c r="P785" s="225">
        <f>O785*H785</f>
        <v>0</v>
      </c>
      <c r="Q785" s="225">
        <v>0.014890000000000001</v>
      </c>
      <c r="R785" s="225">
        <f>Q785*H785</f>
        <v>0.19357000000000002</v>
      </c>
      <c r="S785" s="225">
        <v>0</v>
      </c>
      <c r="T785" s="226">
        <f>S785*H785</f>
        <v>0</v>
      </c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R785" s="227" t="s">
        <v>245</v>
      </c>
      <c r="AT785" s="227" t="s">
        <v>542</v>
      </c>
      <c r="AU785" s="227" t="s">
        <v>83</v>
      </c>
      <c r="AY785" s="20" t="s">
        <v>197</v>
      </c>
      <c r="BE785" s="228">
        <f>IF(N785="základní",J785,0)</f>
        <v>0</v>
      </c>
      <c r="BF785" s="228">
        <f>IF(N785="snížená",J785,0)</f>
        <v>0</v>
      </c>
      <c r="BG785" s="228">
        <f>IF(N785="zákl. přenesená",J785,0)</f>
        <v>0</v>
      </c>
      <c r="BH785" s="228">
        <f>IF(N785="sníž. přenesená",J785,0)</f>
        <v>0</v>
      </c>
      <c r="BI785" s="228">
        <f>IF(N785="nulová",J785,0)</f>
        <v>0</v>
      </c>
      <c r="BJ785" s="20" t="s">
        <v>81</v>
      </c>
      <c r="BK785" s="228">
        <f>ROUND(I785*H785,2)</f>
        <v>0</v>
      </c>
      <c r="BL785" s="20" t="s">
        <v>109</v>
      </c>
      <c r="BM785" s="227" t="s">
        <v>1066</v>
      </c>
    </row>
    <row r="786" s="2" customFormat="1" ht="33" customHeight="1">
      <c r="A786" s="41"/>
      <c r="B786" s="42"/>
      <c r="C786" s="279" t="s">
        <v>1067</v>
      </c>
      <c r="D786" s="289" t="s">
        <v>542</v>
      </c>
      <c r="E786" s="280" t="s">
        <v>1068</v>
      </c>
      <c r="F786" s="281" t="s">
        <v>1069</v>
      </c>
      <c r="G786" s="282" t="s">
        <v>267</v>
      </c>
      <c r="H786" s="283">
        <v>12</v>
      </c>
      <c r="I786" s="284"/>
      <c r="J786" s="285">
        <f>ROUND(I786*H786,2)</f>
        <v>0</v>
      </c>
      <c r="K786" s="281" t="s">
        <v>203</v>
      </c>
      <c r="L786" s="286"/>
      <c r="M786" s="287" t="s">
        <v>19</v>
      </c>
      <c r="N786" s="288" t="s">
        <v>45</v>
      </c>
      <c r="O786" s="87"/>
      <c r="P786" s="225">
        <f>O786*H786</f>
        <v>0</v>
      </c>
      <c r="Q786" s="225">
        <v>0.01521</v>
      </c>
      <c r="R786" s="225">
        <f>Q786*H786</f>
        <v>0.18251999999999999</v>
      </c>
      <c r="S786" s="225">
        <v>0</v>
      </c>
      <c r="T786" s="226">
        <f>S786*H786</f>
        <v>0</v>
      </c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R786" s="227" t="s">
        <v>245</v>
      </c>
      <c r="AT786" s="227" t="s">
        <v>542</v>
      </c>
      <c r="AU786" s="227" t="s">
        <v>83</v>
      </c>
      <c r="AY786" s="20" t="s">
        <v>197</v>
      </c>
      <c r="BE786" s="228">
        <f>IF(N786="základní",J786,0)</f>
        <v>0</v>
      </c>
      <c r="BF786" s="228">
        <f>IF(N786="snížená",J786,0)</f>
        <v>0</v>
      </c>
      <c r="BG786" s="228">
        <f>IF(N786="zákl. přenesená",J786,0)</f>
        <v>0</v>
      </c>
      <c r="BH786" s="228">
        <f>IF(N786="sníž. přenesená",J786,0)</f>
        <v>0</v>
      </c>
      <c r="BI786" s="228">
        <f>IF(N786="nulová",J786,0)</f>
        <v>0</v>
      </c>
      <c r="BJ786" s="20" t="s">
        <v>81</v>
      </c>
      <c r="BK786" s="228">
        <f>ROUND(I786*H786,2)</f>
        <v>0</v>
      </c>
      <c r="BL786" s="20" t="s">
        <v>109</v>
      </c>
      <c r="BM786" s="227" t="s">
        <v>1070</v>
      </c>
    </row>
    <row r="787" s="2" customFormat="1" ht="37.8" customHeight="1">
      <c r="A787" s="41"/>
      <c r="B787" s="42"/>
      <c r="C787" s="216" t="s">
        <v>1071</v>
      </c>
      <c r="D787" s="267" t="s">
        <v>199</v>
      </c>
      <c r="E787" s="217" t="s">
        <v>1072</v>
      </c>
      <c r="F787" s="218" t="s">
        <v>1073</v>
      </c>
      <c r="G787" s="219" t="s">
        <v>267</v>
      </c>
      <c r="H787" s="220">
        <v>15</v>
      </c>
      <c r="I787" s="221"/>
      <c r="J787" s="222">
        <f>ROUND(I787*H787,2)</f>
        <v>0</v>
      </c>
      <c r="K787" s="218" t="s">
        <v>203</v>
      </c>
      <c r="L787" s="47"/>
      <c r="M787" s="223" t="s">
        <v>19</v>
      </c>
      <c r="N787" s="224" t="s">
        <v>45</v>
      </c>
      <c r="O787" s="87"/>
      <c r="P787" s="225">
        <f>O787*H787</f>
        <v>0</v>
      </c>
      <c r="Q787" s="225">
        <v>0.42153000000000002</v>
      </c>
      <c r="R787" s="225">
        <f>Q787*H787</f>
        <v>6.3229500000000005</v>
      </c>
      <c r="S787" s="225">
        <v>0</v>
      </c>
      <c r="T787" s="226">
        <f>S787*H787</f>
        <v>0</v>
      </c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R787" s="227" t="s">
        <v>109</v>
      </c>
      <c r="AT787" s="227" t="s">
        <v>199</v>
      </c>
      <c r="AU787" s="227" t="s">
        <v>83</v>
      </c>
      <c r="AY787" s="20" t="s">
        <v>197</v>
      </c>
      <c r="BE787" s="228">
        <f>IF(N787="základní",J787,0)</f>
        <v>0</v>
      </c>
      <c r="BF787" s="228">
        <f>IF(N787="snížená",J787,0)</f>
        <v>0</v>
      </c>
      <c r="BG787" s="228">
        <f>IF(N787="zákl. přenesená",J787,0)</f>
        <v>0</v>
      </c>
      <c r="BH787" s="228">
        <f>IF(N787="sníž. přenesená",J787,0)</f>
        <v>0</v>
      </c>
      <c r="BI787" s="228">
        <f>IF(N787="nulová",J787,0)</f>
        <v>0</v>
      </c>
      <c r="BJ787" s="20" t="s">
        <v>81</v>
      </c>
      <c r="BK787" s="228">
        <f>ROUND(I787*H787,2)</f>
        <v>0</v>
      </c>
      <c r="BL787" s="20" t="s">
        <v>109</v>
      </c>
      <c r="BM787" s="227" t="s">
        <v>1074</v>
      </c>
    </row>
    <row r="788" s="2" customFormat="1">
      <c r="A788" s="41"/>
      <c r="B788" s="42"/>
      <c r="C788" s="43"/>
      <c r="D788" s="229" t="s">
        <v>205</v>
      </c>
      <c r="E788" s="43"/>
      <c r="F788" s="230" t="s">
        <v>1075</v>
      </c>
      <c r="G788" s="43"/>
      <c r="H788" s="43"/>
      <c r="I788" s="231"/>
      <c r="J788" s="43"/>
      <c r="K788" s="43"/>
      <c r="L788" s="47"/>
      <c r="M788" s="232"/>
      <c r="N788" s="233"/>
      <c r="O788" s="87"/>
      <c r="P788" s="87"/>
      <c r="Q788" s="87"/>
      <c r="R788" s="87"/>
      <c r="S788" s="87"/>
      <c r="T788" s="88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T788" s="20" t="s">
        <v>205</v>
      </c>
      <c r="AU788" s="20" t="s">
        <v>83</v>
      </c>
    </row>
    <row r="789" s="2" customFormat="1" ht="37.8" customHeight="1">
      <c r="A789" s="41"/>
      <c r="B789" s="42"/>
      <c r="C789" s="279" t="s">
        <v>1076</v>
      </c>
      <c r="D789" s="289" t="s">
        <v>542</v>
      </c>
      <c r="E789" s="280" t="s">
        <v>1077</v>
      </c>
      <c r="F789" s="281" t="s">
        <v>1078</v>
      </c>
      <c r="G789" s="282" t="s">
        <v>267</v>
      </c>
      <c r="H789" s="283">
        <v>1</v>
      </c>
      <c r="I789" s="284"/>
      <c r="J789" s="285">
        <f>ROUND(I789*H789,2)</f>
        <v>0</v>
      </c>
      <c r="K789" s="281" t="s">
        <v>203</v>
      </c>
      <c r="L789" s="286"/>
      <c r="M789" s="287" t="s">
        <v>19</v>
      </c>
      <c r="N789" s="288" t="s">
        <v>45</v>
      </c>
      <c r="O789" s="87"/>
      <c r="P789" s="225">
        <f>O789*H789</f>
        <v>0</v>
      </c>
      <c r="Q789" s="225">
        <v>0.014890000000000001</v>
      </c>
      <c r="R789" s="225">
        <f>Q789*H789</f>
        <v>0.014890000000000001</v>
      </c>
      <c r="S789" s="225">
        <v>0</v>
      </c>
      <c r="T789" s="226">
        <f>S789*H789</f>
        <v>0</v>
      </c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R789" s="227" t="s">
        <v>245</v>
      </c>
      <c r="AT789" s="227" t="s">
        <v>542</v>
      </c>
      <c r="AU789" s="227" t="s">
        <v>83</v>
      </c>
      <c r="AY789" s="20" t="s">
        <v>197</v>
      </c>
      <c r="BE789" s="228">
        <f>IF(N789="základní",J789,0)</f>
        <v>0</v>
      </c>
      <c r="BF789" s="228">
        <f>IF(N789="snížená",J789,0)</f>
        <v>0</v>
      </c>
      <c r="BG789" s="228">
        <f>IF(N789="zákl. přenesená",J789,0)</f>
        <v>0</v>
      </c>
      <c r="BH789" s="228">
        <f>IF(N789="sníž. přenesená",J789,0)</f>
        <v>0</v>
      </c>
      <c r="BI789" s="228">
        <f>IF(N789="nulová",J789,0)</f>
        <v>0</v>
      </c>
      <c r="BJ789" s="20" t="s">
        <v>81</v>
      </c>
      <c r="BK789" s="228">
        <f>ROUND(I789*H789,2)</f>
        <v>0</v>
      </c>
      <c r="BL789" s="20" t="s">
        <v>109</v>
      </c>
      <c r="BM789" s="227" t="s">
        <v>1079</v>
      </c>
    </row>
    <row r="790" s="2" customFormat="1" ht="37.8" customHeight="1">
      <c r="A790" s="41"/>
      <c r="B790" s="42"/>
      <c r="C790" s="279" t="s">
        <v>1080</v>
      </c>
      <c r="D790" s="289" t="s">
        <v>542</v>
      </c>
      <c r="E790" s="280" t="s">
        <v>1081</v>
      </c>
      <c r="F790" s="281" t="s">
        <v>1082</v>
      </c>
      <c r="G790" s="282" t="s">
        <v>267</v>
      </c>
      <c r="H790" s="283">
        <v>10</v>
      </c>
      <c r="I790" s="284"/>
      <c r="J790" s="285">
        <f>ROUND(I790*H790,2)</f>
        <v>0</v>
      </c>
      <c r="K790" s="281" t="s">
        <v>203</v>
      </c>
      <c r="L790" s="286"/>
      <c r="M790" s="287" t="s">
        <v>19</v>
      </c>
      <c r="N790" s="288" t="s">
        <v>45</v>
      </c>
      <c r="O790" s="87"/>
      <c r="P790" s="225">
        <f>O790*H790</f>
        <v>0</v>
      </c>
      <c r="Q790" s="225">
        <v>0.01521</v>
      </c>
      <c r="R790" s="225">
        <f>Q790*H790</f>
        <v>0.15209999999999999</v>
      </c>
      <c r="S790" s="225">
        <v>0</v>
      </c>
      <c r="T790" s="226">
        <f>S790*H790</f>
        <v>0</v>
      </c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R790" s="227" t="s">
        <v>245</v>
      </c>
      <c r="AT790" s="227" t="s">
        <v>542</v>
      </c>
      <c r="AU790" s="227" t="s">
        <v>83</v>
      </c>
      <c r="AY790" s="20" t="s">
        <v>197</v>
      </c>
      <c r="BE790" s="228">
        <f>IF(N790="základní",J790,0)</f>
        <v>0</v>
      </c>
      <c r="BF790" s="228">
        <f>IF(N790="snížená",J790,0)</f>
        <v>0</v>
      </c>
      <c r="BG790" s="228">
        <f>IF(N790="zákl. přenesená",J790,0)</f>
        <v>0</v>
      </c>
      <c r="BH790" s="228">
        <f>IF(N790="sníž. přenesená",J790,0)</f>
        <v>0</v>
      </c>
      <c r="BI790" s="228">
        <f>IF(N790="nulová",J790,0)</f>
        <v>0</v>
      </c>
      <c r="BJ790" s="20" t="s">
        <v>81</v>
      </c>
      <c r="BK790" s="228">
        <f>ROUND(I790*H790,2)</f>
        <v>0</v>
      </c>
      <c r="BL790" s="20" t="s">
        <v>109</v>
      </c>
      <c r="BM790" s="227" t="s">
        <v>1083</v>
      </c>
    </row>
    <row r="791" s="2" customFormat="1" ht="37.8" customHeight="1">
      <c r="A791" s="41"/>
      <c r="B791" s="42"/>
      <c r="C791" s="279" t="s">
        <v>1084</v>
      </c>
      <c r="D791" s="289" t="s">
        <v>542</v>
      </c>
      <c r="E791" s="280" t="s">
        <v>1085</v>
      </c>
      <c r="F791" s="281" t="s">
        <v>1086</v>
      </c>
      <c r="G791" s="282" t="s">
        <v>267</v>
      </c>
      <c r="H791" s="283">
        <v>4</v>
      </c>
      <c r="I791" s="284"/>
      <c r="J791" s="285">
        <f>ROUND(I791*H791,2)</f>
        <v>0</v>
      </c>
      <c r="K791" s="281" t="s">
        <v>203</v>
      </c>
      <c r="L791" s="286"/>
      <c r="M791" s="287" t="s">
        <v>19</v>
      </c>
      <c r="N791" s="288" t="s">
        <v>45</v>
      </c>
      <c r="O791" s="87"/>
      <c r="P791" s="225">
        <f>O791*H791</f>
        <v>0</v>
      </c>
      <c r="Q791" s="225">
        <v>0.01553</v>
      </c>
      <c r="R791" s="225">
        <f>Q791*H791</f>
        <v>0.062120000000000002</v>
      </c>
      <c r="S791" s="225">
        <v>0</v>
      </c>
      <c r="T791" s="226">
        <f>S791*H791</f>
        <v>0</v>
      </c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R791" s="227" t="s">
        <v>245</v>
      </c>
      <c r="AT791" s="227" t="s">
        <v>542</v>
      </c>
      <c r="AU791" s="227" t="s">
        <v>83</v>
      </c>
      <c r="AY791" s="20" t="s">
        <v>197</v>
      </c>
      <c r="BE791" s="228">
        <f>IF(N791="základní",J791,0)</f>
        <v>0</v>
      </c>
      <c r="BF791" s="228">
        <f>IF(N791="snížená",J791,0)</f>
        <v>0</v>
      </c>
      <c r="BG791" s="228">
        <f>IF(N791="zákl. přenesená",J791,0)</f>
        <v>0</v>
      </c>
      <c r="BH791" s="228">
        <f>IF(N791="sníž. přenesená",J791,0)</f>
        <v>0</v>
      </c>
      <c r="BI791" s="228">
        <f>IF(N791="nulová",J791,0)</f>
        <v>0</v>
      </c>
      <c r="BJ791" s="20" t="s">
        <v>81</v>
      </c>
      <c r="BK791" s="228">
        <f>ROUND(I791*H791,2)</f>
        <v>0</v>
      </c>
      <c r="BL791" s="20" t="s">
        <v>109</v>
      </c>
      <c r="BM791" s="227" t="s">
        <v>1087</v>
      </c>
    </row>
    <row r="792" s="2" customFormat="1" ht="37.8" customHeight="1">
      <c r="A792" s="41"/>
      <c r="B792" s="42"/>
      <c r="C792" s="216" t="s">
        <v>1088</v>
      </c>
      <c r="D792" s="267" t="s">
        <v>199</v>
      </c>
      <c r="E792" s="217" t="s">
        <v>1089</v>
      </c>
      <c r="F792" s="218" t="s">
        <v>1090</v>
      </c>
      <c r="G792" s="219" t="s">
        <v>267</v>
      </c>
      <c r="H792" s="220">
        <v>3</v>
      </c>
      <c r="I792" s="221"/>
      <c r="J792" s="222">
        <f>ROUND(I792*H792,2)</f>
        <v>0</v>
      </c>
      <c r="K792" s="218" t="s">
        <v>203</v>
      </c>
      <c r="L792" s="47"/>
      <c r="M792" s="223" t="s">
        <v>19</v>
      </c>
      <c r="N792" s="224" t="s">
        <v>45</v>
      </c>
      <c r="O792" s="87"/>
      <c r="P792" s="225">
        <f>O792*H792</f>
        <v>0</v>
      </c>
      <c r="Q792" s="225">
        <v>0.053620000000000001</v>
      </c>
      <c r="R792" s="225">
        <f>Q792*H792</f>
        <v>0.16086</v>
      </c>
      <c r="S792" s="225">
        <v>0</v>
      </c>
      <c r="T792" s="226">
        <f>S792*H792</f>
        <v>0</v>
      </c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R792" s="227" t="s">
        <v>109</v>
      </c>
      <c r="AT792" s="227" t="s">
        <v>199</v>
      </c>
      <c r="AU792" s="227" t="s">
        <v>83</v>
      </c>
      <c r="AY792" s="20" t="s">
        <v>197</v>
      </c>
      <c r="BE792" s="228">
        <f>IF(N792="základní",J792,0)</f>
        <v>0</v>
      </c>
      <c r="BF792" s="228">
        <f>IF(N792="snížená",J792,0)</f>
        <v>0</v>
      </c>
      <c r="BG792" s="228">
        <f>IF(N792="zákl. přenesená",J792,0)</f>
        <v>0</v>
      </c>
      <c r="BH792" s="228">
        <f>IF(N792="sníž. přenesená",J792,0)</f>
        <v>0</v>
      </c>
      <c r="BI792" s="228">
        <f>IF(N792="nulová",J792,0)</f>
        <v>0</v>
      </c>
      <c r="BJ792" s="20" t="s">
        <v>81</v>
      </c>
      <c r="BK792" s="228">
        <f>ROUND(I792*H792,2)</f>
        <v>0</v>
      </c>
      <c r="BL792" s="20" t="s">
        <v>109</v>
      </c>
      <c r="BM792" s="227" t="s">
        <v>1091</v>
      </c>
    </row>
    <row r="793" s="2" customFormat="1">
      <c r="A793" s="41"/>
      <c r="B793" s="42"/>
      <c r="C793" s="43"/>
      <c r="D793" s="229" t="s">
        <v>205</v>
      </c>
      <c r="E793" s="43"/>
      <c r="F793" s="230" t="s">
        <v>1092</v>
      </c>
      <c r="G793" s="43"/>
      <c r="H793" s="43"/>
      <c r="I793" s="231"/>
      <c r="J793" s="43"/>
      <c r="K793" s="43"/>
      <c r="L793" s="47"/>
      <c r="M793" s="232"/>
      <c r="N793" s="233"/>
      <c r="O793" s="87"/>
      <c r="P793" s="87"/>
      <c r="Q793" s="87"/>
      <c r="R793" s="87"/>
      <c r="S793" s="87"/>
      <c r="T793" s="88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T793" s="20" t="s">
        <v>205</v>
      </c>
      <c r="AU793" s="20" t="s">
        <v>83</v>
      </c>
    </row>
    <row r="794" s="2" customFormat="1" ht="24.15" customHeight="1">
      <c r="A794" s="41"/>
      <c r="B794" s="42"/>
      <c r="C794" s="279" t="s">
        <v>1093</v>
      </c>
      <c r="D794" s="279" t="s">
        <v>542</v>
      </c>
      <c r="E794" s="280" t="s">
        <v>1094</v>
      </c>
      <c r="F794" s="281" t="s">
        <v>1095</v>
      </c>
      <c r="G794" s="282" t="s">
        <v>267</v>
      </c>
      <c r="H794" s="283">
        <v>1</v>
      </c>
      <c r="I794" s="284"/>
      <c r="J794" s="285">
        <f>ROUND(I794*H794,2)</f>
        <v>0</v>
      </c>
      <c r="K794" s="281" t="s">
        <v>203</v>
      </c>
      <c r="L794" s="286"/>
      <c r="M794" s="287" t="s">
        <v>19</v>
      </c>
      <c r="N794" s="288" t="s">
        <v>45</v>
      </c>
      <c r="O794" s="87"/>
      <c r="P794" s="225">
        <f>O794*H794</f>
        <v>0</v>
      </c>
      <c r="Q794" s="225">
        <v>0.036999999999999998</v>
      </c>
      <c r="R794" s="225">
        <f>Q794*H794</f>
        <v>0.036999999999999998</v>
      </c>
      <c r="S794" s="225">
        <v>0</v>
      </c>
      <c r="T794" s="226">
        <f>S794*H794</f>
        <v>0</v>
      </c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R794" s="227" t="s">
        <v>245</v>
      </c>
      <c r="AT794" s="227" t="s">
        <v>542</v>
      </c>
      <c r="AU794" s="227" t="s">
        <v>83</v>
      </c>
      <c r="AY794" s="20" t="s">
        <v>197</v>
      </c>
      <c r="BE794" s="228">
        <f>IF(N794="základní",J794,0)</f>
        <v>0</v>
      </c>
      <c r="BF794" s="228">
        <f>IF(N794="snížená",J794,0)</f>
        <v>0</v>
      </c>
      <c r="BG794" s="228">
        <f>IF(N794="zákl. přenesená",J794,0)</f>
        <v>0</v>
      </c>
      <c r="BH794" s="228">
        <f>IF(N794="sníž. přenesená",J794,0)</f>
        <v>0</v>
      </c>
      <c r="BI794" s="228">
        <f>IF(N794="nulová",J794,0)</f>
        <v>0</v>
      </c>
      <c r="BJ794" s="20" t="s">
        <v>81</v>
      </c>
      <c r="BK794" s="228">
        <f>ROUND(I794*H794,2)</f>
        <v>0</v>
      </c>
      <c r="BL794" s="20" t="s">
        <v>109</v>
      </c>
      <c r="BM794" s="227" t="s">
        <v>1096</v>
      </c>
    </row>
    <row r="795" s="2" customFormat="1" ht="24.15" customHeight="1">
      <c r="A795" s="41"/>
      <c r="B795" s="42"/>
      <c r="C795" s="279" t="s">
        <v>1097</v>
      </c>
      <c r="D795" s="289" t="s">
        <v>542</v>
      </c>
      <c r="E795" s="280" t="s">
        <v>1098</v>
      </c>
      <c r="F795" s="281" t="s">
        <v>1099</v>
      </c>
      <c r="G795" s="282" t="s">
        <v>267</v>
      </c>
      <c r="H795" s="283">
        <v>2</v>
      </c>
      <c r="I795" s="284"/>
      <c r="J795" s="285">
        <f>ROUND(I795*H795,2)</f>
        <v>0</v>
      </c>
      <c r="K795" s="281" t="s">
        <v>203</v>
      </c>
      <c r="L795" s="286"/>
      <c r="M795" s="287" t="s">
        <v>19</v>
      </c>
      <c r="N795" s="288" t="s">
        <v>45</v>
      </c>
      <c r="O795" s="87"/>
      <c r="P795" s="225">
        <f>O795*H795</f>
        <v>0</v>
      </c>
      <c r="Q795" s="225">
        <v>0.042500000000000003</v>
      </c>
      <c r="R795" s="225">
        <f>Q795*H795</f>
        <v>0.085000000000000006</v>
      </c>
      <c r="S795" s="225">
        <v>0</v>
      </c>
      <c r="T795" s="226">
        <f>S795*H795</f>
        <v>0</v>
      </c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R795" s="227" t="s">
        <v>245</v>
      </c>
      <c r="AT795" s="227" t="s">
        <v>542</v>
      </c>
      <c r="AU795" s="227" t="s">
        <v>83</v>
      </c>
      <c r="AY795" s="20" t="s">
        <v>197</v>
      </c>
      <c r="BE795" s="228">
        <f>IF(N795="základní",J795,0)</f>
        <v>0</v>
      </c>
      <c r="BF795" s="228">
        <f>IF(N795="snížená",J795,0)</f>
        <v>0</v>
      </c>
      <c r="BG795" s="228">
        <f>IF(N795="zákl. přenesená",J795,0)</f>
        <v>0</v>
      </c>
      <c r="BH795" s="228">
        <f>IF(N795="sníž. přenesená",J795,0)</f>
        <v>0</v>
      </c>
      <c r="BI795" s="228">
        <f>IF(N795="nulová",J795,0)</f>
        <v>0</v>
      </c>
      <c r="BJ795" s="20" t="s">
        <v>81</v>
      </c>
      <c r="BK795" s="228">
        <f>ROUND(I795*H795,2)</f>
        <v>0</v>
      </c>
      <c r="BL795" s="20" t="s">
        <v>109</v>
      </c>
      <c r="BM795" s="227" t="s">
        <v>1100</v>
      </c>
    </row>
    <row r="796" s="12" customFormat="1" ht="22.8" customHeight="1">
      <c r="A796" s="12"/>
      <c r="B796" s="200"/>
      <c r="C796" s="201"/>
      <c r="D796" s="202" t="s">
        <v>73</v>
      </c>
      <c r="E796" s="214" t="s">
        <v>250</v>
      </c>
      <c r="F796" s="214" t="s">
        <v>1101</v>
      </c>
      <c r="G796" s="201"/>
      <c r="H796" s="201"/>
      <c r="I796" s="204"/>
      <c r="J796" s="215">
        <f>BK796</f>
        <v>0</v>
      </c>
      <c r="K796" s="201"/>
      <c r="L796" s="206"/>
      <c r="M796" s="207"/>
      <c r="N796" s="208"/>
      <c r="O796" s="208"/>
      <c r="P796" s="209">
        <f>SUM(P797:P850)</f>
        <v>0</v>
      </c>
      <c r="Q796" s="208"/>
      <c r="R796" s="209">
        <f>SUM(R797:R850)</f>
        <v>7.5657730999999995</v>
      </c>
      <c r="S796" s="208"/>
      <c r="T796" s="210">
        <f>SUM(T797:T850)</f>
        <v>0</v>
      </c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R796" s="211" t="s">
        <v>81</v>
      </c>
      <c r="AT796" s="212" t="s">
        <v>73</v>
      </c>
      <c r="AU796" s="212" t="s">
        <v>81</v>
      </c>
      <c r="AY796" s="211" t="s">
        <v>197</v>
      </c>
      <c r="BK796" s="213">
        <f>SUM(BK797:BK850)</f>
        <v>0</v>
      </c>
    </row>
    <row r="797" s="2" customFormat="1" ht="24.15" customHeight="1">
      <c r="A797" s="41"/>
      <c r="B797" s="42"/>
      <c r="C797" s="216" t="s">
        <v>1102</v>
      </c>
      <c r="D797" s="216" t="s">
        <v>199</v>
      </c>
      <c r="E797" s="217" t="s">
        <v>1103</v>
      </c>
      <c r="F797" s="218" t="s">
        <v>1104</v>
      </c>
      <c r="G797" s="219" t="s">
        <v>202</v>
      </c>
      <c r="H797" s="220">
        <v>496.93000000000001</v>
      </c>
      <c r="I797" s="221"/>
      <c r="J797" s="222">
        <f>ROUND(I797*H797,2)</f>
        <v>0</v>
      </c>
      <c r="K797" s="218" t="s">
        <v>203</v>
      </c>
      <c r="L797" s="47"/>
      <c r="M797" s="223" t="s">
        <v>19</v>
      </c>
      <c r="N797" s="224" t="s">
        <v>45</v>
      </c>
      <c r="O797" s="87"/>
      <c r="P797" s="225">
        <f>O797*H797</f>
        <v>0</v>
      </c>
      <c r="Q797" s="225">
        <v>0.00046999999999999999</v>
      </c>
      <c r="R797" s="225">
        <f>Q797*H797</f>
        <v>0.23355709999999999</v>
      </c>
      <c r="S797" s="225">
        <v>0</v>
      </c>
      <c r="T797" s="226">
        <f>S797*H797</f>
        <v>0</v>
      </c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R797" s="227" t="s">
        <v>109</v>
      </c>
      <c r="AT797" s="227" t="s">
        <v>199</v>
      </c>
      <c r="AU797" s="227" t="s">
        <v>83</v>
      </c>
      <c r="AY797" s="20" t="s">
        <v>197</v>
      </c>
      <c r="BE797" s="228">
        <f>IF(N797="základní",J797,0)</f>
        <v>0</v>
      </c>
      <c r="BF797" s="228">
        <f>IF(N797="snížená",J797,0)</f>
        <v>0</v>
      </c>
      <c r="BG797" s="228">
        <f>IF(N797="zákl. přenesená",J797,0)</f>
        <v>0</v>
      </c>
      <c r="BH797" s="228">
        <f>IF(N797="sníž. přenesená",J797,0)</f>
        <v>0</v>
      </c>
      <c r="BI797" s="228">
        <f>IF(N797="nulová",J797,0)</f>
        <v>0</v>
      </c>
      <c r="BJ797" s="20" t="s">
        <v>81</v>
      </c>
      <c r="BK797" s="228">
        <f>ROUND(I797*H797,2)</f>
        <v>0</v>
      </c>
      <c r="BL797" s="20" t="s">
        <v>109</v>
      </c>
      <c r="BM797" s="227" t="s">
        <v>1105</v>
      </c>
    </row>
    <row r="798" s="2" customFormat="1">
      <c r="A798" s="41"/>
      <c r="B798" s="42"/>
      <c r="C798" s="43"/>
      <c r="D798" s="229" t="s">
        <v>205</v>
      </c>
      <c r="E798" s="43"/>
      <c r="F798" s="230" t="s">
        <v>1106</v>
      </c>
      <c r="G798" s="43"/>
      <c r="H798" s="43"/>
      <c r="I798" s="231"/>
      <c r="J798" s="43"/>
      <c r="K798" s="43"/>
      <c r="L798" s="47"/>
      <c r="M798" s="232"/>
      <c r="N798" s="233"/>
      <c r="O798" s="87"/>
      <c r="P798" s="87"/>
      <c r="Q798" s="87"/>
      <c r="R798" s="87"/>
      <c r="S798" s="87"/>
      <c r="T798" s="88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T798" s="20" t="s">
        <v>205</v>
      </c>
      <c r="AU798" s="20" t="s">
        <v>83</v>
      </c>
    </row>
    <row r="799" s="13" customFormat="1">
      <c r="A799" s="13"/>
      <c r="B799" s="234"/>
      <c r="C799" s="235"/>
      <c r="D799" s="236" t="s">
        <v>207</v>
      </c>
      <c r="E799" s="237" t="s">
        <v>19</v>
      </c>
      <c r="F799" s="238" t="s">
        <v>1047</v>
      </c>
      <c r="G799" s="235"/>
      <c r="H799" s="239">
        <v>61.380000000000003</v>
      </c>
      <c r="I799" s="240"/>
      <c r="J799" s="235"/>
      <c r="K799" s="235"/>
      <c r="L799" s="241"/>
      <c r="M799" s="242"/>
      <c r="N799" s="243"/>
      <c r="O799" s="243"/>
      <c r="P799" s="243"/>
      <c r="Q799" s="243"/>
      <c r="R799" s="243"/>
      <c r="S799" s="243"/>
      <c r="T799" s="244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5" t="s">
        <v>207</v>
      </c>
      <c r="AU799" s="245" t="s">
        <v>83</v>
      </c>
      <c r="AV799" s="13" t="s">
        <v>83</v>
      </c>
      <c r="AW799" s="13" t="s">
        <v>35</v>
      </c>
      <c r="AX799" s="13" t="s">
        <v>74</v>
      </c>
      <c r="AY799" s="245" t="s">
        <v>197</v>
      </c>
    </row>
    <row r="800" s="13" customFormat="1">
      <c r="A800" s="13"/>
      <c r="B800" s="234"/>
      <c r="C800" s="235"/>
      <c r="D800" s="236" t="s">
        <v>207</v>
      </c>
      <c r="E800" s="237" t="s">
        <v>19</v>
      </c>
      <c r="F800" s="238" t="s">
        <v>1107</v>
      </c>
      <c r="G800" s="235"/>
      <c r="H800" s="239">
        <v>435.55000000000001</v>
      </c>
      <c r="I800" s="240"/>
      <c r="J800" s="235"/>
      <c r="K800" s="235"/>
      <c r="L800" s="241"/>
      <c r="M800" s="242"/>
      <c r="N800" s="243"/>
      <c r="O800" s="243"/>
      <c r="P800" s="243"/>
      <c r="Q800" s="243"/>
      <c r="R800" s="243"/>
      <c r="S800" s="243"/>
      <c r="T800" s="24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5" t="s">
        <v>207</v>
      </c>
      <c r="AU800" s="245" t="s">
        <v>83</v>
      </c>
      <c r="AV800" s="13" t="s">
        <v>83</v>
      </c>
      <c r="AW800" s="13" t="s">
        <v>35</v>
      </c>
      <c r="AX800" s="13" t="s">
        <v>74</v>
      </c>
      <c r="AY800" s="245" t="s">
        <v>197</v>
      </c>
    </row>
    <row r="801" s="14" customFormat="1">
      <c r="A801" s="14"/>
      <c r="B801" s="246"/>
      <c r="C801" s="247"/>
      <c r="D801" s="236" t="s">
        <v>207</v>
      </c>
      <c r="E801" s="248" t="s">
        <v>19</v>
      </c>
      <c r="F801" s="249" t="s">
        <v>216</v>
      </c>
      <c r="G801" s="247"/>
      <c r="H801" s="250">
        <v>496.93000000000001</v>
      </c>
      <c r="I801" s="251"/>
      <c r="J801" s="247"/>
      <c r="K801" s="247"/>
      <c r="L801" s="252"/>
      <c r="M801" s="253"/>
      <c r="N801" s="254"/>
      <c r="O801" s="254"/>
      <c r="P801" s="254"/>
      <c r="Q801" s="254"/>
      <c r="R801" s="254"/>
      <c r="S801" s="254"/>
      <c r="T801" s="255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6" t="s">
        <v>207</v>
      </c>
      <c r="AU801" s="256" t="s">
        <v>83</v>
      </c>
      <c r="AV801" s="14" t="s">
        <v>109</v>
      </c>
      <c r="AW801" s="14" t="s">
        <v>35</v>
      </c>
      <c r="AX801" s="14" t="s">
        <v>81</v>
      </c>
      <c r="AY801" s="256" t="s">
        <v>197</v>
      </c>
    </row>
    <row r="802" s="2" customFormat="1" ht="37.8" customHeight="1">
      <c r="A802" s="41"/>
      <c r="B802" s="42"/>
      <c r="C802" s="216" t="s">
        <v>1108</v>
      </c>
      <c r="D802" s="216" t="s">
        <v>199</v>
      </c>
      <c r="E802" s="217" t="s">
        <v>1109</v>
      </c>
      <c r="F802" s="218" t="s">
        <v>1110</v>
      </c>
      <c r="G802" s="219" t="s">
        <v>886</v>
      </c>
      <c r="H802" s="220">
        <v>10</v>
      </c>
      <c r="I802" s="221"/>
      <c r="J802" s="222">
        <f>ROUND(I802*H802,2)</f>
        <v>0</v>
      </c>
      <c r="K802" s="218" t="s">
        <v>203</v>
      </c>
      <c r="L802" s="47"/>
      <c r="M802" s="223" t="s">
        <v>19</v>
      </c>
      <c r="N802" s="224" t="s">
        <v>45</v>
      </c>
      <c r="O802" s="87"/>
      <c r="P802" s="225">
        <f>O802*H802</f>
        <v>0</v>
      </c>
      <c r="Q802" s="225">
        <v>0.087819999999999995</v>
      </c>
      <c r="R802" s="225">
        <f>Q802*H802</f>
        <v>0.87819999999999998</v>
      </c>
      <c r="S802" s="225">
        <v>0</v>
      </c>
      <c r="T802" s="226">
        <f>S802*H802</f>
        <v>0</v>
      </c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R802" s="227" t="s">
        <v>109</v>
      </c>
      <c r="AT802" s="227" t="s">
        <v>199</v>
      </c>
      <c r="AU802" s="227" t="s">
        <v>83</v>
      </c>
      <c r="AY802" s="20" t="s">
        <v>197</v>
      </c>
      <c r="BE802" s="228">
        <f>IF(N802="základní",J802,0)</f>
        <v>0</v>
      </c>
      <c r="BF802" s="228">
        <f>IF(N802="snížená",J802,0)</f>
        <v>0</v>
      </c>
      <c r="BG802" s="228">
        <f>IF(N802="zákl. přenesená",J802,0)</f>
        <v>0</v>
      </c>
      <c r="BH802" s="228">
        <f>IF(N802="sníž. přenesená",J802,0)</f>
        <v>0</v>
      </c>
      <c r="BI802" s="228">
        <f>IF(N802="nulová",J802,0)</f>
        <v>0</v>
      </c>
      <c r="BJ802" s="20" t="s">
        <v>81</v>
      </c>
      <c r="BK802" s="228">
        <f>ROUND(I802*H802,2)</f>
        <v>0</v>
      </c>
      <c r="BL802" s="20" t="s">
        <v>109</v>
      </c>
      <c r="BM802" s="227" t="s">
        <v>1111</v>
      </c>
    </row>
    <row r="803" s="2" customFormat="1">
      <c r="A803" s="41"/>
      <c r="B803" s="42"/>
      <c r="C803" s="43"/>
      <c r="D803" s="229" t="s">
        <v>205</v>
      </c>
      <c r="E803" s="43"/>
      <c r="F803" s="230" t="s">
        <v>1112</v>
      </c>
      <c r="G803" s="43"/>
      <c r="H803" s="43"/>
      <c r="I803" s="231"/>
      <c r="J803" s="43"/>
      <c r="K803" s="43"/>
      <c r="L803" s="47"/>
      <c r="M803" s="232"/>
      <c r="N803" s="233"/>
      <c r="O803" s="87"/>
      <c r="P803" s="87"/>
      <c r="Q803" s="87"/>
      <c r="R803" s="87"/>
      <c r="S803" s="87"/>
      <c r="T803" s="88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T803" s="20" t="s">
        <v>205</v>
      </c>
      <c r="AU803" s="20" t="s">
        <v>83</v>
      </c>
    </row>
    <row r="804" s="13" customFormat="1">
      <c r="A804" s="13"/>
      <c r="B804" s="234"/>
      <c r="C804" s="235"/>
      <c r="D804" s="236" t="s">
        <v>207</v>
      </c>
      <c r="E804" s="237" t="s">
        <v>19</v>
      </c>
      <c r="F804" s="238" t="s">
        <v>1113</v>
      </c>
      <c r="G804" s="235"/>
      <c r="H804" s="239">
        <v>10</v>
      </c>
      <c r="I804" s="240"/>
      <c r="J804" s="235"/>
      <c r="K804" s="235"/>
      <c r="L804" s="241"/>
      <c r="M804" s="242"/>
      <c r="N804" s="243"/>
      <c r="O804" s="243"/>
      <c r="P804" s="243"/>
      <c r="Q804" s="243"/>
      <c r="R804" s="243"/>
      <c r="S804" s="243"/>
      <c r="T804" s="24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5" t="s">
        <v>207</v>
      </c>
      <c r="AU804" s="245" t="s">
        <v>83</v>
      </c>
      <c r="AV804" s="13" t="s">
        <v>83</v>
      </c>
      <c r="AW804" s="13" t="s">
        <v>35</v>
      </c>
      <c r="AX804" s="13" t="s">
        <v>81</v>
      </c>
      <c r="AY804" s="245" t="s">
        <v>197</v>
      </c>
    </row>
    <row r="805" s="2" customFormat="1" ht="44.25" customHeight="1">
      <c r="A805" s="41"/>
      <c r="B805" s="42"/>
      <c r="C805" s="216" t="s">
        <v>1114</v>
      </c>
      <c r="D805" s="216" t="s">
        <v>199</v>
      </c>
      <c r="E805" s="217" t="s">
        <v>1115</v>
      </c>
      <c r="F805" s="218" t="s">
        <v>1116</v>
      </c>
      <c r="G805" s="219" t="s">
        <v>886</v>
      </c>
      <c r="H805" s="220">
        <v>18</v>
      </c>
      <c r="I805" s="221"/>
      <c r="J805" s="222">
        <f>ROUND(I805*H805,2)</f>
        <v>0</v>
      </c>
      <c r="K805" s="218" t="s">
        <v>203</v>
      </c>
      <c r="L805" s="47"/>
      <c r="M805" s="223" t="s">
        <v>19</v>
      </c>
      <c r="N805" s="224" t="s">
        <v>45</v>
      </c>
      <c r="O805" s="87"/>
      <c r="P805" s="225">
        <f>O805*H805</f>
        <v>0</v>
      </c>
      <c r="Q805" s="225">
        <v>0.33977000000000002</v>
      </c>
      <c r="R805" s="225">
        <f>Q805*H805</f>
        <v>6.1158600000000005</v>
      </c>
      <c r="S805" s="225">
        <v>0</v>
      </c>
      <c r="T805" s="226">
        <f>S805*H805</f>
        <v>0</v>
      </c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R805" s="227" t="s">
        <v>109</v>
      </c>
      <c r="AT805" s="227" t="s">
        <v>199</v>
      </c>
      <c r="AU805" s="227" t="s">
        <v>83</v>
      </c>
      <c r="AY805" s="20" t="s">
        <v>197</v>
      </c>
      <c r="BE805" s="228">
        <f>IF(N805="základní",J805,0)</f>
        <v>0</v>
      </c>
      <c r="BF805" s="228">
        <f>IF(N805="snížená",J805,0)</f>
        <v>0</v>
      </c>
      <c r="BG805" s="228">
        <f>IF(N805="zákl. přenesená",J805,0)</f>
        <v>0</v>
      </c>
      <c r="BH805" s="228">
        <f>IF(N805="sníž. přenesená",J805,0)</f>
        <v>0</v>
      </c>
      <c r="BI805" s="228">
        <f>IF(N805="nulová",J805,0)</f>
        <v>0</v>
      </c>
      <c r="BJ805" s="20" t="s">
        <v>81</v>
      </c>
      <c r="BK805" s="228">
        <f>ROUND(I805*H805,2)</f>
        <v>0</v>
      </c>
      <c r="BL805" s="20" t="s">
        <v>109</v>
      </c>
      <c r="BM805" s="227" t="s">
        <v>1117</v>
      </c>
    </row>
    <row r="806" s="2" customFormat="1">
      <c r="A806" s="41"/>
      <c r="B806" s="42"/>
      <c r="C806" s="43"/>
      <c r="D806" s="229" t="s">
        <v>205</v>
      </c>
      <c r="E806" s="43"/>
      <c r="F806" s="230" t="s">
        <v>1118</v>
      </c>
      <c r="G806" s="43"/>
      <c r="H806" s="43"/>
      <c r="I806" s="231"/>
      <c r="J806" s="43"/>
      <c r="K806" s="43"/>
      <c r="L806" s="47"/>
      <c r="M806" s="232"/>
      <c r="N806" s="233"/>
      <c r="O806" s="87"/>
      <c r="P806" s="87"/>
      <c r="Q806" s="87"/>
      <c r="R806" s="87"/>
      <c r="S806" s="87"/>
      <c r="T806" s="88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T806" s="20" t="s">
        <v>205</v>
      </c>
      <c r="AU806" s="20" t="s">
        <v>83</v>
      </c>
    </row>
    <row r="807" s="13" customFormat="1">
      <c r="A807" s="13"/>
      <c r="B807" s="234"/>
      <c r="C807" s="235"/>
      <c r="D807" s="236" t="s">
        <v>207</v>
      </c>
      <c r="E807" s="237" t="s">
        <v>19</v>
      </c>
      <c r="F807" s="238" t="s">
        <v>1119</v>
      </c>
      <c r="G807" s="235"/>
      <c r="H807" s="239">
        <v>18</v>
      </c>
      <c r="I807" s="240"/>
      <c r="J807" s="235"/>
      <c r="K807" s="235"/>
      <c r="L807" s="241"/>
      <c r="M807" s="242"/>
      <c r="N807" s="243"/>
      <c r="O807" s="243"/>
      <c r="P807" s="243"/>
      <c r="Q807" s="243"/>
      <c r="R807" s="243"/>
      <c r="S807" s="243"/>
      <c r="T807" s="24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5" t="s">
        <v>207</v>
      </c>
      <c r="AU807" s="245" t="s">
        <v>83</v>
      </c>
      <c r="AV807" s="13" t="s">
        <v>83</v>
      </c>
      <c r="AW807" s="13" t="s">
        <v>35</v>
      </c>
      <c r="AX807" s="13" t="s">
        <v>81</v>
      </c>
      <c r="AY807" s="245" t="s">
        <v>197</v>
      </c>
    </row>
    <row r="808" s="2" customFormat="1" ht="44.25" customHeight="1">
      <c r="A808" s="41"/>
      <c r="B808" s="42"/>
      <c r="C808" s="216" t="s">
        <v>1120</v>
      </c>
      <c r="D808" s="216" t="s">
        <v>199</v>
      </c>
      <c r="E808" s="217" t="s">
        <v>1121</v>
      </c>
      <c r="F808" s="218" t="s">
        <v>1122</v>
      </c>
      <c r="G808" s="219" t="s">
        <v>202</v>
      </c>
      <c r="H808" s="220">
        <v>638</v>
      </c>
      <c r="I808" s="221"/>
      <c r="J808" s="222">
        <f>ROUND(I808*H808,2)</f>
        <v>0</v>
      </c>
      <c r="K808" s="218" t="s">
        <v>203</v>
      </c>
      <c r="L808" s="47"/>
      <c r="M808" s="223" t="s">
        <v>19</v>
      </c>
      <c r="N808" s="224" t="s">
        <v>45</v>
      </c>
      <c r="O808" s="87"/>
      <c r="P808" s="225">
        <f>O808*H808</f>
        <v>0</v>
      </c>
      <c r="Q808" s="225">
        <v>0</v>
      </c>
      <c r="R808" s="225">
        <f>Q808*H808</f>
        <v>0</v>
      </c>
      <c r="S808" s="225">
        <v>0</v>
      </c>
      <c r="T808" s="226">
        <f>S808*H808</f>
        <v>0</v>
      </c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R808" s="227" t="s">
        <v>109</v>
      </c>
      <c r="AT808" s="227" t="s">
        <v>199</v>
      </c>
      <c r="AU808" s="227" t="s">
        <v>83</v>
      </c>
      <c r="AY808" s="20" t="s">
        <v>197</v>
      </c>
      <c r="BE808" s="228">
        <f>IF(N808="základní",J808,0)</f>
        <v>0</v>
      </c>
      <c r="BF808" s="228">
        <f>IF(N808="snížená",J808,0)</f>
        <v>0</v>
      </c>
      <c r="BG808" s="228">
        <f>IF(N808="zákl. přenesená",J808,0)</f>
        <v>0</v>
      </c>
      <c r="BH808" s="228">
        <f>IF(N808="sníž. přenesená",J808,0)</f>
        <v>0</v>
      </c>
      <c r="BI808" s="228">
        <f>IF(N808="nulová",J808,0)</f>
        <v>0</v>
      </c>
      <c r="BJ808" s="20" t="s">
        <v>81</v>
      </c>
      <c r="BK808" s="228">
        <f>ROUND(I808*H808,2)</f>
        <v>0</v>
      </c>
      <c r="BL808" s="20" t="s">
        <v>109</v>
      </c>
      <c r="BM808" s="227" t="s">
        <v>1123</v>
      </c>
    </row>
    <row r="809" s="2" customFormat="1">
      <c r="A809" s="41"/>
      <c r="B809" s="42"/>
      <c r="C809" s="43"/>
      <c r="D809" s="229" t="s">
        <v>205</v>
      </c>
      <c r="E809" s="43"/>
      <c r="F809" s="230" t="s">
        <v>1124</v>
      </c>
      <c r="G809" s="43"/>
      <c r="H809" s="43"/>
      <c r="I809" s="231"/>
      <c r="J809" s="43"/>
      <c r="K809" s="43"/>
      <c r="L809" s="47"/>
      <c r="M809" s="232"/>
      <c r="N809" s="233"/>
      <c r="O809" s="87"/>
      <c r="P809" s="87"/>
      <c r="Q809" s="87"/>
      <c r="R809" s="87"/>
      <c r="S809" s="87"/>
      <c r="T809" s="88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T809" s="20" t="s">
        <v>205</v>
      </c>
      <c r="AU809" s="20" t="s">
        <v>83</v>
      </c>
    </row>
    <row r="810" s="13" customFormat="1">
      <c r="A810" s="13"/>
      <c r="B810" s="234"/>
      <c r="C810" s="235"/>
      <c r="D810" s="236" t="s">
        <v>207</v>
      </c>
      <c r="E810" s="237" t="s">
        <v>19</v>
      </c>
      <c r="F810" s="238" t="s">
        <v>1125</v>
      </c>
      <c r="G810" s="235"/>
      <c r="H810" s="239">
        <v>638</v>
      </c>
      <c r="I810" s="240"/>
      <c r="J810" s="235"/>
      <c r="K810" s="235"/>
      <c r="L810" s="241"/>
      <c r="M810" s="242"/>
      <c r="N810" s="243"/>
      <c r="O810" s="243"/>
      <c r="P810" s="243"/>
      <c r="Q810" s="243"/>
      <c r="R810" s="243"/>
      <c r="S810" s="243"/>
      <c r="T810" s="24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5" t="s">
        <v>207</v>
      </c>
      <c r="AU810" s="245" t="s">
        <v>83</v>
      </c>
      <c r="AV810" s="13" t="s">
        <v>83</v>
      </c>
      <c r="AW810" s="13" t="s">
        <v>35</v>
      </c>
      <c r="AX810" s="13" t="s">
        <v>81</v>
      </c>
      <c r="AY810" s="245" t="s">
        <v>197</v>
      </c>
    </row>
    <row r="811" s="2" customFormat="1" ht="49.05" customHeight="1">
      <c r="A811" s="41"/>
      <c r="B811" s="42"/>
      <c r="C811" s="216" t="s">
        <v>1126</v>
      </c>
      <c r="D811" s="216" t="s">
        <v>199</v>
      </c>
      <c r="E811" s="217" t="s">
        <v>1127</v>
      </c>
      <c r="F811" s="218" t="s">
        <v>1128</v>
      </c>
      <c r="G811" s="219" t="s">
        <v>202</v>
      </c>
      <c r="H811" s="220">
        <v>57420</v>
      </c>
      <c r="I811" s="221"/>
      <c r="J811" s="222">
        <f>ROUND(I811*H811,2)</f>
        <v>0</v>
      </c>
      <c r="K811" s="218" t="s">
        <v>203</v>
      </c>
      <c r="L811" s="47"/>
      <c r="M811" s="223" t="s">
        <v>19</v>
      </c>
      <c r="N811" s="224" t="s">
        <v>45</v>
      </c>
      <c r="O811" s="87"/>
      <c r="P811" s="225">
        <f>O811*H811</f>
        <v>0</v>
      </c>
      <c r="Q811" s="225">
        <v>0</v>
      </c>
      <c r="R811" s="225">
        <f>Q811*H811</f>
        <v>0</v>
      </c>
      <c r="S811" s="225">
        <v>0</v>
      </c>
      <c r="T811" s="226">
        <f>S811*H811</f>
        <v>0</v>
      </c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R811" s="227" t="s">
        <v>109</v>
      </c>
      <c r="AT811" s="227" t="s">
        <v>199</v>
      </c>
      <c r="AU811" s="227" t="s">
        <v>83</v>
      </c>
      <c r="AY811" s="20" t="s">
        <v>197</v>
      </c>
      <c r="BE811" s="228">
        <f>IF(N811="základní",J811,0)</f>
        <v>0</v>
      </c>
      <c r="BF811" s="228">
        <f>IF(N811="snížená",J811,0)</f>
        <v>0</v>
      </c>
      <c r="BG811" s="228">
        <f>IF(N811="zákl. přenesená",J811,0)</f>
        <v>0</v>
      </c>
      <c r="BH811" s="228">
        <f>IF(N811="sníž. přenesená",J811,0)</f>
        <v>0</v>
      </c>
      <c r="BI811" s="228">
        <f>IF(N811="nulová",J811,0)</f>
        <v>0</v>
      </c>
      <c r="BJ811" s="20" t="s">
        <v>81</v>
      </c>
      <c r="BK811" s="228">
        <f>ROUND(I811*H811,2)</f>
        <v>0</v>
      </c>
      <c r="BL811" s="20" t="s">
        <v>109</v>
      </c>
      <c r="BM811" s="227" t="s">
        <v>1129</v>
      </c>
    </row>
    <row r="812" s="2" customFormat="1">
      <c r="A812" s="41"/>
      <c r="B812" s="42"/>
      <c r="C812" s="43"/>
      <c r="D812" s="229" t="s">
        <v>205</v>
      </c>
      <c r="E812" s="43"/>
      <c r="F812" s="230" t="s">
        <v>1130</v>
      </c>
      <c r="G812" s="43"/>
      <c r="H812" s="43"/>
      <c r="I812" s="231"/>
      <c r="J812" s="43"/>
      <c r="K812" s="43"/>
      <c r="L812" s="47"/>
      <c r="M812" s="232"/>
      <c r="N812" s="233"/>
      <c r="O812" s="87"/>
      <c r="P812" s="87"/>
      <c r="Q812" s="87"/>
      <c r="R812" s="87"/>
      <c r="S812" s="87"/>
      <c r="T812" s="88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T812" s="20" t="s">
        <v>205</v>
      </c>
      <c r="AU812" s="20" t="s">
        <v>83</v>
      </c>
    </row>
    <row r="813" s="13" customFormat="1">
      <c r="A813" s="13"/>
      <c r="B813" s="234"/>
      <c r="C813" s="235"/>
      <c r="D813" s="236" t="s">
        <v>207</v>
      </c>
      <c r="E813" s="237" t="s">
        <v>19</v>
      </c>
      <c r="F813" s="238" t="s">
        <v>1131</v>
      </c>
      <c r="G813" s="235"/>
      <c r="H813" s="239">
        <v>57420</v>
      </c>
      <c r="I813" s="240"/>
      <c r="J813" s="235"/>
      <c r="K813" s="235"/>
      <c r="L813" s="241"/>
      <c r="M813" s="242"/>
      <c r="N813" s="243"/>
      <c r="O813" s="243"/>
      <c r="P813" s="243"/>
      <c r="Q813" s="243"/>
      <c r="R813" s="243"/>
      <c r="S813" s="243"/>
      <c r="T813" s="24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5" t="s">
        <v>207</v>
      </c>
      <c r="AU813" s="245" t="s">
        <v>83</v>
      </c>
      <c r="AV813" s="13" t="s">
        <v>83</v>
      </c>
      <c r="AW813" s="13" t="s">
        <v>35</v>
      </c>
      <c r="AX813" s="13" t="s">
        <v>81</v>
      </c>
      <c r="AY813" s="245" t="s">
        <v>197</v>
      </c>
    </row>
    <row r="814" s="2" customFormat="1" ht="66.75" customHeight="1">
      <c r="A814" s="41"/>
      <c r="B814" s="42"/>
      <c r="C814" s="216" t="s">
        <v>1132</v>
      </c>
      <c r="D814" s="216" t="s">
        <v>199</v>
      </c>
      <c r="E814" s="217" t="s">
        <v>1133</v>
      </c>
      <c r="F814" s="218" t="s">
        <v>1134</v>
      </c>
      <c r="G814" s="219" t="s">
        <v>267</v>
      </c>
      <c r="H814" s="220">
        <v>1</v>
      </c>
      <c r="I814" s="221"/>
      <c r="J814" s="222">
        <f>ROUND(I814*H814,2)</f>
        <v>0</v>
      </c>
      <c r="K814" s="218" t="s">
        <v>203</v>
      </c>
      <c r="L814" s="47"/>
      <c r="M814" s="223" t="s">
        <v>19</v>
      </c>
      <c r="N814" s="224" t="s">
        <v>45</v>
      </c>
      <c r="O814" s="87"/>
      <c r="P814" s="225">
        <f>O814*H814</f>
        <v>0</v>
      </c>
      <c r="Q814" s="225">
        <v>0</v>
      </c>
      <c r="R814" s="225">
        <f>Q814*H814</f>
        <v>0</v>
      </c>
      <c r="S814" s="225">
        <v>0</v>
      </c>
      <c r="T814" s="226">
        <f>S814*H814</f>
        <v>0</v>
      </c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R814" s="227" t="s">
        <v>109</v>
      </c>
      <c r="AT814" s="227" t="s">
        <v>199</v>
      </c>
      <c r="AU814" s="227" t="s">
        <v>83</v>
      </c>
      <c r="AY814" s="20" t="s">
        <v>197</v>
      </c>
      <c r="BE814" s="228">
        <f>IF(N814="základní",J814,0)</f>
        <v>0</v>
      </c>
      <c r="BF814" s="228">
        <f>IF(N814="snížená",J814,0)</f>
        <v>0</v>
      </c>
      <c r="BG814" s="228">
        <f>IF(N814="zákl. přenesená",J814,0)</f>
        <v>0</v>
      </c>
      <c r="BH814" s="228">
        <f>IF(N814="sníž. přenesená",J814,0)</f>
        <v>0</v>
      </c>
      <c r="BI814" s="228">
        <f>IF(N814="nulová",J814,0)</f>
        <v>0</v>
      </c>
      <c r="BJ814" s="20" t="s">
        <v>81</v>
      </c>
      <c r="BK814" s="228">
        <f>ROUND(I814*H814,2)</f>
        <v>0</v>
      </c>
      <c r="BL814" s="20" t="s">
        <v>109</v>
      </c>
      <c r="BM814" s="227" t="s">
        <v>1135</v>
      </c>
    </row>
    <row r="815" s="2" customFormat="1">
      <c r="A815" s="41"/>
      <c r="B815" s="42"/>
      <c r="C815" s="43"/>
      <c r="D815" s="229" t="s">
        <v>205</v>
      </c>
      <c r="E815" s="43"/>
      <c r="F815" s="230" t="s">
        <v>1136</v>
      </c>
      <c r="G815" s="43"/>
      <c r="H815" s="43"/>
      <c r="I815" s="231"/>
      <c r="J815" s="43"/>
      <c r="K815" s="43"/>
      <c r="L815" s="47"/>
      <c r="M815" s="232"/>
      <c r="N815" s="233"/>
      <c r="O815" s="87"/>
      <c r="P815" s="87"/>
      <c r="Q815" s="87"/>
      <c r="R815" s="87"/>
      <c r="S815" s="87"/>
      <c r="T815" s="88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T815" s="20" t="s">
        <v>205</v>
      </c>
      <c r="AU815" s="20" t="s">
        <v>83</v>
      </c>
    </row>
    <row r="816" s="2" customFormat="1" ht="44.25" customHeight="1">
      <c r="A816" s="41"/>
      <c r="B816" s="42"/>
      <c r="C816" s="216" t="s">
        <v>1137</v>
      </c>
      <c r="D816" s="216" t="s">
        <v>199</v>
      </c>
      <c r="E816" s="217" t="s">
        <v>1138</v>
      </c>
      <c r="F816" s="218" t="s">
        <v>1139</v>
      </c>
      <c r="G816" s="219" t="s">
        <v>202</v>
      </c>
      <c r="H816" s="220">
        <v>638</v>
      </c>
      <c r="I816" s="221"/>
      <c r="J816" s="222">
        <f>ROUND(I816*H816,2)</f>
        <v>0</v>
      </c>
      <c r="K816" s="218" t="s">
        <v>203</v>
      </c>
      <c r="L816" s="47"/>
      <c r="M816" s="223" t="s">
        <v>19</v>
      </c>
      <c r="N816" s="224" t="s">
        <v>45</v>
      </c>
      <c r="O816" s="87"/>
      <c r="P816" s="225">
        <f>O816*H816</f>
        <v>0</v>
      </c>
      <c r="Q816" s="225">
        <v>0</v>
      </c>
      <c r="R816" s="225">
        <f>Q816*H816</f>
        <v>0</v>
      </c>
      <c r="S816" s="225">
        <v>0</v>
      </c>
      <c r="T816" s="226">
        <f>S816*H816</f>
        <v>0</v>
      </c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R816" s="227" t="s">
        <v>109</v>
      </c>
      <c r="AT816" s="227" t="s">
        <v>199</v>
      </c>
      <c r="AU816" s="227" t="s">
        <v>83</v>
      </c>
      <c r="AY816" s="20" t="s">
        <v>197</v>
      </c>
      <c r="BE816" s="228">
        <f>IF(N816="základní",J816,0)</f>
        <v>0</v>
      </c>
      <c r="BF816" s="228">
        <f>IF(N816="snížená",J816,0)</f>
        <v>0</v>
      </c>
      <c r="BG816" s="228">
        <f>IF(N816="zákl. přenesená",J816,0)</f>
        <v>0</v>
      </c>
      <c r="BH816" s="228">
        <f>IF(N816="sníž. přenesená",J816,0)</f>
        <v>0</v>
      </c>
      <c r="BI816" s="228">
        <f>IF(N816="nulová",J816,0)</f>
        <v>0</v>
      </c>
      <c r="BJ816" s="20" t="s">
        <v>81</v>
      </c>
      <c r="BK816" s="228">
        <f>ROUND(I816*H816,2)</f>
        <v>0</v>
      </c>
      <c r="BL816" s="20" t="s">
        <v>109</v>
      </c>
      <c r="BM816" s="227" t="s">
        <v>1140</v>
      </c>
    </row>
    <row r="817" s="2" customFormat="1">
      <c r="A817" s="41"/>
      <c r="B817" s="42"/>
      <c r="C817" s="43"/>
      <c r="D817" s="229" t="s">
        <v>205</v>
      </c>
      <c r="E817" s="43"/>
      <c r="F817" s="230" t="s">
        <v>1141</v>
      </c>
      <c r="G817" s="43"/>
      <c r="H817" s="43"/>
      <c r="I817" s="231"/>
      <c r="J817" s="43"/>
      <c r="K817" s="43"/>
      <c r="L817" s="47"/>
      <c r="M817" s="232"/>
      <c r="N817" s="233"/>
      <c r="O817" s="87"/>
      <c r="P817" s="87"/>
      <c r="Q817" s="87"/>
      <c r="R817" s="87"/>
      <c r="S817" s="87"/>
      <c r="T817" s="88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T817" s="20" t="s">
        <v>205</v>
      </c>
      <c r="AU817" s="20" t="s">
        <v>83</v>
      </c>
    </row>
    <row r="818" s="2" customFormat="1" ht="33" customHeight="1">
      <c r="A818" s="41"/>
      <c r="B818" s="42"/>
      <c r="C818" s="216" t="s">
        <v>1142</v>
      </c>
      <c r="D818" s="216" t="s">
        <v>199</v>
      </c>
      <c r="E818" s="217" t="s">
        <v>1143</v>
      </c>
      <c r="F818" s="218" t="s">
        <v>1144</v>
      </c>
      <c r="G818" s="219" t="s">
        <v>886</v>
      </c>
      <c r="H818" s="220">
        <v>96.400000000000006</v>
      </c>
      <c r="I818" s="221"/>
      <c r="J818" s="222">
        <f>ROUND(I818*H818,2)</f>
        <v>0</v>
      </c>
      <c r="K818" s="218" t="s">
        <v>203</v>
      </c>
      <c r="L818" s="47"/>
      <c r="M818" s="223" t="s">
        <v>19</v>
      </c>
      <c r="N818" s="224" t="s">
        <v>45</v>
      </c>
      <c r="O818" s="87"/>
      <c r="P818" s="225">
        <f>O818*H818</f>
        <v>0</v>
      </c>
      <c r="Q818" s="225">
        <v>0</v>
      </c>
      <c r="R818" s="225">
        <f>Q818*H818</f>
        <v>0</v>
      </c>
      <c r="S818" s="225">
        <v>0</v>
      </c>
      <c r="T818" s="226">
        <f>S818*H818</f>
        <v>0</v>
      </c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R818" s="227" t="s">
        <v>109</v>
      </c>
      <c r="AT818" s="227" t="s">
        <v>199</v>
      </c>
      <c r="AU818" s="227" t="s">
        <v>83</v>
      </c>
      <c r="AY818" s="20" t="s">
        <v>197</v>
      </c>
      <c r="BE818" s="228">
        <f>IF(N818="základní",J818,0)</f>
        <v>0</v>
      </c>
      <c r="BF818" s="228">
        <f>IF(N818="snížená",J818,0)</f>
        <v>0</v>
      </c>
      <c r="BG818" s="228">
        <f>IF(N818="zákl. přenesená",J818,0)</f>
        <v>0</v>
      </c>
      <c r="BH818" s="228">
        <f>IF(N818="sníž. přenesená",J818,0)</f>
        <v>0</v>
      </c>
      <c r="BI818" s="228">
        <f>IF(N818="nulová",J818,0)</f>
        <v>0</v>
      </c>
      <c r="BJ818" s="20" t="s">
        <v>81</v>
      </c>
      <c r="BK818" s="228">
        <f>ROUND(I818*H818,2)</f>
        <v>0</v>
      </c>
      <c r="BL818" s="20" t="s">
        <v>109</v>
      </c>
      <c r="BM818" s="227" t="s">
        <v>1145</v>
      </c>
    </row>
    <row r="819" s="2" customFormat="1">
      <c r="A819" s="41"/>
      <c r="B819" s="42"/>
      <c r="C819" s="43"/>
      <c r="D819" s="229" t="s">
        <v>205</v>
      </c>
      <c r="E819" s="43"/>
      <c r="F819" s="230" t="s">
        <v>1146</v>
      </c>
      <c r="G819" s="43"/>
      <c r="H819" s="43"/>
      <c r="I819" s="231"/>
      <c r="J819" s="43"/>
      <c r="K819" s="43"/>
      <c r="L819" s="47"/>
      <c r="M819" s="232"/>
      <c r="N819" s="233"/>
      <c r="O819" s="87"/>
      <c r="P819" s="87"/>
      <c r="Q819" s="87"/>
      <c r="R819" s="87"/>
      <c r="S819" s="87"/>
      <c r="T819" s="88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T819" s="20" t="s">
        <v>205</v>
      </c>
      <c r="AU819" s="20" t="s">
        <v>83</v>
      </c>
    </row>
    <row r="820" s="13" customFormat="1">
      <c r="A820" s="13"/>
      <c r="B820" s="234"/>
      <c r="C820" s="235"/>
      <c r="D820" s="236" t="s">
        <v>207</v>
      </c>
      <c r="E820" s="237" t="s">
        <v>19</v>
      </c>
      <c r="F820" s="238" t="s">
        <v>1147</v>
      </c>
      <c r="G820" s="235"/>
      <c r="H820" s="239">
        <v>96.400000000000006</v>
      </c>
      <c r="I820" s="240"/>
      <c r="J820" s="235"/>
      <c r="K820" s="235"/>
      <c r="L820" s="241"/>
      <c r="M820" s="242"/>
      <c r="N820" s="243"/>
      <c r="O820" s="243"/>
      <c r="P820" s="243"/>
      <c r="Q820" s="243"/>
      <c r="R820" s="243"/>
      <c r="S820" s="243"/>
      <c r="T820" s="24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5" t="s">
        <v>207</v>
      </c>
      <c r="AU820" s="245" t="s">
        <v>83</v>
      </c>
      <c r="AV820" s="13" t="s">
        <v>83</v>
      </c>
      <c r="AW820" s="13" t="s">
        <v>35</v>
      </c>
      <c r="AX820" s="13" t="s">
        <v>81</v>
      </c>
      <c r="AY820" s="245" t="s">
        <v>197</v>
      </c>
    </row>
    <row r="821" s="2" customFormat="1" ht="37.8" customHeight="1">
      <c r="A821" s="41"/>
      <c r="B821" s="42"/>
      <c r="C821" s="216" t="s">
        <v>1148</v>
      </c>
      <c r="D821" s="216" t="s">
        <v>199</v>
      </c>
      <c r="E821" s="217" t="s">
        <v>1149</v>
      </c>
      <c r="F821" s="218" t="s">
        <v>1150</v>
      </c>
      <c r="G821" s="219" t="s">
        <v>886</v>
      </c>
      <c r="H821" s="220">
        <v>8676</v>
      </c>
      <c r="I821" s="221"/>
      <c r="J821" s="222">
        <f>ROUND(I821*H821,2)</f>
        <v>0</v>
      </c>
      <c r="K821" s="218" t="s">
        <v>203</v>
      </c>
      <c r="L821" s="47"/>
      <c r="M821" s="223" t="s">
        <v>19</v>
      </c>
      <c r="N821" s="224" t="s">
        <v>45</v>
      </c>
      <c r="O821" s="87"/>
      <c r="P821" s="225">
        <f>O821*H821</f>
        <v>0</v>
      </c>
      <c r="Q821" s="225">
        <v>0</v>
      </c>
      <c r="R821" s="225">
        <f>Q821*H821</f>
        <v>0</v>
      </c>
      <c r="S821" s="225">
        <v>0</v>
      </c>
      <c r="T821" s="226">
        <f>S821*H821</f>
        <v>0</v>
      </c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R821" s="227" t="s">
        <v>109</v>
      </c>
      <c r="AT821" s="227" t="s">
        <v>199</v>
      </c>
      <c r="AU821" s="227" t="s">
        <v>83</v>
      </c>
      <c r="AY821" s="20" t="s">
        <v>197</v>
      </c>
      <c r="BE821" s="228">
        <f>IF(N821="základní",J821,0)</f>
        <v>0</v>
      </c>
      <c r="BF821" s="228">
        <f>IF(N821="snížená",J821,0)</f>
        <v>0</v>
      </c>
      <c r="BG821" s="228">
        <f>IF(N821="zákl. přenesená",J821,0)</f>
        <v>0</v>
      </c>
      <c r="BH821" s="228">
        <f>IF(N821="sníž. přenesená",J821,0)</f>
        <v>0</v>
      </c>
      <c r="BI821" s="228">
        <f>IF(N821="nulová",J821,0)</f>
        <v>0</v>
      </c>
      <c r="BJ821" s="20" t="s">
        <v>81</v>
      </c>
      <c r="BK821" s="228">
        <f>ROUND(I821*H821,2)</f>
        <v>0</v>
      </c>
      <c r="BL821" s="20" t="s">
        <v>109</v>
      </c>
      <c r="BM821" s="227" t="s">
        <v>1151</v>
      </c>
    </row>
    <row r="822" s="2" customFormat="1">
      <c r="A822" s="41"/>
      <c r="B822" s="42"/>
      <c r="C822" s="43"/>
      <c r="D822" s="229" t="s">
        <v>205</v>
      </c>
      <c r="E822" s="43"/>
      <c r="F822" s="230" t="s">
        <v>1152</v>
      </c>
      <c r="G822" s="43"/>
      <c r="H822" s="43"/>
      <c r="I822" s="231"/>
      <c r="J822" s="43"/>
      <c r="K822" s="43"/>
      <c r="L822" s="47"/>
      <c r="M822" s="232"/>
      <c r="N822" s="233"/>
      <c r="O822" s="87"/>
      <c r="P822" s="87"/>
      <c r="Q822" s="87"/>
      <c r="R822" s="87"/>
      <c r="S822" s="87"/>
      <c r="T822" s="88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T822" s="20" t="s">
        <v>205</v>
      </c>
      <c r="AU822" s="20" t="s">
        <v>83</v>
      </c>
    </row>
    <row r="823" s="13" customFormat="1">
      <c r="A823" s="13"/>
      <c r="B823" s="234"/>
      <c r="C823" s="235"/>
      <c r="D823" s="236" t="s">
        <v>207</v>
      </c>
      <c r="E823" s="237" t="s">
        <v>19</v>
      </c>
      <c r="F823" s="238" t="s">
        <v>1153</v>
      </c>
      <c r="G823" s="235"/>
      <c r="H823" s="239">
        <v>8676</v>
      </c>
      <c r="I823" s="240"/>
      <c r="J823" s="235"/>
      <c r="K823" s="235"/>
      <c r="L823" s="241"/>
      <c r="M823" s="242"/>
      <c r="N823" s="243"/>
      <c r="O823" s="243"/>
      <c r="P823" s="243"/>
      <c r="Q823" s="243"/>
      <c r="R823" s="243"/>
      <c r="S823" s="243"/>
      <c r="T823" s="24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5" t="s">
        <v>207</v>
      </c>
      <c r="AU823" s="245" t="s">
        <v>83</v>
      </c>
      <c r="AV823" s="13" t="s">
        <v>83</v>
      </c>
      <c r="AW823" s="13" t="s">
        <v>35</v>
      </c>
      <c r="AX823" s="13" t="s">
        <v>81</v>
      </c>
      <c r="AY823" s="245" t="s">
        <v>197</v>
      </c>
    </row>
    <row r="824" s="2" customFormat="1" ht="37.8" customHeight="1">
      <c r="A824" s="41"/>
      <c r="B824" s="42"/>
      <c r="C824" s="216" t="s">
        <v>1154</v>
      </c>
      <c r="D824" s="216" t="s">
        <v>199</v>
      </c>
      <c r="E824" s="217" t="s">
        <v>1155</v>
      </c>
      <c r="F824" s="218" t="s">
        <v>1156</v>
      </c>
      <c r="G824" s="219" t="s">
        <v>886</v>
      </c>
      <c r="H824" s="220">
        <v>96.400000000000006</v>
      </c>
      <c r="I824" s="221"/>
      <c r="J824" s="222">
        <f>ROUND(I824*H824,2)</f>
        <v>0</v>
      </c>
      <c r="K824" s="218" t="s">
        <v>203</v>
      </c>
      <c r="L824" s="47"/>
      <c r="M824" s="223" t="s">
        <v>19</v>
      </c>
      <c r="N824" s="224" t="s">
        <v>45</v>
      </c>
      <c r="O824" s="87"/>
      <c r="P824" s="225">
        <f>O824*H824</f>
        <v>0</v>
      </c>
      <c r="Q824" s="225">
        <v>0</v>
      </c>
      <c r="R824" s="225">
        <f>Q824*H824</f>
        <v>0</v>
      </c>
      <c r="S824" s="225">
        <v>0</v>
      </c>
      <c r="T824" s="226">
        <f>S824*H824</f>
        <v>0</v>
      </c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R824" s="227" t="s">
        <v>109</v>
      </c>
      <c r="AT824" s="227" t="s">
        <v>199</v>
      </c>
      <c r="AU824" s="227" t="s">
        <v>83</v>
      </c>
      <c r="AY824" s="20" t="s">
        <v>197</v>
      </c>
      <c r="BE824" s="228">
        <f>IF(N824="základní",J824,0)</f>
        <v>0</v>
      </c>
      <c r="BF824" s="228">
        <f>IF(N824="snížená",J824,0)</f>
        <v>0</v>
      </c>
      <c r="BG824" s="228">
        <f>IF(N824="zákl. přenesená",J824,0)</f>
        <v>0</v>
      </c>
      <c r="BH824" s="228">
        <f>IF(N824="sníž. přenesená",J824,0)</f>
        <v>0</v>
      </c>
      <c r="BI824" s="228">
        <f>IF(N824="nulová",J824,0)</f>
        <v>0</v>
      </c>
      <c r="BJ824" s="20" t="s">
        <v>81</v>
      </c>
      <c r="BK824" s="228">
        <f>ROUND(I824*H824,2)</f>
        <v>0</v>
      </c>
      <c r="BL824" s="20" t="s">
        <v>109</v>
      </c>
      <c r="BM824" s="227" t="s">
        <v>1157</v>
      </c>
    </row>
    <row r="825" s="2" customFormat="1">
      <c r="A825" s="41"/>
      <c r="B825" s="42"/>
      <c r="C825" s="43"/>
      <c r="D825" s="229" t="s">
        <v>205</v>
      </c>
      <c r="E825" s="43"/>
      <c r="F825" s="230" t="s">
        <v>1158</v>
      </c>
      <c r="G825" s="43"/>
      <c r="H825" s="43"/>
      <c r="I825" s="231"/>
      <c r="J825" s="43"/>
      <c r="K825" s="43"/>
      <c r="L825" s="47"/>
      <c r="M825" s="232"/>
      <c r="N825" s="233"/>
      <c r="O825" s="87"/>
      <c r="P825" s="87"/>
      <c r="Q825" s="87"/>
      <c r="R825" s="87"/>
      <c r="S825" s="87"/>
      <c r="T825" s="88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T825" s="20" t="s">
        <v>205</v>
      </c>
      <c r="AU825" s="20" t="s">
        <v>83</v>
      </c>
    </row>
    <row r="826" s="2" customFormat="1" ht="24.15" customHeight="1">
      <c r="A826" s="41"/>
      <c r="B826" s="42"/>
      <c r="C826" s="216" t="s">
        <v>1159</v>
      </c>
      <c r="D826" s="216" t="s">
        <v>199</v>
      </c>
      <c r="E826" s="217" t="s">
        <v>1160</v>
      </c>
      <c r="F826" s="218" t="s">
        <v>1161</v>
      </c>
      <c r="G826" s="219" t="s">
        <v>202</v>
      </c>
      <c r="H826" s="220">
        <v>638</v>
      </c>
      <c r="I826" s="221"/>
      <c r="J826" s="222">
        <f>ROUND(I826*H826,2)</f>
        <v>0</v>
      </c>
      <c r="K826" s="218" t="s">
        <v>203</v>
      </c>
      <c r="L826" s="47"/>
      <c r="M826" s="223" t="s">
        <v>19</v>
      </c>
      <c r="N826" s="224" t="s">
        <v>45</v>
      </c>
      <c r="O826" s="87"/>
      <c r="P826" s="225">
        <f>O826*H826</f>
        <v>0</v>
      </c>
      <c r="Q826" s="225">
        <v>0</v>
      </c>
      <c r="R826" s="225">
        <f>Q826*H826</f>
        <v>0</v>
      </c>
      <c r="S826" s="225">
        <v>0</v>
      </c>
      <c r="T826" s="226">
        <f>S826*H826</f>
        <v>0</v>
      </c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R826" s="227" t="s">
        <v>109</v>
      </c>
      <c r="AT826" s="227" t="s">
        <v>199</v>
      </c>
      <c r="AU826" s="227" t="s">
        <v>83</v>
      </c>
      <c r="AY826" s="20" t="s">
        <v>197</v>
      </c>
      <c r="BE826" s="228">
        <f>IF(N826="základní",J826,0)</f>
        <v>0</v>
      </c>
      <c r="BF826" s="228">
        <f>IF(N826="snížená",J826,0)</f>
        <v>0</v>
      </c>
      <c r="BG826" s="228">
        <f>IF(N826="zákl. přenesená",J826,0)</f>
        <v>0</v>
      </c>
      <c r="BH826" s="228">
        <f>IF(N826="sníž. přenesená",J826,0)</f>
        <v>0</v>
      </c>
      <c r="BI826" s="228">
        <f>IF(N826="nulová",J826,0)</f>
        <v>0</v>
      </c>
      <c r="BJ826" s="20" t="s">
        <v>81</v>
      </c>
      <c r="BK826" s="228">
        <f>ROUND(I826*H826,2)</f>
        <v>0</v>
      </c>
      <c r="BL826" s="20" t="s">
        <v>109</v>
      </c>
      <c r="BM826" s="227" t="s">
        <v>1162</v>
      </c>
    </row>
    <row r="827" s="2" customFormat="1">
      <c r="A827" s="41"/>
      <c r="B827" s="42"/>
      <c r="C827" s="43"/>
      <c r="D827" s="229" t="s">
        <v>205</v>
      </c>
      <c r="E827" s="43"/>
      <c r="F827" s="230" t="s">
        <v>1163</v>
      </c>
      <c r="G827" s="43"/>
      <c r="H827" s="43"/>
      <c r="I827" s="231"/>
      <c r="J827" s="43"/>
      <c r="K827" s="43"/>
      <c r="L827" s="47"/>
      <c r="M827" s="232"/>
      <c r="N827" s="233"/>
      <c r="O827" s="87"/>
      <c r="P827" s="87"/>
      <c r="Q827" s="87"/>
      <c r="R827" s="87"/>
      <c r="S827" s="87"/>
      <c r="T827" s="88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T827" s="20" t="s">
        <v>205</v>
      </c>
      <c r="AU827" s="20" t="s">
        <v>83</v>
      </c>
    </row>
    <row r="828" s="2" customFormat="1" ht="33" customHeight="1">
      <c r="A828" s="41"/>
      <c r="B828" s="42"/>
      <c r="C828" s="216" t="s">
        <v>1164</v>
      </c>
      <c r="D828" s="216" t="s">
        <v>199</v>
      </c>
      <c r="E828" s="217" t="s">
        <v>1165</v>
      </c>
      <c r="F828" s="218" t="s">
        <v>1166</v>
      </c>
      <c r="G828" s="219" t="s">
        <v>202</v>
      </c>
      <c r="H828" s="220">
        <v>57420</v>
      </c>
      <c r="I828" s="221"/>
      <c r="J828" s="222">
        <f>ROUND(I828*H828,2)</f>
        <v>0</v>
      </c>
      <c r="K828" s="218" t="s">
        <v>203</v>
      </c>
      <c r="L828" s="47"/>
      <c r="M828" s="223" t="s">
        <v>19</v>
      </c>
      <c r="N828" s="224" t="s">
        <v>45</v>
      </c>
      <c r="O828" s="87"/>
      <c r="P828" s="225">
        <f>O828*H828</f>
        <v>0</v>
      </c>
      <c r="Q828" s="225">
        <v>0</v>
      </c>
      <c r="R828" s="225">
        <f>Q828*H828</f>
        <v>0</v>
      </c>
      <c r="S828" s="225">
        <v>0</v>
      </c>
      <c r="T828" s="226">
        <f>S828*H828</f>
        <v>0</v>
      </c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R828" s="227" t="s">
        <v>109</v>
      </c>
      <c r="AT828" s="227" t="s">
        <v>199</v>
      </c>
      <c r="AU828" s="227" t="s">
        <v>83</v>
      </c>
      <c r="AY828" s="20" t="s">
        <v>197</v>
      </c>
      <c r="BE828" s="228">
        <f>IF(N828="základní",J828,0)</f>
        <v>0</v>
      </c>
      <c r="BF828" s="228">
        <f>IF(N828="snížená",J828,0)</f>
        <v>0</v>
      </c>
      <c r="BG828" s="228">
        <f>IF(N828="zákl. přenesená",J828,0)</f>
        <v>0</v>
      </c>
      <c r="BH828" s="228">
        <f>IF(N828="sníž. přenesená",J828,0)</f>
        <v>0</v>
      </c>
      <c r="BI828" s="228">
        <f>IF(N828="nulová",J828,0)</f>
        <v>0</v>
      </c>
      <c r="BJ828" s="20" t="s">
        <v>81</v>
      </c>
      <c r="BK828" s="228">
        <f>ROUND(I828*H828,2)</f>
        <v>0</v>
      </c>
      <c r="BL828" s="20" t="s">
        <v>109</v>
      </c>
      <c r="BM828" s="227" t="s">
        <v>1167</v>
      </c>
    </row>
    <row r="829" s="2" customFormat="1">
      <c r="A829" s="41"/>
      <c r="B829" s="42"/>
      <c r="C829" s="43"/>
      <c r="D829" s="229" t="s">
        <v>205</v>
      </c>
      <c r="E829" s="43"/>
      <c r="F829" s="230" t="s">
        <v>1168</v>
      </c>
      <c r="G829" s="43"/>
      <c r="H829" s="43"/>
      <c r="I829" s="231"/>
      <c r="J829" s="43"/>
      <c r="K829" s="43"/>
      <c r="L829" s="47"/>
      <c r="M829" s="232"/>
      <c r="N829" s="233"/>
      <c r="O829" s="87"/>
      <c r="P829" s="87"/>
      <c r="Q829" s="87"/>
      <c r="R829" s="87"/>
      <c r="S829" s="87"/>
      <c r="T829" s="88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T829" s="20" t="s">
        <v>205</v>
      </c>
      <c r="AU829" s="20" t="s">
        <v>83</v>
      </c>
    </row>
    <row r="830" s="13" customFormat="1">
      <c r="A830" s="13"/>
      <c r="B830" s="234"/>
      <c r="C830" s="235"/>
      <c r="D830" s="236" t="s">
        <v>207</v>
      </c>
      <c r="E830" s="237" t="s">
        <v>19</v>
      </c>
      <c r="F830" s="238" t="s">
        <v>1131</v>
      </c>
      <c r="G830" s="235"/>
      <c r="H830" s="239">
        <v>57420</v>
      </c>
      <c r="I830" s="240"/>
      <c r="J830" s="235"/>
      <c r="K830" s="235"/>
      <c r="L830" s="241"/>
      <c r="M830" s="242"/>
      <c r="N830" s="243"/>
      <c r="O830" s="243"/>
      <c r="P830" s="243"/>
      <c r="Q830" s="243"/>
      <c r="R830" s="243"/>
      <c r="S830" s="243"/>
      <c r="T830" s="24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5" t="s">
        <v>207</v>
      </c>
      <c r="AU830" s="245" t="s">
        <v>83</v>
      </c>
      <c r="AV830" s="13" t="s">
        <v>83</v>
      </c>
      <c r="AW830" s="13" t="s">
        <v>35</v>
      </c>
      <c r="AX830" s="13" t="s">
        <v>81</v>
      </c>
      <c r="AY830" s="245" t="s">
        <v>197</v>
      </c>
    </row>
    <row r="831" s="2" customFormat="1" ht="24.15" customHeight="1">
      <c r="A831" s="41"/>
      <c r="B831" s="42"/>
      <c r="C831" s="216" t="s">
        <v>1169</v>
      </c>
      <c r="D831" s="216" t="s">
        <v>199</v>
      </c>
      <c r="E831" s="217" t="s">
        <v>1170</v>
      </c>
      <c r="F831" s="218" t="s">
        <v>1171</v>
      </c>
      <c r="G831" s="219" t="s">
        <v>202</v>
      </c>
      <c r="H831" s="220">
        <v>638</v>
      </c>
      <c r="I831" s="221"/>
      <c r="J831" s="222">
        <f>ROUND(I831*H831,2)</f>
        <v>0</v>
      </c>
      <c r="K831" s="218" t="s">
        <v>203</v>
      </c>
      <c r="L831" s="47"/>
      <c r="M831" s="223" t="s">
        <v>19</v>
      </c>
      <c r="N831" s="224" t="s">
        <v>45</v>
      </c>
      <c r="O831" s="87"/>
      <c r="P831" s="225">
        <f>O831*H831</f>
        <v>0</v>
      </c>
      <c r="Q831" s="225">
        <v>0</v>
      </c>
      <c r="R831" s="225">
        <f>Q831*H831</f>
        <v>0</v>
      </c>
      <c r="S831" s="225">
        <v>0</v>
      </c>
      <c r="T831" s="226">
        <f>S831*H831</f>
        <v>0</v>
      </c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R831" s="227" t="s">
        <v>109</v>
      </c>
      <c r="AT831" s="227" t="s">
        <v>199</v>
      </c>
      <c r="AU831" s="227" t="s">
        <v>83</v>
      </c>
      <c r="AY831" s="20" t="s">
        <v>197</v>
      </c>
      <c r="BE831" s="228">
        <f>IF(N831="základní",J831,0)</f>
        <v>0</v>
      </c>
      <c r="BF831" s="228">
        <f>IF(N831="snížená",J831,0)</f>
        <v>0</v>
      </c>
      <c r="BG831" s="228">
        <f>IF(N831="zákl. přenesená",J831,0)</f>
        <v>0</v>
      </c>
      <c r="BH831" s="228">
        <f>IF(N831="sníž. přenesená",J831,0)</f>
        <v>0</v>
      </c>
      <c r="BI831" s="228">
        <f>IF(N831="nulová",J831,0)</f>
        <v>0</v>
      </c>
      <c r="BJ831" s="20" t="s">
        <v>81</v>
      </c>
      <c r="BK831" s="228">
        <f>ROUND(I831*H831,2)</f>
        <v>0</v>
      </c>
      <c r="BL831" s="20" t="s">
        <v>109</v>
      </c>
      <c r="BM831" s="227" t="s">
        <v>1172</v>
      </c>
    </row>
    <row r="832" s="2" customFormat="1">
      <c r="A832" s="41"/>
      <c r="B832" s="42"/>
      <c r="C832" s="43"/>
      <c r="D832" s="229" t="s">
        <v>205</v>
      </c>
      <c r="E832" s="43"/>
      <c r="F832" s="230" t="s">
        <v>1173</v>
      </c>
      <c r="G832" s="43"/>
      <c r="H832" s="43"/>
      <c r="I832" s="231"/>
      <c r="J832" s="43"/>
      <c r="K832" s="43"/>
      <c r="L832" s="47"/>
      <c r="M832" s="232"/>
      <c r="N832" s="233"/>
      <c r="O832" s="87"/>
      <c r="P832" s="87"/>
      <c r="Q832" s="87"/>
      <c r="R832" s="87"/>
      <c r="S832" s="87"/>
      <c r="T832" s="88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T832" s="20" t="s">
        <v>205</v>
      </c>
      <c r="AU832" s="20" t="s">
        <v>83</v>
      </c>
    </row>
    <row r="833" s="2" customFormat="1" ht="37.8" customHeight="1">
      <c r="A833" s="41"/>
      <c r="B833" s="42"/>
      <c r="C833" s="216" t="s">
        <v>1174</v>
      </c>
      <c r="D833" s="216" t="s">
        <v>199</v>
      </c>
      <c r="E833" s="217" t="s">
        <v>1175</v>
      </c>
      <c r="F833" s="218" t="s">
        <v>1176</v>
      </c>
      <c r="G833" s="219" t="s">
        <v>1177</v>
      </c>
      <c r="H833" s="220">
        <v>10</v>
      </c>
      <c r="I833" s="221"/>
      <c r="J833" s="222">
        <f>ROUND(I833*H833,2)</f>
        <v>0</v>
      </c>
      <c r="K833" s="218" t="s">
        <v>203</v>
      </c>
      <c r="L833" s="47"/>
      <c r="M833" s="223" t="s">
        <v>19</v>
      </c>
      <c r="N833" s="224" t="s">
        <v>45</v>
      </c>
      <c r="O833" s="87"/>
      <c r="P833" s="225">
        <f>O833*H833</f>
        <v>0</v>
      </c>
      <c r="Q833" s="225">
        <v>0</v>
      </c>
      <c r="R833" s="225">
        <f>Q833*H833</f>
        <v>0</v>
      </c>
      <c r="S833" s="225">
        <v>0</v>
      </c>
      <c r="T833" s="226">
        <f>S833*H833</f>
        <v>0</v>
      </c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R833" s="227" t="s">
        <v>109</v>
      </c>
      <c r="AT833" s="227" t="s">
        <v>199</v>
      </c>
      <c r="AU833" s="227" t="s">
        <v>83</v>
      </c>
      <c r="AY833" s="20" t="s">
        <v>197</v>
      </c>
      <c r="BE833" s="228">
        <f>IF(N833="základní",J833,0)</f>
        <v>0</v>
      </c>
      <c r="BF833" s="228">
        <f>IF(N833="snížená",J833,0)</f>
        <v>0</v>
      </c>
      <c r="BG833" s="228">
        <f>IF(N833="zákl. přenesená",J833,0)</f>
        <v>0</v>
      </c>
      <c r="BH833" s="228">
        <f>IF(N833="sníž. přenesená",J833,0)</f>
        <v>0</v>
      </c>
      <c r="BI833" s="228">
        <f>IF(N833="nulová",J833,0)</f>
        <v>0</v>
      </c>
      <c r="BJ833" s="20" t="s">
        <v>81</v>
      </c>
      <c r="BK833" s="228">
        <f>ROUND(I833*H833,2)</f>
        <v>0</v>
      </c>
      <c r="BL833" s="20" t="s">
        <v>109</v>
      </c>
      <c r="BM833" s="227" t="s">
        <v>1178</v>
      </c>
    </row>
    <row r="834" s="2" customFormat="1">
      <c r="A834" s="41"/>
      <c r="B834" s="42"/>
      <c r="C834" s="43"/>
      <c r="D834" s="229" t="s">
        <v>205</v>
      </c>
      <c r="E834" s="43"/>
      <c r="F834" s="230" t="s">
        <v>1179</v>
      </c>
      <c r="G834" s="43"/>
      <c r="H834" s="43"/>
      <c r="I834" s="231"/>
      <c r="J834" s="43"/>
      <c r="K834" s="43"/>
      <c r="L834" s="47"/>
      <c r="M834" s="232"/>
      <c r="N834" s="233"/>
      <c r="O834" s="87"/>
      <c r="P834" s="87"/>
      <c r="Q834" s="87"/>
      <c r="R834" s="87"/>
      <c r="S834" s="87"/>
      <c r="T834" s="88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T834" s="20" t="s">
        <v>205</v>
      </c>
      <c r="AU834" s="20" t="s">
        <v>83</v>
      </c>
    </row>
    <row r="835" s="2" customFormat="1" ht="37.8" customHeight="1">
      <c r="A835" s="41"/>
      <c r="B835" s="42"/>
      <c r="C835" s="216" t="s">
        <v>1180</v>
      </c>
      <c r="D835" s="216" t="s">
        <v>199</v>
      </c>
      <c r="E835" s="217" t="s">
        <v>1181</v>
      </c>
      <c r="F835" s="218" t="s">
        <v>1182</v>
      </c>
      <c r="G835" s="219" t="s">
        <v>202</v>
      </c>
      <c r="H835" s="220">
        <v>1033.5999999999999</v>
      </c>
      <c r="I835" s="221"/>
      <c r="J835" s="222">
        <f>ROUND(I835*H835,2)</f>
        <v>0</v>
      </c>
      <c r="K835" s="218" t="s">
        <v>203</v>
      </c>
      <c r="L835" s="47"/>
      <c r="M835" s="223" t="s">
        <v>19</v>
      </c>
      <c r="N835" s="224" t="s">
        <v>45</v>
      </c>
      <c r="O835" s="87"/>
      <c r="P835" s="225">
        <f>O835*H835</f>
        <v>0</v>
      </c>
      <c r="Q835" s="225">
        <v>0.00021000000000000001</v>
      </c>
      <c r="R835" s="225">
        <f>Q835*H835</f>
        <v>0.217056</v>
      </c>
      <c r="S835" s="225">
        <v>0</v>
      </c>
      <c r="T835" s="226">
        <f>S835*H835</f>
        <v>0</v>
      </c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R835" s="227" t="s">
        <v>109</v>
      </c>
      <c r="AT835" s="227" t="s">
        <v>199</v>
      </c>
      <c r="AU835" s="227" t="s">
        <v>83</v>
      </c>
      <c r="AY835" s="20" t="s">
        <v>197</v>
      </c>
      <c r="BE835" s="228">
        <f>IF(N835="základní",J835,0)</f>
        <v>0</v>
      </c>
      <c r="BF835" s="228">
        <f>IF(N835="snížená",J835,0)</f>
        <v>0</v>
      </c>
      <c r="BG835" s="228">
        <f>IF(N835="zákl. přenesená",J835,0)</f>
        <v>0</v>
      </c>
      <c r="BH835" s="228">
        <f>IF(N835="sníž. přenesená",J835,0)</f>
        <v>0</v>
      </c>
      <c r="BI835" s="228">
        <f>IF(N835="nulová",J835,0)</f>
        <v>0</v>
      </c>
      <c r="BJ835" s="20" t="s">
        <v>81</v>
      </c>
      <c r="BK835" s="228">
        <f>ROUND(I835*H835,2)</f>
        <v>0</v>
      </c>
      <c r="BL835" s="20" t="s">
        <v>109</v>
      </c>
      <c r="BM835" s="227" t="s">
        <v>1183</v>
      </c>
    </row>
    <row r="836" s="2" customFormat="1">
      <c r="A836" s="41"/>
      <c r="B836" s="42"/>
      <c r="C836" s="43"/>
      <c r="D836" s="229" t="s">
        <v>205</v>
      </c>
      <c r="E836" s="43"/>
      <c r="F836" s="230" t="s">
        <v>1184</v>
      </c>
      <c r="G836" s="43"/>
      <c r="H836" s="43"/>
      <c r="I836" s="231"/>
      <c r="J836" s="43"/>
      <c r="K836" s="43"/>
      <c r="L836" s="47"/>
      <c r="M836" s="232"/>
      <c r="N836" s="233"/>
      <c r="O836" s="87"/>
      <c r="P836" s="87"/>
      <c r="Q836" s="87"/>
      <c r="R836" s="87"/>
      <c r="S836" s="87"/>
      <c r="T836" s="88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T836" s="20" t="s">
        <v>205</v>
      </c>
      <c r="AU836" s="20" t="s">
        <v>83</v>
      </c>
    </row>
    <row r="837" s="13" customFormat="1">
      <c r="A837" s="13"/>
      <c r="B837" s="234"/>
      <c r="C837" s="235"/>
      <c r="D837" s="236" t="s">
        <v>207</v>
      </c>
      <c r="E837" s="237" t="s">
        <v>19</v>
      </c>
      <c r="F837" s="238" t="s">
        <v>1185</v>
      </c>
      <c r="G837" s="235"/>
      <c r="H837" s="239">
        <v>1033.5999999999999</v>
      </c>
      <c r="I837" s="240"/>
      <c r="J837" s="235"/>
      <c r="K837" s="235"/>
      <c r="L837" s="241"/>
      <c r="M837" s="242"/>
      <c r="N837" s="243"/>
      <c r="O837" s="243"/>
      <c r="P837" s="243"/>
      <c r="Q837" s="243"/>
      <c r="R837" s="243"/>
      <c r="S837" s="243"/>
      <c r="T837" s="24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5" t="s">
        <v>207</v>
      </c>
      <c r="AU837" s="245" t="s">
        <v>83</v>
      </c>
      <c r="AV837" s="13" t="s">
        <v>83</v>
      </c>
      <c r="AW837" s="13" t="s">
        <v>35</v>
      </c>
      <c r="AX837" s="13" t="s">
        <v>81</v>
      </c>
      <c r="AY837" s="245" t="s">
        <v>197</v>
      </c>
    </row>
    <row r="838" s="2" customFormat="1" ht="24.15" customHeight="1">
      <c r="A838" s="41"/>
      <c r="B838" s="42"/>
      <c r="C838" s="216" t="s">
        <v>1186</v>
      </c>
      <c r="D838" s="216" t="s">
        <v>199</v>
      </c>
      <c r="E838" s="217" t="s">
        <v>1187</v>
      </c>
      <c r="F838" s="218" t="s">
        <v>1188</v>
      </c>
      <c r="G838" s="219" t="s">
        <v>267</v>
      </c>
      <c r="H838" s="220">
        <v>10</v>
      </c>
      <c r="I838" s="221"/>
      <c r="J838" s="222">
        <f>ROUND(I838*H838,2)</f>
        <v>0</v>
      </c>
      <c r="K838" s="218" t="s">
        <v>203</v>
      </c>
      <c r="L838" s="47"/>
      <c r="M838" s="223" t="s">
        <v>19</v>
      </c>
      <c r="N838" s="224" t="s">
        <v>45</v>
      </c>
      <c r="O838" s="87"/>
      <c r="P838" s="225">
        <f>O838*H838</f>
        <v>0</v>
      </c>
      <c r="Q838" s="225">
        <v>0.00011</v>
      </c>
      <c r="R838" s="225">
        <f>Q838*H838</f>
        <v>0.0011000000000000001</v>
      </c>
      <c r="S838" s="225">
        <v>0</v>
      </c>
      <c r="T838" s="226">
        <f>S838*H838</f>
        <v>0</v>
      </c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R838" s="227" t="s">
        <v>109</v>
      </c>
      <c r="AT838" s="227" t="s">
        <v>199</v>
      </c>
      <c r="AU838" s="227" t="s">
        <v>83</v>
      </c>
      <c r="AY838" s="20" t="s">
        <v>197</v>
      </c>
      <c r="BE838" s="228">
        <f>IF(N838="základní",J838,0)</f>
        <v>0</v>
      </c>
      <c r="BF838" s="228">
        <f>IF(N838="snížená",J838,0)</f>
        <v>0</v>
      </c>
      <c r="BG838" s="228">
        <f>IF(N838="zákl. přenesená",J838,0)</f>
        <v>0</v>
      </c>
      <c r="BH838" s="228">
        <f>IF(N838="sníž. přenesená",J838,0)</f>
        <v>0</v>
      </c>
      <c r="BI838" s="228">
        <f>IF(N838="nulová",J838,0)</f>
        <v>0</v>
      </c>
      <c r="BJ838" s="20" t="s">
        <v>81</v>
      </c>
      <c r="BK838" s="228">
        <f>ROUND(I838*H838,2)</f>
        <v>0</v>
      </c>
      <c r="BL838" s="20" t="s">
        <v>109</v>
      </c>
      <c r="BM838" s="227" t="s">
        <v>1189</v>
      </c>
    </row>
    <row r="839" s="2" customFormat="1">
      <c r="A839" s="41"/>
      <c r="B839" s="42"/>
      <c r="C839" s="43"/>
      <c r="D839" s="229" t="s">
        <v>205</v>
      </c>
      <c r="E839" s="43"/>
      <c r="F839" s="230" t="s">
        <v>1190</v>
      </c>
      <c r="G839" s="43"/>
      <c r="H839" s="43"/>
      <c r="I839" s="231"/>
      <c r="J839" s="43"/>
      <c r="K839" s="43"/>
      <c r="L839" s="47"/>
      <c r="M839" s="232"/>
      <c r="N839" s="233"/>
      <c r="O839" s="87"/>
      <c r="P839" s="87"/>
      <c r="Q839" s="87"/>
      <c r="R839" s="87"/>
      <c r="S839" s="87"/>
      <c r="T839" s="88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T839" s="20" t="s">
        <v>205</v>
      </c>
      <c r="AU839" s="20" t="s">
        <v>83</v>
      </c>
    </row>
    <row r="840" s="13" customFormat="1">
      <c r="A840" s="13"/>
      <c r="B840" s="234"/>
      <c r="C840" s="235"/>
      <c r="D840" s="236" t="s">
        <v>207</v>
      </c>
      <c r="E840" s="237" t="s">
        <v>19</v>
      </c>
      <c r="F840" s="238" t="s">
        <v>1191</v>
      </c>
      <c r="G840" s="235"/>
      <c r="H840" s="239">
        <v>10</v>
      </c>
      <c r="I840" s="240"/>
      <c r="J840" s="235"/>
      <c r="K840" s="235"/>
      <c r="L840" s="241"/>
      <c r="M840" s="242"/>
      <c r="N840" s="243"/>
      <c r="O840" s="243"/>
      <c r="P840" s="243"/>
      <c r="Q840" s="243"/>
      <c r="R840" s="243"/>
      <c r="S840" s="243"/>
      <c r="T840" s="24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5" t="s">
        <v>207</v>
      </c>
      <c r="AU840" s="245" t="s">
        <v>83</v>
      </c>
      <c r="AV840" s="13" t="s">
        <v>83</v>
      </c>
      <c r="AW840" s="13" t="s">
        <v>35</v>
      </c>
      <c r="AX840" s="13" t="s">
        <v>81</v>
      </c>
      <c r="AY840" s="245" t="s">
        <v>197</v>
      </c>
    </row>
    <row r="841" s="2" customFormat="1" ht="16.5" customHeight="1">
      <c r="A841" s="41"/>
      <c r="B841" s="42"/>
      <c r="C841" s="279" t="s">
        <v>1192</v>
      </c>
      <c r="D841" s="279" t="s">
        <v>542</v>
      </c>
      <c r="E841" s="280" t="s">
        <v>1193</v>
      </c>
      <c r="F841" s="281" t="s">
        <v>1194</v>
      </c>
      <c r="G841" s="282" t="s">
        <v>267</v>
      </c>
      <c r="H841" s="283">
        <v>10</v>
      </c>
      <c r="I841" s="284"/>
      <c r="J841" s="285">
        <f>ROUND(I841*H841,2)</f>
        <v>0</v>
      </c>
      <c r="K841" s="281" t="s">
        <v>203</v>
      </c>
      <c r="L841" s="286"/>
      <c r="M841" s="287" t="s">
        <v>19</v>
      </c>
      <c r="N841" s="288" t="s">
        <v>45</v>
      </c>
      <c r="O841" s="87"/>
      <c r="P841" s="225">
        <f>O841*H841</f>
        <v>0</v>
      </c>
      <c r="Q841" s="225">
        <v>0.012</v>
      </c>
      <c r="R841" s="225">
        <f>Q841*H841</f>
        <v>0.12</v>
      </c>
      <c r="S841" s="225">
        <v>0</v>
      </c>
      <c r="T841" s="226">
        <f>S841*H841</f>
        <v>0</v>
      </c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R841" s="227" t="s">
        <v>245</v>
      </c>
      <c r="AT841" s="227" t="s">
        <v>542</v>
      </c>
      <c r="AU841" s="227" t="s">
        <v>83</v>
      </c>
      <c r="AY841" s="20" t="s">
        <v>197</v>
      </c>
      <c r="BE841" s="228">
        <f>IF(N841="základní",J841,0)</f>
        <v>0</v>
      </c>
      <c r="BF841" s="228">
        <f>IF(N841="snížená",J841,0)</f>
        <v>0</v>
      </c>
      <c r="BG841" s="228">
        <f>IF(N841="zákl. přenesená",J841,0)</f>
        <v>0</v>
      </c>
      <c r="BH841" s="228">
        <f>IF(N841="sníž. přenesená",J841,0)</f>
        <v>0</v>
      </c>
      <c r="BI841" s="228">
        <f>IF(N841="nulová",J841,0)</f>
        <v>0</v>
      </c>
      <c r="BJ841" s="20" t="s">
        <v>81</v>
      </c>
      <c r="BK841" s="228">
        <f>ROUND(I841*H841,2)</f>
        <v>0</v>
      </c>
      <c r="BL841" s="20" t="s">
        <v>109</v>
      </c>
      <c r="BM841" s="227" t="s">
        <v>1195</v>
      </c>
    </row>
    <row r="842" s="13" customFormat="1">
      <c r="A842" s="13"/>
      <c r="B842" s="234"/>
      <c r="C842" s="235"/>
      <c r="D842" s="236" t="s">
        <v>207</v>
      </c>
      <c r="E842" s="237" t="s">
        <v>19</v>
      </c>
      <c r="F842" s="238" t="s">
        <v>1196</v>
      </c>
      <c r="G842" s="235"/>
      <c r="H842" s="239">
        <v>8</v>
      </c>
      <c r="I842" s="240"/>
      <c r="J842" s="235"/>
      <c r="K842" s="235"/>
      <c r="L842" s="241"/>
      <c r="M842" s="242"/>
      <c r="N842" s="243"/>
      <c r="O842" s="243"/>
      <c r="P842" s="243"/>
      <c r="Q842" s="243"/>
      <c r="R842" s="243"/>
      <c r="S842" s="243"/>
      <c r="T842" s="24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5" t="s">
        <v>207</v>
      </c>
      <c r="AU842" s="245" t="s">
        <v>83</v>
      </c>
      <c r="AV842" s="13" t="s">
        <v>83</v>
      </c>
      <c r="AW842" s="13" t="s">
        <v>35</v>
      </c>
      <c r="AX842" s="13" t="s">
        <v>74</v>
      </c>
      <c r="AY842" s="245" t="s">
        <v>197</v>
      </c>
    </row>
    <row r="843" s="13" customFormat="1">
      <c r="A843" s="13"/>
      <c r="B843" s="234"/>
      <c r="C843" s="235"/>
      <c r="D843" s="236" t="s">
        <v>207</v>
      </c>
      <c r="E843" s="237" t="s">
        <v>19</v>
      </c>
      <c r="F843" s="238" t="s">
        <v>1197</v>
      </c>
      <c r="G843" s="235"/>
      <c r="H843" s="239">
        <v>2</v>
      </c>
      <c r="I843" s="240"/>
      <c r="J843" s="235"/>
      <c r="K843" s="235"/>
      <c r="L843" s="241"/>
      <c r="M843" s="242"/>
      <c r="N843" s="243"/>
      <c r="O843" s="243"/>
      <c r="P843" s="243"/>
      <c r="Q843" s="243"/>
      <c r="R843" s="243"/>
      <c r="S843" s="243"/>
      <c r="T843" s="24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5" t="s">
        <v>207</v>
      </c>
      <c r="AU843" s="245" t="s">
        <v>83</v>
      </c>
      <c r="AV843" s="13" t="s">
        <v>83</v>
      </c>
      <c r="AW843" s="13" t="s">
        <v>35</v>
      </c>
      <c r="AX843" s="13" t="s">
        <v>74</v>
      </c>
      <c r="AY843" s="245" t="s">
        <v>197</v>
      </c>
    </row>
    <row r="844" s="14" customFormat="1">
      <c r="A844" s="14"/>
      <c r="B844" s="246"/>
      <c r="C844" s="247"/>
      <c r="D844" s="236" t="s">
        <v>207</v>
      </c>
      <c r="E844" s="248" t="s">
        <v>19</v>
      </c>
      <c r="F844" s="249" t="s">
        <v>216</v>
      </c>
      <c r="G844" s="247"/>
      <c r="H844" s="250">
        <v>10</v>
      </c>
      <c r="I844" s="251"/>
      <c r="J844" s="247"/>
      <c r="K844" s="247"/>
      <c r="L844" s="252"/>
      <c r="M844" s="253"/>
      <c r="N844" s="254"/>
      <c r="O844" s="254"/>
      <c r="P844" s="254"/>
      <c r="Q844" s="254"/>
      <c r="R844" s="254"/>
      <c r="S844" s="254"/>
      <c r="T844" s="255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6" t="s">
        <v>207</v>
      </c>
      <c r="AU844" s="256" t="s">
        <v>83</v>
      </c>
      <c r="AV844" s="14" t="s">
        <v>109</v>
      </c>
      <c r="AW844" s="14" t="s">
        <v>35</v>
      </c>
      <c r="AX844" s="14" t="s">
        <v>81</v>
      </c>
      <c r="AY844" s="256" t="s">
        <v>197</v>
      </c>
    </row>
    <row r="845" s="2" customFormat="1" ht="24.15" customHeight="1">
      <c r="A845" s="41"/>
      <c r="B845" s="42"/>
      <c r="C845" s="216" t="s">
        <v>1198</v>
      </c>
      <c r="D845" s="216" t="s">
        <v>199</v>
      </c>
      <c r="E845" s="217" t="s">
        <v>1199</v>
      </c>
      <c r="F845" s="218" t="s">
        <v>1200</v>
      </c>
      <c r="G845" s="219" t="s">
        <v>202</v>
      </c>
      <c r="H845" s="220">
        <v>1671.5999999999999</v>
      </c>
      <c r="I845" s="221"/>
      <c r="J845" s="222">
        <f>ROUND(I845*H845,2)</f>
        <v>0</v>
      </c>
      <c r="K845" s="218" t="s">
        <v>203</v>
      </c>
      <c r="L845" s="47"/>
      <c r="M845" s="223" t="s">
        <v>19</v>
      </c>
      <c r="N845" s="224" t="s">
        <v>45</v>
      </c>
      <c r="O845" s="87"/>
      <c r="P845" s="225">
        <f>O845*H845</f>
        <v>0</v>
      </c>
      <c r="Q845" s="225">
        <v>0</v>
      </c>
      <c r="R845" s="225">
        <f>Q845*H845</f>
        <v>0</v>
      </c>
      <c r="S845" s="225">
        <v>0</v>
      </c>
      <c r="T845" s="226">
        <f>S845*H845</f>
        <v>0</v>
      </c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R845" s="227" t="s">
        <v>109</v>
      </c>
      <c r="AT845" s="227" t="s">
        <v>199</v>
      </c>
      <c r="AU845" s="227" t="s">
        <v>83</v>
      </c>
      <c r="AY845" s="20" t="s">
        <v>197</v>
      </c>
      <c r="BE845" s="228">
        <f>IF(N845="základní",J845,0)</f>
        <v>0</v>
      </c>
      <c r="BF845" s="228">
        <f>IF(N845="snížená",J845,0)</f>
        <v>0</v>
      </c>
      <c r="BG845" s="228">
        <f>IF(N845="zákl. přenesená",J845,0)</f>
        <v>0</v>
      </c>
      <c r="BH845" s="228">
        <f>IF(N845="sníž. přenesená",J845,0)</f>
        <v>0</v>
      </c>
      <c r="BI845" s="228">
        <f>IF(N845="nulová",J845,0)</f>
        <v>0</v>
      </c>
      <c r="BJ845" s="20" t="s">
        <v>81</v>
      </c>
      <c r="BK845" s="228">
        <f>ROUND(I845*H845,2)</f>
        <v>0</v>
      </c>
      <c r="BL845" s="20" t="s">
        <v>109</v>
      </c>
      <c r="BM845" s="227" t="s">
        <v>1201</v>
      </c>
    </row>
    <row r="846" s="2" customFormat="1">
      <c r="A846" s="41"/>
      <c r="B846" s="42"/>
      <c r="C846" s="43"/>
      <c r="D846" s="229" t="s">
        <v>205</v>
      </c>
      <c r="E846" s="43"/>
      <c r="F846" s="230" t="s">
        <v>1202</v>
      </c>
      <c r="G846" s="43"/>
      <c r="H846" s="43"/>
      <c r="I846" s="231"/>
      <c r="J846" s="43"/>
      <c r="K846" s="43"/>
      <c r="L846" s="47"/>
      <c r="M846" s="232"/>
      <c r="N846" s="233"/>
      <c r="O846" s="87"/>
      <c r="P846" s="87"/>
      <c r="Q846" s="87"/>
      <c r="R846" s="87"/>
      <c r="S846" s="87"/>
      <c r="T846" s="88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T846" s="20" t="s">
        <v>205</v>
      </c>
      <c r="AU846" s="20" t="s">
        <v>83</v>
      </c>
    </row>
    <row r="847" s="13" customFormat="1">
      <c r="A847" s="13"/>
      <c r="B847" s="234"/>
      <c r="C847" s="235"/>
      <c r="D847" s="236" t="s">
        <v>207</v>
      </c>
      <c r="E847" s="237" t="s">
        <v>19</v>
      </c>
      <c r="F847" s="238" t="s">
        <v>1203</v>
      </c>
      <c r="G847" s="235"/>
      <c r="H847" s="239">
        <v>1671.5999999999999</v>
      </c>
      <c r="I847" s="240"/>
      <c r="J847" s="235"/>
      <c r="K847" s="235"/>
      <c r="L847" s="241"/>
      <c r="M847" s="242"/>
      <c r="N847" s="243"/>
      <c r="O847" s="243"/>
      <c r="P847" s="243"/>
      <c r="Q847" s="243"/>
      <c r="R847" s="243"/>
      <c r="S847" s="243"/>
      <c r="T847" s="244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5" t="s">
        <v>207</v>
      </c>
      <c r="AU847" s="245" t="s">
        <v>83</v>
      </c>
      <c r="AV847" s="13" t="s">
        <v>83</v>
      </c>
      <c r="AW847" s="13" t="s">
        <v>35</v>
      </c>
      <c r="AX847" s="13" t="s">
        <v>81</v>
      </c>
      <c r="AY847" s="245" t="s">
        <v>197</v>
      </c>
    </row>
    <row r="848" s="2" customFormat="1" ht="44.25" customHeight="1">
      <c r="A848" s="41"/>
      <c r="B848" s="42"/>
      <c r="C848" s="216" t="s">
        <v>1204</v>
      </c>
      <c r="D848" s="216" t="s">
        <v>199</v>
      </c>
      <c r="E848" s="217" t="s">
        <v>1205</v>
      </c>
      <c r="F848" s="218" t="s">
        <v>1206</v>
      </c>
      <c r="G848" s="219" t="s">
        <v>202</v>
      </c>
      <c r="H848" s="220">
        <v>8358</v>
      </c>
      <c r="I848" s="221"/>
      <c r="J848" s="222">
        <f>ROUND(I848*H848,2)</f>
        <v>0</v>
      </c>
      <c r="K848" s="218" t="s">
        <v>203</v>
      </c>
      <c r="L848" s="47"/>
      <c r="M848" s="223" t="s">
        <v>19</v>
      </c>
      <c r="N848" s="224" t="s">
        <v>45</v>
      </c>
      <c r="O848" s="87"/>
      <c r="P848" s="225">
        <f>O848*H848</f>
        <v>0</v>
      </c>
      <c r="Q848" s="225">
        <v>0</v>
      </c>
      <c r="R848" s="225">
        <f>Q848*H848</f>
        <v>0</v>
      </c>
      <c r="S848" s="225">
        <v>0</v>
      </c>
      <c r="T848" s="226">
        <f>S848*H848</f>
        <v>0</v>
      </c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R848" s="227" t="s">
        <v>109</v>
      </c>
      <c r="AT848" s="227" t="s">
        <v>199</v>
      </c>
      <c r="AU848" s="227" t="s">
        <v>83</v>
      </c>
      <c r="AY848" s="20" t="s">
        <v>197</v>
      </c>
      <c r="BE848" s="228">
        <f>IF(N848="základní",J848,0)</f>
        <v>0</v>
      </c>
      <c r="BF848" s="228">
        <f>IF(N848="snížená",J848,0)</f>
        <v>0</v>
      </c>
      <c r="BG848" s="228">
        <f>IF(N848="zákl. přenesená",J848,0)</f>
        <v>0</v>
      </c>
      <c r="BH848" s="228">
        <f>IF(N848="sníž. přenesená",J848,0)</f>
        <v>0</v>
      </c>
      <c r="BI848" s="228">
        <f>IF(N848="nulová",J848,0)</f>
        <v>0</v>
      </c>
      <c r="BJ848" s="20" t="s">
        <v>81</v>
      </c>
      <c r="BK848" s="228">
        <f>ROUND(I848*H848,2)</f>
        <v>0</v>
      </c>
      <c r="BL848" s="20" t="s">
        <v>109</v>
      </c>
      <c r="BM848" s="227" t="s">
        <v>1207</v>
      </c>
    </row>
    <row r="849" s="2" customFormat="1">
      <c r="A849" s="41"/>
      <c r="B849" s="42"/>
      <c r="C849" s="43"/>
      <c r="D849" s="229" t="s">
        <v>205</v>
      </c>
      <c r="E849" s="43"/>
      <c r="F849" s="230" t="s">
        <v>1208</v>
      </c>
      <c r="G849" s="43"/>
      <c r="H849" s="43"/>
      <c r="I849" s="231"/>
      <c r="J849" s="43"/>
      <c r="K849" s="43"/>
      <c r="L849" s="47"/>
      <c r="M849" s="232"/>
      <c r="N849" s="233"/>
      <c r="O849" s="87"/>
      <c r="P849" s="87"/>
      <c r="Q849" s="87"/>
      <c r="R849" s="87"/>
      <c r="S849" s="87"/>
      <c r="T849" s="88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T849" s="20" t="s">
        <v>205</v>
      </c>
      <c r="AU849" s="20" t="s">
        <v>83</v>
      </c>
    </row>
    <row r="850" s="13" customFormat="1">
      <c r="A850" s="13"/>
      <c r="B850" s="234"/>
      <c r="C850" s="235"/>
      <c r="D850" s="236" t="s">
        <v>207</v>
      </c>
      <c r="E850" s="237" t="s">
        <v>19</v>
      </c>
      <c r="F850" s="238" t="s">
        <v>1209</v>
      </c>
      <c r="G850" s="235"/>
      <c r="H850" s="239">
        <v>8358</v>
      </c>
      <c r="I850" s="240"/>
      <c r="J850" s="235"/>
      <c r="K850" s="235"/>
      <c r="L850" s="241"/>
      <c r="M850" s="242"/>
      <c r="N850" s="243"/>
      <c r="O850" s="243"/>
      <c r="P850" s="243"/>
      <c r="Q850" s="243"/>
      <c r="R850" s="243"/>
      <c r="S850" s="243"/>
      <c r="T850" s="24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5" t="s">
        <v>207</v>
      </c>
      <c r="AU850" s="245" t="s">
        <v>83</v>
      </c>
      <c r="AV850" s="13" t="s">
        <v>83</v>
      </c>
      <c r="AW850" s="13" t="s">
        <v>35</v>
      </c>
      <c r="AX850" s="13" t="s">
        <v>81</v>
      </c>
      <c r="AY850" s="245" t="s">
        <v>197</v>
      </c>
    </row>
    <row r="851" s="12" customFormat="1" ht="22.8" customHeight="1">
      <c r="A851" s="12"/>
      <c r="B851" s="200"/>
      <c r="C851" s="201"/>
      <c r="D851" s="202" t="s">
        <v>73</v>
      </c>
      <c r="E851" s="214" t="s">
        <v>1210</v>
      </c>
      <c r="F851" s="214" t="s">
        <v>1211</v>
      </c>
      <c r="G851" s="201"/>
      <c r="H851" s="201"/>
      <c r="I851" s="204"/>
      <c r="J851" s="215">
        <f>BK851</f>
        <v>0</v>
      </c>
      <c r="K851" s="201"/>
      <c r="L851" s="206"/>
      <c r="M851" s="207"/>
      <c r="N851" s="208"/>
      <c r="O851" s="208"/>
      <c r="P851" s="209">
        <f>SUM(P852:P853)</f>
        <v>0</v>
      </c>
      <c r="Q851" s="208"/>
      <c r="R851" s="209">
        <f>SUM(R852:R853)</f>
        <v>0</v>
      </c>
      <c r="S851" s="208"/>
      <c r="T851" s="210">
        <f>SUM(T852:T853)</f>
        <v>0</v>
      </c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R851" s="211" t="s">
        <v>81</v>
      </c>
      <c r="AT851" s="212" t="s">
        <v>73</v>
      </c>
      <c r="AU851" s="212" t="s">
        <v>81</v>
      </c>
      <c r="AY851" s="211" t="s">
        <v>197</v>
      </c>
      <c r="BK851" s="213">
        <f>SUM(BK852:BK853)</f>
        <v>0</v>
      </c>
    </row>
    <row r="852" s="2" customFormat="1" ht="62.7" customHeight="1">
      <c r="A852" s="41"/>
      <c r="B852" s="42"/>
      <c r="C852" s="216" t="s">
        <v>1212</v>
      </c>
      <c r="D852" s="216" t="s">
        <v>199</v>
      </c>
      <c r="E852" s="217" t="s">
        <v>1213</v>
      </c>
      <c r="F852" s="218" t="s">
        <v>1214</v>
      </c>
      <c r="G852" s="219" t="s">
        <v>253</v>
      </c>
      <c r="H852" s="220">
        <v>1635.9680000000001</v>
      </c>
      <c r="I852" s="221"/>
      <c r="J852" s="222">
        <f>ROUND(I852*H852,2)</f>
        <v>0</v>
      </c>
      <c r="K852" s="218" t="s">
        <v>203</v>
      </c>
      <c r="L852" s="47"/>
      <c r="M852" s="223" t="s">
        <v>19</v>
      </c>
      <c r="N852" s="224" t="s">
        <v>45</v>
      </c>
      <c r="O852" s="87"/>
      <c r="P852" s="225">
        <f>O852*H852</f>
        <v>0</v>
      </c>
      <c r="Q852" s="225">
        <v>0</v>
      </c>
      <c r="R852" s="225">
        <f>Q852*H852</f>
        <v>0</v>
      </c>
      <c r="S852" s="225">
        <v>0</v>
      </c>
      <c r="T852" s="226">
        <f>S852*H852</f>
        <v>0</v>
      </c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R852" s="227" t="s">
        <v>109</v>
      </c>
      <c r="AT852" s="227" t="s">
        <v>199</v>
      </c>
      <c r="AU852" s="227" t="s">
        <v>83</v>
      </c>
      <c r="AY852" s="20" t="s">
        <v>197</v>
      </c>
      <c r="BE852" s="228">
        <f>IF(N852="základní",J852,0)</f>
        <v>0</v>
      </c>
      <c r="BF852" s="228">
        <f>IF(N852="snížená",J852,0)</f>
        <v>0</v>
      </c>
      <c r="BG852" s="228">
        <f>IF(N852="zákl. přenesená",J852,0)</f>
        <v>0</v>
      </c>
      <c r="BH852" s="228">
        <f>IF(N852="sníž. přenesená",J852,0)</f>
        <v>0</v>
      </c>
      <c r="BI852" s="228">
        <f>IF(N852="nulová",J852,0)</f>
        <v>0</v>
      </c>
      <c r="BJ852" s="20" t="s">
        <v>81</v>
      </c>
      <c r="BK852" s="228">
        <f>ROUND(I852*H852,2)</f>
        <v>0</v>
      </c>
      <c r="BL852" s="20" t="s">
        <v>109</v>
      </c>
      <c r="BM852" s="227" t="s">
        <v>1215</v>
      </c>
    </row>
    <row r="853" s="2" customFormat="1">
      <c r="A853" s="41"/>
      <c r="B853" s="42"/>
      <c r="C853" s="43"/>
      <c r="D853" s="229" t="s">
        <v>205</v>
      </c>
      <c r="E853" s="43"/>
      <c r="F853" s="230" t="s">
        <v>1216</v>
      </c>
      <c r="G853" s="43"/>
      <c r="H853" s="43"/>
      <c r="I853" s="231"/>
      <c r="J853" s="43"/>
      <c r="K853" s="43"/>
      <c r="L853" s="47"/>
      <c r="M853" s="232"/>
      <c r="N853" s="233"/>
      <c r="O853" s="87"/>
      <c r="P853" s="87"/>
      <c r="Q853" s="87"/>
      <c r="R853" s="87"/>
      <c r="S853" s="87"/>
      <c r="T853" s="88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T853" s="20" t="s">
        <v>205</v>
      </c>
      <c r="AU853" s="20" t="s">
        <v>83</v>
      </c>
    </row>
    <row r="854" s="12" customFormat="1" ht="25.92" customHeight="1">
      <c r="A854" s="12"/>
      <c r="B854" s="200"/>
      <c r="C854" s="201"/>
      <c r="D854" s="202" t="s">
        <v>73</v>
      </c>
      <c r="E854" s="203" t="s">
        <v>1217</v>
      </c>
      <c r="F854" s="203" t="s">
        <v>1218</v>
      </c>
      <c r="G854" s="201"/>
      <c r="H854" s="201"/>
      <c r="I854" s="204"/>
      <c r="J854" s="205">
        <f>BK854</f>
        <v>0</v>
      </c>
      <c r="K854" s="201"/>
      <c r="L854" s="206"/>
      <c r="M854" s="207"/>
      <c r="N854" s="208"/>
      <c r="O854" s="208"/>
      <c r="P854" s="209">
        <f>P855+P880+P941+P1090+P1094+P1099+P1106+P1205+P1257+P1373+P1513+P1675+P1734+P1837+P1847+P1870+P1985</f>
        <v>0</v>
      </c>
      <c r="Q854" s="208"/>
      <c r="R854" s="209">
        <f>R855+R880+R941+R1090+R1094+R1099+R1106+R1205+R1257+R1373+R1513+R1675+R1734+R1837+R1847+R1870+R1985</f>
        <v>93.124566370000025</v>
      </c>
      <c r="S854" s="208"/>
      <c r="T854" s="210">
        <f>T855+T880+T941+T1090+T1094+T1099+T1106+T1205+T1257+T1373+T1513+T1675+T1734+T1837+T1847+T1870+T1985</f>
        <v>0.040150400000000003</v>
      </c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R854" s="211" t="s">
        <v>83</v>
      </c>
      <c r="AT854" s="212" t="s">
        <v>73</v>
      </c>
      <c r="AU854" s="212" t="s">
        <v>74</v>
      </c>
      <c r="AY854" s="211" t="s">
        <v>197</v>
      </c>
      <c r="BK854" s="213">
        <f>BK855+BK880+BK941+BK1090+BK1094+BK1099+BK1106+BK1205+BK1257+BK1373+BK1513+BK1675+BK1734+BK1837+BK1847+BK1870+BK1985</f>
        <v>0</v>
      </c>
    </row>
    <row r="855" s="12" customFormat="1" ht="22.8" customHeight="1">
      <c r="A855" s="12"/>
      <c r="B855" s="200"/>
      <c r="C855" s="201"/>
      <c r="D855" s="202" t="s">
        <v>73</v>
      </c>
      <c r="E855" s="214" t="s">
        <v>1219</v>
      </c>
      <c r="F855" s="214" t="s">
        <v>1220</v>
      </c>
      <c r="G855" s="201"/>
      <c r="H855" s="201"/>
      <c r="I855" s="204"/>
      <c r="J855" s="215">
        <f>BK855</f>
        <v>0</v>
      </c>
      <c r="K855" s="201"/>
      <c r="L855" s="206"/>
      <c r="M855" s="207"/>
      <c r="N855" s="208"/>
      <c r="O855" s="208"/>
      <c r="P855" s="209">
        <f>SUM(P856:P879)</f>
        <v>0</v>
      </c>
      <c r="Q855" s="208"/>
      <c r="R855" s="209">
        <f>SUM(R856:R879)</f>
        <v>9.1167820000000006</v>
      </c>
      <c r="S855" s="208"/>
      <c r="T855" s="210">
        <f>SUM(T856:T879)</f>
        <v>0</v>
      </c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R855" s="211" t="s">
        <v>83</v>
      </c>
      <c r="AT855" s="212" t="s">
        <v>73</v>
      </c>
      <c r="AU855" s="212" t="s">
        <v>81</v>
      </c>
      <c r="AY855" s="211" t="s">
        <v>197</v>
      </c>
      <c r="BK855" s="213">
        <f>SUM(BK856:BK879)</f>
        <v>0</v>
      </c>
    </row>
    <row r="856" s="2" customFormat="1" ht="37.8" customHeight="1">
      <c r="A856" s="41"/>
      <c r="B856" s="42"/>
      <c r="C856" s="216" t="s">
        <v>1221</v>
      </c>
      <c r="D856" s="216" t="s">
        <v>199</v>
      </c>
      <c r="E856" s="217" t="s">
        <v>1222</v>
      </c>
      <c r="F856" s="218" t="s">
        <v>1223</v>
      </c>
      <c r="G856" s="219" t="s">
        <v>202</v>
      </c>
      <c r="H856" s="220">
        <v>500.07999999999998</v>
      </c>
      <c r="I856" s="221"/>
      <c r="J856" s="222">
        <f>ROUND(I856*H856,2)</f>
        <v>0</v>
      </c>
      <c r="K856" s="218" t="s">
        <v>203</v>
      </c>
      <c r="L856" s="47"/>
      <c r="M856" s="223" t="s">
        <v>19</v>
      </c>
      <c r="N856" s="224" t="s">
        <v>45</v>
      </c>
      <c r="O856" s="87"/>
      <c r="P856" s="225">
        <f>O856*H856</f>
        <v>0</v>
      </c>
      <c r="Q856" s="225">
        <v>0</v>
      </c>
      <c r="R856" s="225">
        <f>Q856*H856</f>
        <v>0</v>
      </c>
      <c r="S856" s="225">
        <v>0</v>
      </c>
      <c r="T856" s="226">
        <f>S856*H856</f>
        <v>0</v>
      </c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R856" s="227" t="s">
        <v>291</v>
      </c>
      <c r="AT856" s="227" t="s">
        <v>199</v>
      </c>
      <c r="AU856" s="227" t="s">
        <v>83</v>
      </c>
      <c r="AY856" s="20" t="s">
        <v>197</v>
      </c>
      <c r="BE856" s="228">
        <f>IF(N856="základní",J856,0)</f>
        <v>0</v>
      </c>
      <c r="BF856" s="228">
        <f>IF(N856="snížená",J856,0)</f>
        <v>0</v>
      </c>
      <c r="BG856" s="228">
        <f>IF(N856="zákl. přenesená",J856,0)</f>
        <v>0</v>
      </c>
      <c r="BH856" s="228">
        <f>IF(N856="sníž. přenesená",J856,0)</f>
        <v>0</v>
      </c>
      <c r="BI856" s="228">
        <f>IF(N856="nulová",J856,0)</f>
        <v>0</v>
      </c>
      <c r="BJ856" s="20" t="s">
        <v>81</v>
      </c>
      <c r="BK856" s="228">
        <f>ROUND(I856*H856,2)</f>
        <v>0</v>
      </c>
      <c r="BL856" s="20" t="s">
        <v>291</v>
      </c>
      <c r="BM856" s="227" t="s">
        <v>1224</v>
      </c>
    </row>
    <row r="857" s="2" customFormat="1">
      <c r="A857" s="41"/>
      <c r="B857" s="42"/>
      <c r="C857" s="43"/>
      <c r="D857" s="229" t="s">
        <v>205</v>
      </c>
      <c r="E857" s="43"/>
      <c r="F857" s="230" t="s">
        <v>1225</v>
      </c>
      <c r="G857" s="43"/>
      <c r="H857" s="43"/>
      <c r="I857" s="231"/>
      <c r="J857" s="43"/>
      <c r="K857" s="43"/>
      <c r="L857" s="47"/>
      <c r="M857" s="232"/>
      <c r="N857" s="233"/>
      <c r="O857" s="87"/>
      <c r="P857" s="87"/>
      <c r="Q857" s="87"/>
      <c r="R857" s="87"/>
      <c r="S857" s="87"/>
      <c r="T857" s="88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T857" s="20" t="s">
        <v>205</v>
      </c>
      <c r="AU857" s="20" t="s">
        <v>83</v>
      </c>
    </row>
    <row r="858" s="13" customFormat="1">
      <c r="A858" s="13"/>
      <c r="B858" s="234"/>
      <c r="C858" s="235"/>
      <c r="D858" s="236" t="s">
        <v>207</v>
      </c>
      <c r="E858" s="237" t="s">
        <v>19</v>
      </c>
      <c r="F858" s="238" t="s">
        <v>1226</v>
      </c>
      <c r="G858" s="235"/>
      <c r="H858" s="239">
        <v>500.07999999999998</v>
      </c>
      <c r="I858" s="240"/>
      <c r="J858" s="235"/>
      <c r="K858" s="235"/>
      <c r="L858" s="241"/>
      <c r="M858" s="242"/>
      <c r="N858" s="243"/>
      <c r="O858" s="243"/>
      <c r="P858" s="243"/>
      <c r="Q858" s="243"/>
      <c r="R858" s="243"/>
      <c r="S858" s="243"/>
      <c r="T858" s="24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5" t="s">
        <v>207</v>
      </c>
      <c r="AU858" s="245" t="s">
        <v>83</v>
      </c>
      <c r="AV858" s="13" t="s">
        <v>83</v>
      </c>
      <c r="AW858" s="13" t="s">
        <v>35</v>
      </c>
      <c r="AX858" s="13" t="s">
        <v>81</v>
      </c>
      <c r="AY858" s="245" t="s">
        <v>197</v>
      </c>
    </row>
    <row r="859" s="2" customFormat="1" ht="33" customHeight="1">
      <c r="A859" s="41"/>
      <c r="B859" s="42"/>
      <c r="C859" s="216" t="s">
        <v>1227</v>
      </c>
      <c r="D859" s="216" t="s">
        <v>199</v>
      </c>
      <c r="E859" s="217" t="s">
        <v>1228</v>
      </c>
      <c r="F859" s="218" t="s">
        <v>1229</v>
      </c>
      <c r="G859" s="219" t="s">
        <v>202</v>
      </c>
      <c r="H859" s="220">
        <v>313.91399999999999</v>
      </c>
      <c r="I859" s="221"/>
      <c r="J859" s="222">
        <f>ROUND(I859*H859,2)</f>
        <v>0</v>
      </c>
      <c r="K859" s="218" t="s">
        <v>203</v>
      </c>
      <c r="L859" s="47"/>
      <c r="M859" s="223" t="s">
        <v>19</v>
      </c>
      <c r="N859" s="224" t="s">
        <v>45</v>
      </c>
      <c r="O859" s="87"/>
      <c r="P859" s="225">
        <f>O859*H859</f>
        <v>0</v>
      </c>
      <c r="Q859" s="225">
        <v>0</v>
      </c>
      <c r="R859" s="225">
        <f>Q859*H859</f>
        <v>0</v>
      </c>
      <c r="S859" s="225">
        <v>0</v>
      </c>
      <c r="T859" s="226">
        <f>S859*H859</f>
        <v>0</v>
      </c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R859" s="227" t="s">
        <v>291</v>
      </c>
      <c r="AT859" s="227" t="s">
        <v>199</v>
      </c>
      <c r="AU859" s="227" t="s">
        <v>83</v>
      </c>
      <c r="AY859" s="20" t="s">
        <v>197</v>
      </c>
      <c r="BE859" s="228">
        <f>IF(N859="základní",J859,0)</f>
        <v>0</v>
      </c>
      <c r="BF859" s="228">
        <f>IF(N859="snížená",J859,0)</f>
        <v>0</v>
      </c>
      <c r="BG859" s="228">
        <f>IF(N859="zákl. přenesená",J859,0)</f>
        <v>0</v>
      </c>
      <c r="BH859" s="228">
        <f>IF(N859="sníž. přenesená",J859,0)</f>
        <v>0</v>
      </c>
      <c r="BI859" s="228">
        <f>IF(N859="nulová",J859,0)</f>
        <v>0</v>
      </c>
      <c r="BJ859" s="20" t="s">
        <v>81</v>
      </c>
      <c r="BK859" s="228">
        <f>ROUND(I859*H859,2)</f>
        <v>0</v>
      </c>
      <c r="BL859" s="20" t="s">
        <v>291</v>
      </c>
      <c r="BM859" s="227" t="s">
        <v>1230</v>
      </c>
    </row>
    <row r="860" s="2" customFormat="1">
      <c r="A860" s="41"/>
      <c r="B860" s="42"/>
      <c r="C860" s="43"/>
      <c r="D860" s="229" t="s">
        <v>205</v>
      </c>
      <c r="E860" s="43"/>
      <c r="F860" s="230" t="s">
        <v>1231</v>
      </c>
      <c r="G860" s="43"/>
      <c r="H860" s="43"/>
      <c r="I860" s="231"/>
      <c r="J860" s="43"/>
      <c r="K860" s="43"/>
      <c r="L860" s="47"/>
      <c r="M860" s="232"/>
      <c r="N860" s="233"/>
      <c r="O860" s="87"/>
      <c r="P860" s="87"/>
      <c r="Q860" s="87"/>
      <c r="R860" s="87"/>
      <c r="S860" s="87"/>
      <c r="T860" s="88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T860" s="20" t="s">
        <v>205</v>
      </c>
      <c r="AU860" s="20" t="s">
        <v>83</v>
      </c>
    </row>
    <row r="861" s="15" customFormat="1">
      <c r="A861" s="15"/>
      <c r="B861" s="257"/>
      <c r="C861" s="258"/>
      <c r="D861" s="236" t="s">
        <v>207</v>
      </c>
      <c r="E861" s="259" t="s">
        <v>19</v>
      </c>
      <c r="F861" s="260" t="s">
        <v>1232</v>
      </c>
      <c r="G861" s="258"/>
      <c r="H861" s="259" t="s">
        <v>19</v>
      </c>
      <c r="I861" s="261"/>
      <c r="J861" s="258"/>
      <c r="K861" s="258"/>
      <c r="L861" s="262"/>
      <c r="M861" s="263"/>
      <c r="N861" s="264"/>
      <c r="O861" s="264"/>
      <c r="P861" s="264"/>
      <c r="Q861" s="264"/>
      <c r="R861" s="264"/>
      <c r="S861" s="264"/>
      <c r="T861" s="26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66" t="s">
        <v>207</v>
      </c>
      <c r="AU861" s="266" t="s">
        <v>83</v>
      </c>
      <c r="AV861" s="15" t="s">
        <v>81</v>
      </c>
      <c r="AW861" s="15" t="s">
        <v>35</v>
      </c>
      <c r="AX861" s="15" t="s">
        <v>74</v>
      </c>
      <c r="AY861" s="266" t="s">
        <v>197</v>
      </c>
    </row>
    <row r="862" s="13" customFormat="1">
      <c r="A862" s="13"/>
      <c r="B862" s="234"/>
      <c r="C862" s="235"/>
      <c r="D862" s="236" t="s">
        <v>207</v>
      </c>
      <c r="E862" s="237" t="s">
        <v>19</v>
      </c>
      <c r="F862" s="238" t="s">
        <v>1233</v>
      </c>
      <c r="G862" s="235"/>
      <c r="H862" s="239">
        <v>242.25</v>
      </c>
      <c r="I862" s="240"/>
      <c r="J862" s="235"/>
      <c r="K862" s="235"/>
      <c r="L862" s="241"/>
      <c r="M862" s="242"/>
      <c r="N862" s="243"/>
      <c r="O862" s="243"/>
      <c r="P862" s="243"/>
      <c r="Q862" s="243"/>
      <c r="R862" s="243"/>
      <c r="S862" s="243"/>
      <c r="T862" s="24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5" t="s">
        <v>207</v>
      </c>
      <c r="AU862" s="245" t="s">
        <v>83</v>
      </c>
      <c r="AV862" s="13" t="s">
        <v>83</v>
      </c>
      <c r="AW862" s="13" t="s">
        <v>35</v>
      </c>
      <c r="AX862" s="13" t="s">
        <v>74</v>
      </c>
      <c r="AY862" s="245" t="s">
        <v>197</v>
      </c>
    </row>
    <row r="863" s="13" customFormat="1">
      <c r="A863" s="13"/>
      <c r="B863" s="234"/>
      <c r="C863" s="235"/>
      <c r="D863" s="236" t="s">
        <v>207</v>
      </c>
      <c r="E863" s="237" t="s">
        <v>19</v>
      </c>
      <c r="F863" s="238" t="s">
        <v>1234</v>
      </c>
      <c r="G863" s="235"/>
      <c r="H863" s="239">
        <v>71.664000000000001</v>
      </c>
      <c r="I863" s="240"/>
      <c r="J863" s="235"/>
      <c r="K863" s="235"/>
      <c r="L863" s="241"/>
      <c r="M863" s="242"/>
      <c r="N863" s="243"/>
      <c r="O863" s="243"/>
      <c r="P863" s="243"/>
      <c r="Q863" s="243"/>
      <c r="R863" s="243"/>
      <c r="S863" s="243"/>
      <c r="T863" s="24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5" t="s">
        <v>207</v>
      </c>
      <c r="AU863" s="245" t="s">
        <v>83</v>
      </c>
      <c r="AV863" s="13" t="s">
        <v>83</v>
      </c>
      <c r="AW863" s="13" t="s">
        <v>35</v>
      </c>
      <c r="AX863" s="13" t="s">
        <v>74</v>
      </c>
      <c r="AY863" s="245" t="s">
        <v>197</v>
      </c>
    </row>
    <row r="864" s="14" customFormat="1">
      <c r="A864" s="14"/>
      <c r="B864" s="246"/>
      <c r="C864" s="247"/>
      <c r="D864" s="236" t="s">
        <v>207</v>
      </c>
      <c r="E864" s="248" t="s">
        <v>19</v>
      </c>
      <c r="F864" s="249" t="s">
        <v>216</v>
      </c>
      <c r="G864" s="247"/>
      <c r="H864" s="250">
        <v>313.91399999999999</v>
      </c>
      <c r="I864" s="251"/>
      <c r="J864" s="247"/>
      <c r="K864" s="247"/>
      <c r="L864" s="252"/>
      <c r="M864" s="253"/>
      <c r="N864" s="254"/>
      <c r="O864" s="254"/>
      <c r="P864" s="254"/>
      <c r="Q864" s="254"/>
      <c r="R864" s="254"/>
      <c r="S864" s="254"/>
      <c r="T864" s="255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6" t="s">
        <v>207</v>
      </c>
      <c r="AU864" s="256" t="s">
        <v>83</v>
      </c>
      <c r="AV864" s="14" t="s">
        <v>109</v>
      </c>
      <c r="AW864" s="14" t="s">
        <v>35</v>
      </c>
      <c r="AX864" s="14" t="s">
        <v>81</v>
      </c>
      <c r="AY864" s="256" t="s">
        <v>197</v>
      </c>
    </row>
    <row r="865" s="2" customFormat="1" ht="16.5" customHeight="1">
      <c r="A865" s="41"/>
      <c r="B865" s="42"/>
      <c r="C865" s="279" t="s">
        <v>1235</v>
      </c>
      <c r="D865" s="279" t="s">
        <v>542</v>
      </c>
      <c r="E865" s="280" t="s">
        <v>1236</v>
      </c>
      <c r="F865" s="281" t="s">
        <v>1237</v>
      </c>
      <c r="G865" s="282" t="s">
        <v>253</v>
      </c>
      <c r="H865" s="283">
        <v>0.27700000000000002</v>
      </c>
      <c r="I865" s="284"/>
      <c r="J865" s="285">
        <f>ROUND(I865*H865,2)</f>
        <v>0</v>
      </c>
      <c r="K865" s="281" t="s">
        <v>203</v>
      </c>
      <c r="L865" s="286"/>
      <c r="M865" s="287" t="s">
        <v>19</v>
      </c>
      <c r="N865" s="288" t="s">
        <v>45</v>
      </c>
      <c r="O865" s="87"/>
      <c r="P865" s="225">
        <f>O865*H865</f>
        <v>0</v>
      </c>
      <c r="Q865" s="225">
        <v>1</v>
      </c>
      <c r="R865" s="225">
        <f>Q865*H865</f>
        <v>0.27700000000000002</v>
      </c>
      <c r="S865" s="225">
        <v>0</v>
      </c>
      <c r="T865" s="226">
        <f>S865*H865</f>
        <v>0</v>
      </c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R865" s="227" t="s">
        <v>396</v>
      </c>
      <c r="AT865" s="227" t="s">
        <v>542</v>
      </c>
      <c r="AU865" s="227" t="s">
        <v>83</v>
      </c>
      <c r="AY865" s="20" t="s">
        <v>197</v>
      </c>
      <c r="BE865" s="228">
        <f>IF(N865="základní",J865,0)</f>
        <v>0</v>
      </c>
      <c r="BF865" s="228">
        <f>IF(N865="snížená",J865,0)</f>
        <v>0</v>
      </c>
      <c r="BG865" s="228">
        <f>IF(N865="zákl. přenesená",J865,0)</f>
        <v>0</v>
      </c>
      <c r="BH865" s="228">
        <f>IF(N865="sníž. přenesená",J865,0)</f>
        <v>0</v>
      </c>
      <c r="BI865" s="228">
        <f>IF(N865="nulová",J865,0)</f>
        <v>0</v>
      </c>
      <c r="BJ865" s="20" t="s">
        <v>81</v>
      </c>
      <c r="BK865" s="228">
        <f>ROUND(I865*H865,2)</f>
        <v>0</v>
      </c>
      <c r="BL865" s="20" t="s">
        <v>291</v>
      </c>
      <c r="BM865" s="227" t="s">
        <v>1238</v>
      </c>
    </row>
    <row r="866" s="13" customFormat="1">
      <c r="A866" s="13"/>
      <c r="B866" s="234"/>
      <c r="C866" s="235"/>
      <c r="D866" s="236" t="s">
        <v>207</v>
      </c>
      <c r="E866" s="237" t="s">
        <v>19</v>
      </c>
      <c r="F866" s="238" t="s">
        <v>1239</v>
      </c>
      <c r="G866" s="235"/>
      <c r="H866" s="239">
        <v>0.27700000000000002</v>
      </c>
      <c r="I866" s="240"/>
      <c r="J866" s="235"/>
      <c r="K866" s="235"/>
      <c r="L866" s="241"/>
      <c r="M866" s="242"/>
      <c r="N866" s="243"/>
      <c r="O866" s="243"/>
      <c r="P866" s="243"/>
      <c r="Q866" s="243"/>
      <c r="R866" s="243"/>
      <c r="S866" s="243"/>
      <c r="T866" s="24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5" t="s">
        <v>207</v>
      </c>
      <c r="AU866" s="245" t="s">
        <v>83</v>
      </c>
      <c r="AV866" s="13" t="s">
        <v>83</v>
      </c>
      <c r="AW866" s="13" t="s">
        <v>35</v>
      </c>
      <c r="AX866" s="13" t="s">
        <v>81</v>
      </c>
      <c r="AY866" s="245" t="s">
        <v>197</v>
      </c>
    </row>
    <row r="867" s="2" customFormat="1" ht="24.15" customHeight="1">
      <c r="A867" s="41"/>
      <c r="B867" s="42"/>
      <c r="C867" s="216" t="s">
        <v>1240</v>
      </c>
      <c r="D867" s="216" t="s">
        <v>199</v>
      </c>
      <c r="E867" s="217" t="s">
        <v>1241</v>
      </c>
      <c r="F867" s="218" t="s">
        <v>1242</v>
      </c>
      <c r="G867" s="219" t="s">
        <v>202</v>
      </c>
      <c r="H867" s="220">
        <v>1190</v>
      </c>
      <c r="I867" s="221"/>
      <c r="J867" s="222">
        <f>ROUND(I867*H867,2)</f>
        <v>0</v>
      </c>
      <c r="K867" s="218" t="s">
        <v>203</v>
      </c>
      <c r="L867" s="47"/>
      <c r="M867" s="223" t="s">
        <v>19</v>
      </c>
      <c r="N867" s="224" t="s">
        <v>45</v>
      </c>
      <c r="O867" s="87"/>
      <c r="P867" s="225">
        <f>O867*H867</f>
        <v>0</v>
      </c>
      <c r="Q867" s="225">
        <v>0.00040000000000000002</v>
      </c>
      <c r="R867" s="225">
        <f>Q867*H867</f>
        <v>0.47600000000000003</v>
      </c>
      <c r="S867" s="225">
        <v>0</v>
      </c>
      <c r="T867" s="226">
        <f>S867*H867</f>
        <v>0</v>
      </c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R867" s="227" t="s">
        <v>291</v>
      </c>
      <c r="AT867" s="227" t="s">
        <v>199</v>
      </c>
      <c r="AU867" s="227" t="s">
        <v>83</v>
      </c>
      <c r="AY867" s="20" t="s">
        <v>197</v>
      </c>
      <c r="BE867" s="228">
        <f>IF(N867="základní",J867,0)</f>
        <v>0</v>
      </c>
      <c r="BF867" s="228">
        <f>IF(N867="snížená",J867,0)</f>
        <v>0</v>
      </c>
      <c r="BG867" s="228">
        <f>IF(N867="zákl. přenesená",J867,0)</f>
        <v>0</v>
      </c>
      <c r="BH867" s="228">
        <f>IF(N867="sníž. přenesená",J867,0)</f>
        <v>0</v>
      </c>
      <c r="BI867" s="228">
        <f>IF(N867="nulová",J867,0)</f>
        <v>0</v>
      </c>
      <c r="BJ867" s="20" t="s">
        <v>81</v>
      </c>
      <c r="BK867" s="228">
        <f>ROUND(I867*H867,2)</f>
        <v>0</v>
      </c>
      <c r="BL867" s="20" t="s">
        <v>291</v>
      </c>
      <c r="BM867" s="227" t="s">
        <v>1243</v>
      </c>
    </row>
    <row r="868" s="2" customFormat="1">
      <c r="A868" s="41"/>
      <c r="B868" s="42"/>
      <c r="C868" s="43"/>
      <c r="D868" s="229" t="s">
        <v>205</v>
      </c>
      <c r="E868" s="43"/>
      <c r="F868" s="230" t="s">
        <v>1244</v>
      </c>
      <c r="G868" s="43"/>
      <c r="H868" s="43"/>
      <c r="I868" s="231"/>
      <c r="J868" s="43"/>
      <c r="K868" s="43"/>
      <c r="L868" s="47"/>
      <c r="M868" s="232"/>
      <c r="N868" s="233"/>
      <c r="O868" s="87"/>
      <c r="P868" s="87"/>
      <c r="Q868" s="87"/>
      <c r="R868" s="87"/>
      <c r="S868" s="87"/>
      <c r="T868" s="88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T868" s="20" t="s">
        <v>205</v>
      </c>
      <c r="AU868" s="20" t="s">
        <v>83</v>
      </c>
    </row>
    <row r="869" s="13" customFormat="1">
      <c r="A869" s="13"/>
      <c r="B869" s="234"/>
      <c r="C869" s="235"/>
      <c r="D869" s="236" t="s">
        <v>207</v>
      </c>
      <c r="E869" s="237" t="s">
        <v>19</v>
      </c>
      <c r="F869" s="238" t="s">
        <v>1245</v>
      </c>
      <c r="G869" s="235"/>
      <c r="H869" s="239">
        <v>1190</v>
      </c>
      <c r="I869" s="240"/>
      <c r="J869" s="235"/>
      <c r="K869" s="235"/>
      <c r="L869" s="241"/>
      <c r="M869" s="242"/>
      <c r="N869" s="243"/>
      <c r="O869" s="243"/>
      <c r="P869" s="243"/>
      <c r="Q869" s="243"/>
      <c r="R869" s="243"/>
      <c r="S869" s="243"/>
      <c r="T869" s="24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5" t="s">
        <v>207</v>
      </c>
      <c r="AU869" s="245" t="s">
        <v>83</v>
      </c>
      <c r="AV869" s="13" t="s">
        <v>83</v>
      </c>
      <c r="AW869" s="13" t="s">
        <v>35</v>
      </c>
      <c r="AX869" s="13" t="s">
        <v>81</v>
      </c>
      <c r="AY869" s="245" t="s">
        <v>197</v>
      </c>
    </row>
    <row r="870" s="2" customFormat="1" ht="24.15" customHeight="1">
      <c r="A870" s="41"/>
      <c r="B870" s="42"/>
      <c r="C870" s="216" t="s">
        <v>1246</v>
      </c>
      <c r="D870" s="216" t="s">
        <v>199</v>
      </c>
      <c r="E870" s="217" t="s">
        <v>1247</v>
      </c>
      <c r="F870" s="218" t="s">
        <v>1248</v>
      </c>
      <c r="G870" s="219" t="s">
        <v>202</v>
      </c>
      <c r="H870" s="220">
        <v>313.91399999999999</v>
      </c>
      <c r="I870" s="221"/>
      <c r="J870" s="222">
        <f>ROUND(I870*H870,2)</f>
        <v>0</v>
      </c>
      <c r="K870" s="218" t="s">
        <v>203</v>
      </c>
      <c r="L870" s="47"/>
      <c r="M870" s="223" t="s">
        <v>19</v>
      </c>
      <c r="N870" s="224" t="s">
        <v>45</v>
      </c>
      <c r="O870" s="87"/>
      <c r="P870" s="225">
        <f>O870*H870</f>
        <v>0</v>
      </c>
      <c r="Q870" s="225">
        <v>0.00040000000000000002</v>
      </c>
      <c r="R870" s="225">
        <f>Q870*H870</f>
        <v>0.1255656</v>
      </c>
      <c r="S870" s="225">
        <v>0</v>
      </c>
      <c r="T870" s="226">
        <f>S870*H870</f>
        <v>0</v>
      </c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R870" s="227" t="s">
        <v>291</v>
      </c>
      <c r="AT870" s="227" t="s">
        <v>199</v>
      </c>
      <c r="AU870" s="227" t="s">
        <v>83</v>
      </c>
      <c r="AY870" s="20" t="s">
        <v>197</v>
      </c>
      <c r="BE870" s="228">
        <f>IF(N870="základní",J870,0)</f>
        <v>0</v>
      </c>
      <c r="BF870" s="228">
        <f>IF(N870="snížená",J870,0)</f>
        <v>0</v>
      </c>
      <c r="BG870" s="228">
        <f>IF(N870="zákl. přenesená",J870,0)</f>
        <v>0</v>
      </c>
      <c r="BH870" s="228">
        <f>IF(N870="sníž. přenesená",J870,0)</f>
        <v>0</v>
      </c>
      <c r="BI870" s="228">
        <f>IF(N870="nulová",J870,0)</f>
        <v>0</v>
      </c>
      <c r="BJ870" s="20" t="s">
        <v>81</v>
      </c>
      <c r="BK870" s="228">
        <f>ROUND(I870*H870,2)</f>
        <v>0</v>
      </c>
      <c r="BL870" s="20" t="s">
        <v>291</v>
      </c>
      <c r="BM870" s="227" t="s">
        <v>1249</v>
      </c>
    </row>
    <row r="871" s="2" customFormat="1">
      <c r="A871" s="41"/>
      <c r="B871" s="42"/>
      <c r="C871" s="43"/>
      <c r="D871" s="229" t="s">
        <v>205</v>
      </c>
      <c r="E871" s="43"/>
      <c r="F871" s="230" t="s">
        <v>1250</v>
      </c>
      <c r="G871" s="43"/>
      <c r="H871" s="43"/>
      <c r="I871" s="231"/>
      <c r="J871" s="43"/>
      <c r="K871" s="43"/>
      <c r="L871" s="47"/>
      <c r="M871" s="232"/>
      <c r="N871" s="233"/>
      <c r="O871" s="87"/>
      <c r="P871" s="87"/>
      <c r="Q871" s="87"/>
      <c r="R871" s="87"/>
      <c r="S871" s="87"/>
      <c r="T871" s="88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T871" s="20" t="s">
        <v>205</v>
      </c>
      <c r="AU871" s="20" t="s">
        <v>83</v>
      </c>
    </row>
    <row r="872" s="15" customFormat="1">
      <c r="A872" s="15"/>
      <c r="B872" s="257"/>
      <c r="C872" s="258"/>
      <c r="D872" s="236" t="s">
        <v>207</v>
      </c>
      <c r="E872" s="259" t="s">
        <v>19</v>
      </c>
      <c r="F872" s="260" t="s">
        <v>1232</v>
      </c>
      <c r="G872" s="258"/>
      <c r="H872" s="259" t="s">
        <v>19</v>
      </c>
      <c r="I872" s="261"/>
      <c r="J872" s="258"/>
      <c r="K872" s="258"/>
      <c r="L872" s="262"/>
      <c r="M872" s="263"/>
      <c r="N872" s="264"/>
      <c r="O872" s="264"/>
      <c r="P872" s="264"/>
      <c r="Q872" s="264"/>
      <c r="R872" s="264"/>
      <c r="S872" s="264"/>
      <c r="T872" s="26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66" t="s">
        <v>207</v>
      </c>
      <c r="AU872" s="266" t="s">
        <v>83</v>
      </c>
      <c r="AV872" s="15" t="s">
        <v>81</v>
      </c>
      <c r="AW872" s="15" t="s">
        <v>35</v>
      </c>
      <c r="AX872" s="15" t="s">
        <v>74</v>
      </c>
      <c r="AY872" s="266" t="s">
        <v>197</v>
      </c>
    </row>
    <row r="873" s="13" customFormat="1">
      <c r="A873" s="13"/>
      <c r="B873" s="234"/>
      <c r="C873" s="235"/>
      <c r="D873" s="236" t="s">
        <v>207</v>
      </c>
      <c r="E873" s="237" t="s">
        <v>19</v>
      </c>
      <c r="F873" s="238" t="s">
        <v>1233</v>
      </c>
      <c r="G873" s="235"/>
      <c r="H873" s="239">
        <v>242.25</v>
      </c>
      <c r="I873" s="240"/>
      <c r="J873" s="235"/>
      <c r="K873" s="235"/>
      <c r="L873" s="241"/>
      <c r="M873" s="242"/>
      <c r="N873" s="243"/>
      <c r="O873" s="243"/>
      <c r="P873" s="243"/>
      <c r="Q873" s="243"/>
      <c r="R873" s="243"/>
      <c r="S873" s="243"/>
      <c r="T873" s="244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5" t="s">
        <v>207</v>
      </c>
      <c r="AU873" s="245" t="s">
        <v>83</v>
      </c>
      <c r="AV873" s="13" t="s">
        <v>83</v>
      </c>
      <c r="AW873" s="13" t="s">
        <v>35</v>
      </c>
      <c r="AX873" s="13" t="s">
        <v>74</v>
      </c>
      <c r="AY873" s="245" t="s">
        <v>197</v>
      </c>
    </row>
    <row r="874" s="13" customFormat="1">
      <c r="A874" s="13"/>
      <c r="B874" s="234"/>
      <c r="C874" s="235"/>
      <c r="D874" s="236" t="s">
        <v>207</v>
      </c>
      <c r="E874" s="237" t="s">
        <v>19</v>
      </c>
      <c r="F874" s="238" t="s">
        <v>1234</v>
      </c>
      <c r="G874" s="235"/>
      <c r="H874" s="239">
        <v>71.664000000000001</v>
      </c>
      <c r="I874" s="240"/>
      <c r="J874" s="235"/>
      <c r="K874" s="235"/>
      <c r="L874" s="241"/>
      <c r="M874" s="242"/>
      <c r="N874" s="243"/>
      <c r="O874" s="243"/>
      <c r="P874" s="243"/>
      <c r="Q874" s="243"/>
      <c r="R874" s="243"/>
      <c r="S874" s="243"/>
      <c r="T874" s="244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5" t="s">
        <v>207</v>
      </c>
      <c r="AU874" s="245" t="s">
        <v>83</v>
      </c>
      <c r="AV874" s="13" t="s">
        <v>83</v>
      </c>
      <c r="AW874" s="13" t="s">
        <v>35</v>
      </c>
      <c r="AX874" s="13" t="s">
        <v>74</v>
      </c>
      <c r="AY874" s="245" t="s">
        <v>197</v>
      </c>
    </row>
    <row r="875" s="14" customFormat="1">
      <c r="A875" s="14"/>
      <c r="B875" s="246"/>
      <c r="C875" s="247"/>
      <c r="D875" s="236" t="s">
        <v>207</v>
      </c>
      <c r="E875" s="248" t="s">
        <v>19</v>
      </c>
      <c r="F875" s="249" t="s">
        <v>216</v>
      </c>
      <c r="G875" s="247"/>
      <c r="H875" s="250">
        <v>313.91399999999999</v>
      </c>
      <c r="I875" s="251"/>
      <c r="J875" s="247"/>
      <c r="K875" s="247"/>
      <c r="L875" s="252"/>
      <c r="M875" s="253"/>
      <c r="N875" s="254"/>
      <c r="O875" s="254"/>
      <c r="P875" s="254"/>
      <c r="Q875" s="254"/>
      <c r="R875" s="254"/>
      <c r="S875" s="254"/>
      <c r="T875" s="255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6" t="s">
        <v>207</v>
      </c>
      <c r="AU875" s="256" t="s">
        <v>83</v>
      </c>
      <c r="AV875" s="14" t="s">
        <v>109</v>
      </c>
      <c r="AW875" s="14" t="s">
        <v>35</v>
      </c>
      <c r="AX875" s="14" t="s">
        <v>81</v>
      </c>
      <c r="AY875" s="256" t="s">
        <v>197</v>
      </c>
    </row>
    <row r="876" s="2" customFormat="1" ht="49.05" customHeight="1">
      <c r="A876" s="41"/>
      <c r="B876" s="42"/>
      <c r="C876" s="279" t="s">
        <v>1251</v>
      </c>
      <c r="D876" s="279" t="s">
        <v>542</v>
      </c>
      <c r="E876" s="280" t="s">
        <v>1252</v>
      </c>
      <c r="F876" s="281" t="s">
        <v>1253</v>
      </c>
      <c r="G876" s="282" t="s">
        <v>202</v>
      </c>
      <c r="H876" s="283">
        <v>1752.8119999999999</v>
      </c>
      <c r="I876" s="284"/>
      <c r="J876" s="285">
        <f>ROUND(I876*H876,2)</f>
        <v>0</v>
      </c>
      <c r="K876" s="281" t="s">
        <v>203</v>
      </c>
      <c r="L876" s="286"/>
      <c r="M876" s="287" t="s">
        <v>19</v>
      </c>
      <c r="N876" s="288" t="s">
        <v>45</v>
      </c>
      <c r="O876" s="87"/>
      <c r="P876" s="225">
        <f>O876*H876</f>
        <v>0</v>
      </c>
      <c r="Q876" s="225">
        <v>0.0047000000000000002</v>
      </c>
      <c r="R876" s="225">
        <f>Q876*H876</f>
        <v>8.2382164000000007</v>
      </c>
      <c r="S876" s="225">
        <v>0</v>
      </c>
      <c r="T876" s="226">
        <f>S876*H876</f>
        <v>0</v>
      </c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R876" s="227" t="s">
        <v>396</v>
      </c>
      <c r="AT876" s="227" t="s">
        <v>542</v>
      </c>
      <c r="AU876" s="227" t="s">
        <v>83</v>
      </c>
      <c r="AY876" s="20" t="s">
        <v>197</v>
      </c>
      <c r="BE876" s="228">
        <f>IF(N876="základní",J876,0)</f>
        <v>0</v>
      </c>
      <c r="BF876" s="228">
        <f>IF(N876="snížená",J876,0)</f>
        <v>0</v>
      </c>
      <c r="BG876" s="228">
        <f>IF(N876="zákl. přenesená",J876,0)</f>
        <v>0</v>
      </c>
      <c r="BH876" s="228">
        <f>IF(N876="sníž. přenesená",J876,0)</f>
        <v>0</v>
      </c>
      <c r="BI876" s="228">
        <f>IF(N876="nulová",J876,0)</f>
        <v>0</v>
      </c>
      <c r="BJ876" s="20" t="s">
        <v>81</v>
      </c>
      <c r="BK876" s="228">
        <f>ROUND(I876*H876,2)</f>
        <v>0</v>
      </c>
      <c r="BL876" s="20" t="s">
        <v>291</v>
      </c>
      <c r="BM876" s="227" t="s">
        <v>1254</v>
      </c>
    </row>
    <row r="877" s="13" customFormat="1">
      <c r="A877" s="13"/>
      <c r="B877" s="234"/>
      <c r="C877" s="235"/>
      <c r="D877" s="236" t="s">
        <v>207</v>
      </c>
      <c r="E877" s="237" t="s">
        <v>19</v>
      </c>
      <c r="F877" s="238" t="s">
        <v>1255</v>
      </c>
      <c r="G877" s="235"/>
      <c r="H877" s="239">
        <v>1752.8119999999999</v>
      </c>
      <c r="I877" s="240"/>
      <c r="J877" s="235"/>
      <c r="K877" s="235"/>
      <c r="L877" s="241"/>
      <c r="M877" s="242"/>
      <c r="N877" s="243"/>
      <c r="O877" s="243"/>
      <c r="P877" s="243"/>
      <c r="Q877" s="243"/>
      <c r="R877" s="243"/>
      <c r="S877" s="243"/>
      <c r="T877" s="24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5" t="s">
        <v>207</v>
      </c>
      <c r="AU877" s="245" t="s">
        <v>83</v>
      </c>
      <c r="AV877" s="13" t="s">
        <v>83</v>
      </c>
      <c r="AW877" s="13" t="s">
        <v>35</v>
      </c>
      <c r="AX877" s="13" t="s">
        <v>81</v>
      </c>
      <c r="AY877" s="245" t="s">
        <v>197</v>
      </c>
    </row>
    <row r="878" s="2" customFormat="1" ht="49.05" customHeight="1">
      <c r="A878" s="41"/>
      <c r="B878" s="42"/>
      <c r="C878" s="216" t="s">
        <v>1256</v>
      </c>
      <c r="D878" s="216" t="s">
        <v>199</v>
      </c>
      <c r="E878" s="217" t="s">
        <v>1257</v>
      </c>
      <c r="F878" s="218" t="s">
        <v>1258</v>
      </c>
      <c r="G878" s="219" t="s">
        <v>1259</v>
      </c>
      <c r="H878" s="290"/>
      <c r="I878" s="221"/>
      <c r="J878" s="222">
        <f>ROUND(I878*H878,2)</f>
        <v>0</v>
      </c>
      <c r="K878" s="218" t="s">
        <v>203</v>
      </c>
      <c r="L878" s="47"/>
      <c r="M878" s="223" t="s">
        <v>19</v>
      </c>
      <c r="N878" s="224" t="s">
        <v>45</v>
      </c>
      <c r="O878" s="87"/>
      <c r="P878" s="225">
        <f>O878*H878</f>
        <v>0</v>
      </c>
      <c r="Q878" s="225">
        <v>0</v>
      </c>
      <c r="R878" s="225">
        <f>Q878*H878</f>
        <v>0</v>
      </c>
      <c r="S878" s="225">
        <v>0</v>
      </c>
      <c r="T878" s="226">
        <f>S878*H878</f>
        <v>0</v>
      </c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R878" s="227" t="s">
        <v>291</v>
      </c>
      <c r="AT878" s="227" t="s">
        <v>199</v>
      </c>
      <c r="AU878" s="227" t="s">
        <v>83</v>
      </c>
      <c r="AY878" s="20" t="s">
        <v>197</v>
      </c>
      <c r="BE878" s="228">
        <f>IF(N878="základní",J878,0)</f>
        <v>0</v>
      </c>
      <c r="BF878" s="228">
        <f>IF(N878="snížená",J878,0)</f>
        <v>0</v>
      </c>
      <c r="BG878" s="228">
        <f>IF(N878="zákl. přenesená",J878,0)</f>
        <v>0</v>
      </c>
      <c r="BH878" s="228">
        <f>IF(N878="sníž. přenesená",J878,0)</f>
        <v>0</v>
      </c>
      <c r="BI878" s="228">
        <f>IF(N878="nulová",J878,0)</f>
        <v>0</v>
      </c>
      <c r="BJ878" s="20" t="s">
        <v>81</v>
      </c>
      <c r="BK878" s="228">
        <f>ROUND(I878*H878,2)</f>
        <v>0</v>
      </c>
      <c r="BL878" s="20" t="s">
        <v>291</v>
      </c>
      <c r="BM878" s="227" t="s">
        <v>1260</v>
      </c>
    </row>
    <row r="879" s="2" customFormat="1">
      <c r="A879" s="41"/>
      <c r="B879" s="42"/>
      <c r="C879" s="43"/>
      <c r="D879" s="229" t="s">
        <v>205</v>
      </c>
      <c r="E879" s="43"/>
      <c r="F879" s="230" t="s">
        <v>1261</v>
      </c>
      <c r="G879" s="43"/>
      <c r="H879" s="43"/>
      <c r="I879" s="231"/>
      <c r="J879" s="43"/>
      <c r="K879" s="43"/>
      <c r="L879" s="47"/>
      <c r="M879" s="232"/>
      <c r="N879" s="233"/>
      <c r="O879" s="87"/>
      <c r="P879" s="87"/>
      <c r="Q879" s="87"/>
      <c r="R879" s="87"/>
      <c r="S879" s="87"/>
      <c r="T879" s="88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T879" s="20" t="s">
        <v>205</v>
      </c>
      <c r="AU879" s="20" t="s">
        <v>83</v>
      </c>
    </row>
    <row r="880" s="12" customFormat="1" ht="22.8" customHeight="1">
      <c r="A880" s="12"/>
      <c r="B880" s="200"/>
      <c r="C880" s="201"/>
      <c r="D880" s="202" t="s">
        <v>73</v>
      </c>
      <c r="E880" s="214" t="s">
        <v>1262</v>
      </c>
      <c r="F880" s="214" t="s">
        <v>1263</v>
      </c>
      <c r="G880" s="201"/>
      <c r="H880" s="201"/>
      <c r="I880" s="204"/>
      <c r="J880" s="215">
        <f>BK880</f>
        <v>0</v>
      </c>
      <c r="K880" s="201"/>
      <c r="L880" s="206"/>
      <c r="M880" s="207"/>
      <c r="N880" s="208"/>
      <c r="O880" s="208"/>
      <c r="P880" s="209">
        <f>SUM(P881:P940)</f>
        <v>0</v>
      </c>
      <c r="Q880" s="208"/>
      <c r="R880" s="209">
        <f>SUM(R881:R940)</f>
        <v>27.115923660000004</v>
      </c>
      <c r="S880" s="208"/>
      <c r="T880" s="210">
        <f>SUM(T881:T940)</f>
        <v>0</v>
      </c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R880" s="211" t="s">
        <v>83</v>
      </c>
      <c r="AT880" s="212" t="s">
        <v>73</v>
      </c>
      <c r="AU880" s="212" t="s">
        <v>81</v>
      </c>
      <c r="AY880" s="211" t="s">
        <v>197</v>
      </c>
      <c r="BK880" s="213">
        <f>SUM(BK881:BK940)</f>
        <v>0</v>
      </c>
    </row>
    <row r="881" s="2" customFormat="1" ht="16.5" customHeight="1">
      <c r="A881" s="41"/>
      <c r="B881" s="42"/>
      <c r="C881" s="216" t="s">
        <v>1264</v>
      </c>
      <c r="D881" s="216" t="s">
        <v>199</v>
      </c>
      <c r="E881" s="217" t="s">
        <v>1265</v>
      </c>
      <c r="F881" s="218" t="s">
        <v>1266</v>
      </c>
      <c r="G881" s="219" t="s">
        <v>202</v>
      </c>
      <c r="H881" s="220">
        <v>0.56699999999999995</v>
      </c>
      <c r="I881" s="221"/>
      <c r="J881" s="222">
        <f>ROUND(I881*H881,2)</f>
        <v>0</v>
      </c>
      <c r="K881" s="218" t="s">
        <v>19</v>
      </c>
      <c r="L881" s="47"/>
      <c r="M881" s="223" t="s">
        <v>19</v>
      </c>
      <c r="N881" s="224" t="s">
        <v>45</v>
      </c>
      <c r="O881" s="87"/>
      <c r="P881" s="225">
        <f>O881*H881</f>
        <v>0</v>
      </c>
      <c r="Q881" s="225">
        <v>0.0074999999999999997</v>
      </c>
      <c r="R881" s="225">
        <f>Q881*H881</f>
        <v>0.0042524999999999993</v>
      </c>
      <c r="S881" s="225">
        <v>0</v>
      </c>
      <c r="T881" s="226">
        <f>S881*H881</f>
        <v>0</v>
      </c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R881" s="227" t="s">
        <v>291</v>
      </c>
      <c r="AT881" s="227" t="s">
        <v>199</v>
      </c>
      <c r="AU881" s="227" t="s">
        <v>83</v>
      </c>
      <c r="AY881" s="20" t="s">
        <v>197</v>
      </c>
      <c r="BE881" s="228">
        <f>IF(N881="základní",J881,0)</f>
        <v>0</v>
      </c>
      <c r="BF881" s="228">
        <f>IF(N881="snížená",J881,0)</f>
        <v>0</v>
      </c>
      <c r="BG881" s="228">
        <f>IF(N881="zákl. přenesená",J881,0)</f>
        <v>0</v>
      </c>
      <c r="BH881" s="228">
        <f>IF(N881="sníž. přenesená",J881,0)</f>
        <v>0</v>
      </c>
      <c r="BI881" s="228">
        <f>IF(N881="nulová",J881,0)</f>
        <v>0</v>
      </c>
      <c r="BJ881" s="20" t="s">
        <v>81</v>
      </c>
      <c r="BK881" s="228">
        <f>ROUND(I881*H881,2)</f>
        <v>0</v>
      </c>
      <c r="BL881" s="20" t="s">
        <v>291</v>
      </c>
      <c r="BM881" s="227" t="s">
        <v>1267</v>
      </c>
    </row>
    <row r="882" s="15" customFormat="1">
      <c r="A882" s="15"/>
      <c r="B882" s="257"/>
      <c r="C882" s="258"/>
      <c r="D882" s="236" t="s">
        <v>207</v>
      </c>
      <c r="E882" s="259" t="s">
        <v>19</v>
      </c>
      <c r="F882" s="260" t="s">
        <v>1268</v>
      </c>
      <c r="G882" s="258"/>
      <c r="H882" s="259" t="s">
        <v>19</v>
      </c>
      <c r="I882" s="261"/>
      <c r="J882" s="258"/>
      <c r="K882" s="258"/>
      <c r="L882" s="262"/>
      <c r="M882" s="263"/>
      <c r="N882" s="264"/>
      <c r="O882" s="264"/>
      <c r="P882" s="264"/>
      <c r="Q882" s="264"/>
      <c r="R882" s="264"/>
      <c r="S882" s="264"/>
      <c r="T882" s="26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66" t="s">
        <v>207</v>
      </c>
      <c r="AU882" s="266" t="s">
        <v>83</v>
      </c>
      <c r="AV882" s="15" t="s">
        <v>81</v>
      </c>
      <c r="AW882" s="15" t="s">
        <v>35</v>
      </c>
      <c r="AX882" s="15" t="s">
        <v>74</v>
      </c>
      <c r="AY882" s="266" t="s">
        <v>197</v>
      </c>
    </row>
    <row r="883" s="15" customFormat="1">
      <c r="A883" s="15"/>
      <c r="B883" s="257"/>
      <c r="C883" s="258"/>
      <c r="D883" s="236" t="s">
        <v>207</v>
      </c>
      <c r="E883" s="259" t="s">
        <v>19</v>
      </c>
      <c r="F883" s="260" t="s">
        <v>1269</v>
      </c>
      <c r="G883" s="258"/>
      <c r="H883" s="259" t="s">
        <v>19</v>
      </c>
      <c r="I883" s="261"/>
      <c r="J883" s="258"/>
      <c r="K883" s="258"/>
      <c r="L883" s="262"/>
      <c r="M883" s="263"/>
      <c r="N883" s="264"/>
      <c r="O883" s="264"/>
      <c r="P883" s="264"/>
      <c r="Q883" s="264"/>
      <c r="R883" s="264"/>
      <c r="S883" s="264"/>
      <c r="T883" s="26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66" t="s">
        <v>207</v>
      </c>
      <c r="AU883" s="266" t="s">
        <v>83</v>
      </c>
      <c r="AV883" s="15" t="s">
        <v>81</v>
      </c>
      <c r="AW883" s="15" t="s">
        <v>35</v>
      </c>
      <c r="AX883" s="15" t="s">
        <v>74</v>
      </c>
      <c r="AY883" s="266" t="s">
        <v>197</v>
      </c>
    </row>
    <row r="884" s="15" customFormat="1">
      <c r="A884" s="15"/>
      <c r="B884" s="257"/>
      <c r="C884" s="258"/>
      <c r="D884" s="236" t="s">
        <v>207</v>
      </c>
      <c r="E884" s="259" t="s">
        <v>19</v>
      </c>
      <c r="F884" s="260" t="s">
        <v>1270</v>
      </c>
      <c r="G884" s="258"/>
      <c r="H884" s="259" t="s">
        <v>19</v>
      </c>
      <c r="I884" s="261"/>
      <c r="J884" s="258"/>
      <c r="K884" s="258"/>
      <c r="L884" s="262"/>
      <c r="M884" s="263"/>
      <c r="N884" s="264"/>
      <c r="O884" s="264"/>
      <c r="P884" s="264"/>
      <c r="Q884" s="264"/>
      <c r="R884" s="264"/>
      <c r="S884" s="264"/>
      <c r="T884" s="26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66" t="s">
        <v>207</v>
      </c>
      <c r="AU884" s="266" t="s">
        <v>83</v>
      </c>
      <c r="AV884" s="15" t="s">
        <v>81</v>
      </c>
      <c r="AW884" s="15" t="s">
        <v>35</v>
      </c>
      <c r="AX884" s="15" t="s">
        <v>74</v>
      </c>
      <c r="AY884" s="266" t="s">
        <v>197</v>
      </c>
    </row>
    <row r="885" s="15" customFormat="1">
      <c r="A885" s="15"/>
      <c r="B885" s="257"/>
      <c r="C885" s="258"/>
      <c r="D885" s="236" t="s">
        <v>207</v>
      </c>
      <c r="E885" s="259" t="s">
        <v>19</v>
      </c>
      <c r="F885" s="260" t="s">
        <v>1271</v>
      </c>
      <c r="G885" s="258"/>
      <c r="H885" s="259" t="s">
        <v>19</v>
      </c>
      <c r="I885" s="261"/>
      <c r="J885" s="258"/>
      <c r="K885" s="258"/>
      <c r="L885" s="262"/>
      <c r="M885" s="263"/>
      <c r="N885" s="264"/>
      <c r="O885" s="264"/>
      <c r="P885" s="264"/>
      <c r="Q885" s="264"/>
      <c r="R885" s="264"/>
      <c r="S885" s="264"/>
      <c r="T885" s="26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66" t="s">
        <v>207</v>
      </c>
      <c r="AU885" s="266" t="s">
        <v>83</v>
      </c>
      <c r="AV885" s="15" t="s">
        <v>81</v>
      </c>
      <c r="AW885" s="15" t="s">
        <v>35</v>
      </c>
      <c r="AX885" s="15" t="s">
        <v>74</v>
      </c>
      <c r="AY885" s="266" t="s">
        <v>197</v>
      </c>
    </row>
    <row r="886" s="15" customFormat="1">
      <c r="A886" s="15"/>
      <c r="B886" s="257"/>
      <c r="C886" s="258"/>
      <c r="D886" s="236" t="s">
        <v>207</v>
      </c>
      <c r="E886" s="259" t="s">
        <v>19</v>
      </c>
      <c r="F886" s="260" t="s">
        <v>1272</v>
      </c>
      <c r="G886" s="258"/>
      <c r="H886" s="259" t="s">
        <v>19</v>
      </c>
      <c r="I886" s="261"/>
      <c r="J886" s="258"/>
      <c r="K886" s="258"/>
      <c r="L886" s="262"/>
      <c r="M886" s="263"/>
      <c r="N886" s="264"/>
      <c r="O886" s="264"/>
      <c r="P886" s="264"/>
      <c r="Q886" s="264"/>
      <c r="R886" s="264"/>
      <c r="S886" s="264"/>
      <c r="T886" s="26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66" t="s">
        <v>207</v>
      </c>
      <c r="AU886" s="266" t="s">
        <v>83</v>
      </c>
      <c r="AV886" s="15" t="s">
        <v>81</v>
      </c>
      <c r="AW886" s="15" t="s">
        <v>35</v>
      </c>
      <c r="AX886" s="15" t="s">
        <v>74</v>
      </c>
      <c r="AY886" s="266" t="s">
        <v>197</v>
      </c>
    </row>
    <row r="887" s="13" customFormat="1">
      <c r="A887" s="13"/>
      <c r="B887" s="234"/>
      <c r="C887" s="235"/>
      <c r="D887" s="236" t="s">
        <v>207</v>
      </c>
      <c r="E887" s="237" t="s">
        <v>19</v>
      </c>
      <c r="F887" s="238" t="s">
        <v>1273</v>
      </c>
      <c r="G887" s="235"/>
      <c r="H887" s="239">
        <v>0.56699999999999995</v>
      </c>
      <c r="I887" s="240"/>
      <c r="J887" s="235"/>
      <c r="K887" s="235"/>
      <c r="L887" s="241"/>
      <c r="M887" s="242"/>
      <c r="N887" s="243"/>
      <c r="O887" s="243"/>
      <c r="P887" s="243"/>
      <c r="Q887" s="243"/>
      <c r="R887" s="243"/>
      <c r="S887" s="243"/>
      <c r="T887" s="244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5" t="s">
        <v>207</v>
      </c>
      <c r="AU887" s="245" t="s">
        <v>83</v>
      </c>
      <c r="AV887" s="13" t="s">
        <v>83</v>
      </c>
      <c r="AW887" s="13" t="s">
        <v>35</v>
      </c>
      <c r="AX887" s="13" t="s">
        <v>81</v>
      </c>
      <c r="AY887" s="245" t="s">
        <v>197</v>
      </c>
    </row>
    <row r="888" s="2" customFormat="1" ht="33" customHeight="1">
      <c r="A888" s="41"/>
      <c r="B888" s="42"/>
      <c r="C888" s="216" t="s">
        <v>1274</v>
      </c>
      <c r="D888" s="267" t="s">
        <v>199</v>
      </c>
      <c r="E888" s="217" t="s">
        <v>1275</v>
      </c>
      <c r="F888" s="218" t="s">
        <v>1276</v>
      </c>
      <c r="G888" s="219" t="s">
        <v>202</v>
      </c>
      <c r="H888" s="220">
        <v>580.33199999999999</v>
      </c>
      <c r="I888" s="221"/>
      <c r="J888" s="222">
        <f>ROUND(I888*H888,2)</f>
        <v>0</v>
      </c>
      <c r="K888" s="218" t="s">
        <v>498</v>
      </c>
      <c r="L888" s="47"/>
      <c r="M888" s="223" t="s">
        <v>19</v>
      </c>
      <c r="N888" s="224" t="s">
        <v>45</v>
      </c>
      <c r="O888" s="87"/>
      <c r="P888" s="225">
        <f>O888*H888</f>
        <v>0</v>
      </c>
      <c r="Q888" s="225">
        <v>3.0000000000000001E-05</v>
      </c>
      <c r="R888" s="225">
        <f>Q888*H888</f>
        <v>0.017409959999999999</v>
      </c>
      <c r="S888" s="225">
        <v>0</v>
      </c>
      <c r="T888" s="226">
        <f>S888*H888</f>
        <v>0</v>
      </c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R888" s="227" t="s">
        <v>291</v>
      </c>
      <c r="AT888" s="227" t="s">
        <v>199</v>
      </c>
      <c r="AU888" s="227" t="s">
        <v>83</v>
      </c>
      <c r="AY888" s="20" t="s">
        <v>197</v>
      </c>
      <c r="BE888" s="228">
        <f>IF(N888="základní",J888,0)</f>
        <v>0</v>
      </c>
      <c r="BF888" s="228">
        <f>IF(N888="snížená",J888,0)</f>
        <v>0</v>
      </c>
      <c r="BG888" s="228">
        <f>IF(N888="zákl. přenesená",J888,0)</f>
        <v>0</v>
      </c>
      <c r="BH888" s="228">
        <f>IF(N888="sníž. přenesená",J888,0)</f>
        <v>0</v>
      </c>
      <c r="BI888" s="228">
        <f>IF(N888="nulová",J888,0)</f>
        <v>0</v>
      </c>
      <c r="BJ888" s="20" t="s">
        <v>81</v>
      </c>
      <c r="BK888" s="228">
        <f>ROUND(I888*H888,2)</f>
        <v>0</v>
      </c>
      <c r="BL888" s="20" t="s">
        <v>291</v>
      </c>
      <c r="BM888" s="227" t="s">
        <v>1277</v>
      </c>
    </row>
    <row r="889" s="2" customFormat="1">
      <c r="A889" s="41"/>
      <c r="B889" s="42"/>
      <c r="C889" s="43"/>
      <c r="D889" s="229" t="s">
        <v>205</v>
      </c>
      <c r="E889" s="43"/>
      <c r="F889" s="230" t="s">
        <v>1278</v>
      </c>
      <c r="G889" s="43"/>
      <c r="H889" s="43"/>
      <c r="I889" s="231"/>
      <c r="J889" s="43"/>
      <c r="K889" s="43"/>
      <c r="L889" s="47"/>
      <c r="M889" s="232"/>
      <c r="N889" s="233"/>
      <c r="O889" s="87"/>
      <c r="P889" s="87"/>
      <c r="Q889" s="87"/>
      <c r="R889" s="87"/>
      <c r="S889" s="87"/>
      <c r="T889" s="88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T889" s="20" t="s">
        <v>205</v>
      </c>
      <c r="AU889" s="20" t="s">
        <v>83</v>
      </c>
    </row>
    <row r="890" s="13" customFormat="1">
      <c r="A890" s="13"/>
      <c r="B890" s="234"/>
      <c r="C890" s="235"/>
      <c r="D890" s="236" t="s">
        <v>207</v>
      </c>
      <c r="E890" s="237" t="s">
        <v>19</v>
      </c>
      <c r="F890" s="238" t="s">
        <v>1279</v>
      </c>
      <c r="G890" s="235"/>
      <c r="H890" s="239">
        <v>498</v>
      </c>
      <c r="I890" s="240"/>
      <c r="J890" s="235"/>
      <c r="K890" s="235"/>
      <c r="L890" s="241"/>
      <c r="M890" s="242"/>
      <c r="N890" s="243"/>
      <c r="O890" s="243"/>
      <c r="P890" s="243"/>
      <c r="Q890" s="243"/>
      <c r="R890" s="243"/>
      <c r="S890" s="243"/>
      <c r="T890" s="244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5" t="s">
        <v>207</v>
      </c>
      <c r="AU890" s="245" t="s">
        <v>83</v>
      </c>
      <c r="AV890" s="13" t="s">
        <v>83</v>
      </c>
      <c r="AW890" s="13" t="s">
        <v>35</v>
      </c>
      <c r="AX890" s="13" t="s">
        <v>74</v>
      </c>
      <c r="AY890" s="245" t="s">
        <v>197</v>
      </c>
    </row>
    <row r="891" s="13" customFormat="1">
      <c r="A891" s="13"/>
      <c r="B891" s="234"/>
      <c r="C891" s="235"/>
      <c r="D891" s="236" t="s">
        <v>207</v>
      </c>
      <c r="E891" s="237" t="s">
        <v>19</v>
      </c>
      <c r="F891" s="238" t="s">
        <v>1280</v>
      </c>
      <c r="G891" s="235"/>
      <c r="H891" s="239">
        <v>82.331999999999994</v>
      </c>
      <c r="I891" s="240"/>
      <c r="J891" s="235"/>
      <c r="K891" s="235"/>
      <c r="L891" s="241"/>
      <c r="M891" s="242"/>
      <c r="N891" s="243"/>
      <c r="O891" s="243"/>
      <c r="P891" s="243"/>
      <c r="Q891" s="243"/>
      <c r="R891" s="243"/>
      <c r="S891" s="243"/>
      <c r="T891" s="244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5" t="s">
        <v>207</v>
      </c>
      <c r="AU891" s="245" t="s">
        <v>83</v>
      </c>
      <c r="AV891" s="13" t="s">
        <v>83</v>
      </c>
      <c r="AW891" s="13" t="s">
        <v>35</v>
      </c>
      <c r="AX891" s="13" t="s">
        <v>74</v>
      </c>
      <c r="AY891" s="245" t="s">
        <v>197</v>
      </c>
    </row>
    <row r="892" s="14" customFormat="1">
      <c r="A892" s="14"/>
      <c r="B892" s="246"/>
      <c r="C892" s="247"/>
      <c r="D892" s="236" t="s">
        <v>207</v>
      </c>
      <c r="E892" s="248" t="s">
        <v>19</v>
      </c>
      <c r="F892" s="249" t="s">
        <v>216</v>
      </c>
      <c r="G892" s="247"/>
      <c r="H892" s="250">
        <v>580.33199999999999</v>
      </c>
      <c r="I892" s="251"/>
      <c r="J892" s="247"/>
      <c r="K892" s="247"/>
      <c r="L892" s="252"/>
      <c r="M892" s="253"/>
      <c r="N892" s="254"/>
      <c r="O892" s="254"/>
      <c r="P892" s="254"/>
      <c r="Q892" s="254"/>
      <c r="R892" s="254"/>
      <c r="S892" s="254"/>
      <c r="T892" s="255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6" t="s">
        <v>207</v>
      </c>
      <c r="AU892" s="256" t="s">
        <v>83</v>
      </c>
      <c r="AV892" s="14" t="s">
        <v>109</v>
      </c>
      <c r="AW892" s="14" t="s">
        <v>35</v>
      </c>
      <c r="AX892" s="14" t="s">
        <v>81</v>
      </c>
      <c r="AY892" s="256" t="s">
        <v>197</v>
      </c>
    </row>
    <row r="893" s="2" customFormat="1" ht="16.5" customHeight="1">
      <c r="A893" s="41"/>
      <c r="B893" s="42"/>
      <c r="C893" s="279" t="s">
        <v>1281</v>
      </c>
      <c r="D893" s="289" t="s">
        <v>542</v>
      </c>
      <c r="E893" s="280" t="s">
        <v>1236</v>
      </c>
      <c r="F893" s="281" t="s">
        <v>1237</v>
      </c>
      <c r="G893" s="282" t="s">
        <v>253</v>
      </c>
      <c r="H893" s="283">
        <v>0.91700000000000004</v>
      </c>
      <c r="I893" s="284"/>
      <c r="J893" s="285">
        <f>ROUND(I893*H893,2)</f>
        <v>0</v>
      </c>
      <c r="K893" s="281" t="s">
        <v>203</v>
      </c>
      <c r="L893" s="286"/>
      <c r="M893" s="287" t="s">
        <v>19</v>
      </c>
      <c r="N893" s="288" t="s">
        <v>45</v>
      </c>
      <c r="O893" s="87"/>
      <c r="P893" s="225">
        <f>O893*H893</f>
        <v>0</v>
      </c>
      <c r="Q893" s="225">
        <v>1</v>
      </c>
      <c r="R893" s="225">
        <f>Q893*H893</f>
        <v>0.91700000000000004</v>
      </c>
      <c r="S893" s="225">
        <v>0</v>
      </c>
      <c r="T893" s="226">
        <f>S893*H893</f>
        <v>0</v>
      </c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R893" s="227" t="s">
        <v>396</v>
      </c>
      <c r="AT893" s="227" t="s">
        <v>542</v>
      </c>
      <c r="AU893" s="227" t="s">
        <v>83</v>
      </c>
      <c r="AY893" s="20" t="s">
        <v>197</v>
      </c>
      <c r="BE893" s="228">
        <f>IF(N893="základní",J893,0)</f>
        <v>0</v>
      </c>
      <c r="BF893" s="228">
        <f>IF(N893="snížená",J893,0)</f>
        <v>0</v>
      </c>
      <c r="BG893" s="228">
        <f>IF(N893="zákl. přenesená",J893,0)</f>
        <v>0</v>
      </c>
      <c r="BH893" s="228">
        <f>IF(N893="sníž. přenesená",J893,0)</f>
        <v>0</v>
      </c>
      <c r="BI893" s="228">
        <f>IF(N893="nulová",J893,0)</f>
        <v>0</v>
      </c>
      <c r="BJ893" s="20" t="s">
        <v>81</v>
      </c>
      <c r="BK893" s="228">
        <f>ROUND(I893*H893,2)</f>
        <v>0</v>
      </c>
      <c r="BL893" s="20" t="s">
        <v>291</v>
      </c>
      <c r="BM893" s="227" t="s">
        <v>1282</v>
      </c>
    </row>
    <row r="894" s="13" customFormat="1">
      <c r="A894" s="13"/>
      <c r="B894" s="234"/>
      <c r="C894" s="235"/>
      <c r="D894" s="236" t="s">
        <v>207</v>
      </c>
      <c r="E894" s="235"/>
      <c r="F894" s="238" t="s">
        <v>1283</v>
      </c>
      <c r="G894" s="235"/>
      <c r="H894" s="239">
        <v>0.91700000000000004</v>
      </c>
      <c r="I894" s="240"/>
      <c r="J894" s="235"/>
      <c r="K894" s="235"/>
      <c r="L894" s="241"/>
      <c r="M894" s="242"/>
      <c r="N894" s="243"/>
      <c r="O894" s="243"/>
      <c r="P894" s="243"/>
      <c r="Q894" s="243"/>
      <c r="R894" s="243"/>
      <c r="S894" s="243"/>
      <c r="T894" s="24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5" t="s">
        <v>207</v>
      </c>
      <c r="AU894" s="245" t="s">
        <v>83</v>
      </c>
      <c r="AV894" s="13" t="s">
        <v>83</v>
      </c>
      <c r="AW894" s="13" t="s">
        <v>4</v>
      </c>
      <c r="AX894" s="13" t="s">
        <v>81</v>
      </c>
      <c r="AY894" s="245" t="s">
        <v>197</v>
      </c>
    </row>
    <row r="895" s="2" customFormat="1" ht="24.15" customHeight="1">
      <c r="A895" s="41"/>
      <c r="B895" s="42"/>
      <c r="C895" s="216" t="s">
        <v>1284</v>
      </c>
      <c r="D895" s="267" t="s">
        <v>199</v>
      </c>
      <c r="E895" s="217" t="s">
        <v>1285</v>
      </c>
      <c r="F895" s="218" t="s">
        <v>1286</v>
      </c>
      <c r="G895" s="219" t="s">
        <v>202</v>
      </c>
      <c r="H895" s="220">
        <v>580.33199999999999</v>
      </c>
      <c r="I895" s="221"/>
      <c r="J895" s="222">
        <f>ROUND(I895*H895,2)</f>
        <v>0</v>
      </c>
      <c r="K895" s="218" t="s">
        <v>498</v>
      </c>
      <c r="L895" s="47"/>
      <c r="M895" s="223" t="s">
        <v>19</v>
      </c>
      <c r="N895" s="224" t="s">
        <v>45</v>
      </c>
      <c r="O895" s="87"/>
      <c r="P895" s="225">
        <f>O895*H895</f>
        <v>0</v>
      </c>
      <c r="Q895" s="225">
        <v>0.00088000000000000003</v>
      </c>
      <c r="R895" s="225">
        <f>Q895*H895</f>
        <v>0.51069216000000006</v>
      </c>
      <c r="S895" s="225">
        <v>0</v>
      </c>
      <c r="T895" s="226">
        <f>S895*H895</f>
        <v>0</v>
      </c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R895" s="227" t="s">
        <v>291</v>
      </c>
      <c r="AT895" s="227" t="s">
        <v>199</v>
      </c>
      <c r="AU895" s="227" t="s">
        <v>83</v>
      </c>
      <c r="AY895" s="20" t="s">
        <v>197</v>
      </c>
      <c r="BE895" s="228">
        <f>IF(N895="základní",J895,0)</f>
        <v>0</v>
      </c>
      <c r="BF895" s="228">
        <f>IF(N895="snížená",J895,0)</f>
        <v>0</v>
      </c>
      <c r="BG895" s="228">
        <f>IF(N895="zákl. přenesená",J895,0)</f>
        <v>0</v>
      </c>
      <c r="BH895" s="228">
        <f>IF(N895="sníž. přenesená",J895,0)</f>
        <v>0</v>
      </c>
      <c r="BI895" s="228">
        <f>IF(N895="nulová",J895,0)</f>
        <v>0</v>
      </c>
      <c r="BJ895" s="20" t="s">
        <v>81</v>
      </c>
      <c r="BK895" s="228">
        <f>ROUND(I895*H895,2)</f>
        <v>0</v>
      </c>
      <c r="BL895" s="20" t="s">
        <v>291</v>
      </c>
      <c r="BM895" s="227" t="s">
        <v>1287</v>
      </c>
    </row>
    <row r="896" s="2" customFormat="1">
      <c r="A896" s="41"/>
      <c r="B896" s="42"/>
      <c r="C896" s="43"/>
      <c r="D896" s="229" t="s">
        <v>205</v>
      </c>
      <c r="E896" s="43"/>
      <c r="F896" s="230" t="s">
        <v>1288</v>
      </c>
      <c r="G896" s="43"/>
      <c r="H896" s="43"/>
      <c r="I896" s="231"/>
      <c r="J896" s="43"/>
      <c r="K896" s="43"/>
      <c r="L896" s="47"/>
      <c r="M896" s="232"/>
      <c r="N896" s="233"/>
      <c r="O896" s="87"/>
      <c r="P896" s="87"/>
      <c r="Q896" s="87"/>
      <c r="R896" s="87"/>
      <c r="S896" s="87"/>
      <c r="T896" s="88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T896" s="20" t="s">
        <v>205</v>
      </c>
      <c r="AU896" s="20" t="s">
        <v>83</v>
      </c>
    </row>
    <row r="897" s="13" customFormat="1">
      <c r="A897" s="13"/>
      <c r="B897" s="234"/>
      <c r="C897" s="235"/>
      <c r="D897" s="236" t="s">
        <v>207</v>
      </c>
      <c r="E897" s="237" t="s">
        <v>19</v>
      </c>
      <c r="F897" s="238" t="s">
        <v>1279</v>
      </c>
      <c r="G897" s="235"/>
      <c r="H897" s="239">
        <v>498</v>
      </c>
      <c r="I897" s="240"/>
      <c r="J897" s="235"/>
      <c r="K897" s="235"/>
      <c r="L897" s="241"/>
      <c r="M897" s="242"/>
      <c r="N897" s="243"/>
      <c r="O897" s="243"/>
      <c r="P897" s="243"/>
      <c r="Q897" s="243"/>
      <c r="R897" s="243"/>
      <c r="S897" s="243"/>
      <c r="T897" s="244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5" t="s">
        <v>207</v>
      </c>
      <c r="AU897" s="245" t="s">
        <v>83</v>
      </c>
      <c r="AV897" s="13" t="s">
        <v>83</v>
      </c>
      <c r="AW897" s="13" t="s">
        <v>35</v>
      </c>
      <c r="AX897" s="13" t="s">
        <v>74</v>
      </c>
      <c r="AY897" s="245" t="s">
        <v>197</v>
      </c>
    </row>
    <row r="898" s="13" customFormat="1">
      <c r="A898" s="13"/>
      <c r="B898" s="234"/>
      <c r="C898" s="235"/>
      <c r="D898" s="236" t="s">
        <v>207</v>
      </c>
      <c r="E898" s="237" t="s">
        <v>19</v>
      </c>
      <c r="F898" s="238" t="s">
        <v>1280</v>
      </c>
      <c r="G898" s="235"/>
      <c r="H898" s="239">
        <v>82.331999999999994</v>
      </c>
      <c r="I898" s="240"/>
      <c r="J898" s="235"/>
      <c r="K898" s="235"/>
      <c r="L898" s="241"/>
      <c r="M898" s="242"/>
      <c r="N898" s="243"/>
      <c r="O898" s="243"/>
      <c r="P898" s="243"/>
      <c r="Q898" s="243"/>
      <c r="R898" s="243"/>
      <c r="S898" s="243"/>
      <c r="T898" s="244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5" t="s">
        <v>207</v>
      </c>
      <c r="AU898" s="245" t="s">
        <v>83</v>
      </c>
      <c r="AV898" s="13" t="s">
        <v>83</v>
      </c>
      <c r="AW898" s="13" t="s">
        <v>35</v>
      </c>
      <c r="AX898" s="13" t="s">
        <v>74</v>
      </c>
      <c r="AY898" s="245" t="s">
        <v>197</v>
      </c>
    </row>
    <row r="899" s="14" customFormat="1">
      <c r="A899" s="14"/>
      <c r="B899" s="246"/>
      <c r="C899" s="247"/>
      <c r="D899" s="236" t="s">
        <v>207</v>
      </c>
      <c r="E899" s="248" t="s">
        <v>19</v>
      </c>
      <c r="F899" s="249" t="s">
        <v>216</v>
      </c>
      <c r="G899" s="247"/>
      <c r="H899" s="250">
        <v>580.33199999999999</v>
      </c>
      <c r="I899" s="251"/>
      <c r="J899" s="247"/>
      <c r="K899" s="247"/>
      <c r="L899" s="252"/>
      <c r="M899" s="253"/>
      <c r="N899" s="254"/>
      <c r="O899" s="254"/>
      <c r="P899" s="254"/>
      <c r="Q899" s="254"/>
      <c r="R899" s="254"/>
      <c r="S899" s="254"/>
      <c r="T899" s="255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6" t="s">
        <v>207</v>
      </c>
      <c r="AU899" s="256" t="s">
        <v>83</v>
      </c>
      <c r="AV899" s="14" t="s">
        <v>109</v>
      </c>
      <c r="AW899" s="14" t="s">
        <v>35</v>
      </c>
      <c r="AX899" s="14" t="s">
        <v>81</v>
      </c>
      <c r="AY899" s="256" t="s">
        <v>197</v>
      </c>
    </row>
    <row r="900" s="2" customFormat="1" ht="49.05" customHeight="1">
      <c r="A900" s="41"/>
      <c r="B900" s="42"/>
      <c r="C900" s="279" t="s">
        <v>1289</v>
      </c>
      <c r="D900" s="289" t="s">
        <v>542</v>
      </c>
      <c r="E900" s="280" t="s">
        <v>1252</v>
      </c>
      <c r="F900" s="281" t="s">
        <v>1253</v>
      </c>
      <c r="G900" s="282" t="s">
        <v>202</v>
      </c>
      <c r="H900" s="283">
        <v>676.37699999999995</v>
      </c>
      <c r="I900" s="284"/>
      <c r="J900" s="285">
        <f>ROUND(I900*H900,2)</f>
        <v>0</v>
      </c>
      <c r="K900" s="281" t="s">
        <v>203</v>
      </c>
      <c r="L900" s="286"/>
      <c r="M900" s="287" t="s">
        <v>19</v>
      </c>
      <c r="N900" s="288" t="s">
        <v>45</v>
      </c>
      <c r="O900" s="87"/>
      <c r="P900" s="225">
        <f>O900*H900</f>
        <v>0</v>
      </c>
      <c r="Q900" s="225">
        <v>0.0047000000000000002</v>
      </c>
      <c r="R900" s="225">
        <f>Q900*H900</f>
        <v>3.1789719000000001</v>
      </c>
      <c r="S900" s="225">
        <v>0</v>
      </c>
      <c r="T900" s="226">
        <f>S900*H900</f>
        <v>0</v>
      </c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R900" s="227" t="s">
        <v>396</v>
      </c>
      <c r="AT900" s="227" t="s">
        <v>542</v>
      </c>
      <c r="AU900" s="227" t="s">
        <v>83</v>
      </c>
      <c r="AY900" s="20" t="s">
        <v>197</v>
      </c>
      <c r="BE900" s="228">
        <f>IF(N900="základní",J900,0)</f>
        <v>0</v>
      </c>
      <c r="BF900" s="228">
        <f>IF(N900="snížená",J900,0)</f>
        <v>0</v>
      </c>
      <c r="BG900" s="228">
        <f>IF(N900="zákl. přenesená",J900,0)</f>
        <v>0</v>
      </c>
      <c r="BH900" s="228">
        <f>IF(N900="sníž. přenesená",J900,0)</f>
        <v>0</v>
      </c>
      <c r="BI900" s="228">
        <f>IF(N900="nulová",J900,0)</f>
        <v>0</v>
      </c>
      <c r="BJ900" s="20" t="s">
        <v>81</v>
      </c>
      <c r="BK900" s="228">
        <f>ROUND(I900*H900,2)</f>
        <v>0</v>
      </c>
      <c r="BL900" s="20" t="s">
        <v>291</v>
      </c>
      <c r="BM900" s="227" t="s">
        <v>1290</v>
      </c>
    </row>
    <row r="901" s="13" customFormat="1">
      <c r="A901" s="13"/>
      <c r="B901" s="234"/>
      <c r="C901" s="235"/>
      <c r="D901" s="236" t="s">
        <v>207</v>
      </c>
      <c r="E901" s="235"/>
      <c r="F901" s="238" t="s">
        <v>1291</v>
      </c>
      <c r="G901" s="235"/>
      <c r="H901" s="239">
        <v>676.37699999999995</v>
      </c>
      <c r="I901" s="240"/>
      <c r="J901" s="235"/>
      <c r="K901" s="235"/>
      <c r="L901" s="241"/>
      <c r="M901" s="242"/>
      <c r="N901" s="243"/>
      <c r="O901" s="243"/>
      <c r="P901" s="243"/>
      <c r="Q901" s="243"/>
      <c r="R901" s="243"/>
      <c r="S901" s="243"/>
      <c r="T901" s="244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5" t="s">
        <v>207</v>
      </c>
      <c r="AU901" s="245" t="s">
        <v>83</v>
      </c>
      <c r="AV901" s="13" t="s">
        <v>83</v>
      </c>
      <c r="AW901" s="13" t="s">
        <v>4</v>
      </c>
      <c r="AX901" s="13" t="s">
        <v>81</v>
      </c>
      <c r="AY901" s="245" t="s">
        <v>197</v>
      </c>
    </row>
    <row r="902" s="2" customFormat="1" ht="55.5" customHeight="1">
      <c r="A902" s="41"/>
      <c r="B902" s="42"/>
      <c r="C902" s="216" t="s">
        <v>1292</v>
      </c>
      <c r="D902" s="216" t="s">
        <v>199</v>
      </c>
      <c r="E902" s="217" t="s">
        <v>1293</v>
      </c>
      <c r="F902" s="218" t="s">
        <v>1294</v>
      </c>
      <c r="G902" s="219" t="s">
        <v>267</v>
      </c>
      <c r="H902" s="220">
        <v>9</v>
      </c>
      <c r="I902" s="221"/>
      <c r="J902" s="222">
        <f>ROUND(I902*H902,2)</f>
        <v>0</v>
      </c>
      <c r="K902" s="218" t="s">
        <v>203</v>
      </c>
      <c r="L902" s="47"/>
      <c r="M902" s="223" t="s">
        <v>19</v>
      </c>
      <c r="N902" s="224" t="s">
        <v>45</v>
      </c>
      <c r="O902" s="87"/>
      <c r="P902" s="225">
        <f>O902*H902</f>
        <v>0</v>
      </c>
      <c r="Q902" s="225">
        <v>0.0074999999999999997</v>
      </c>
      <c r="R902" s="225">
        <f>Q902*H902</f>
        <v>0.067500000000000004</v>
      </c>
      <c r="S902" s="225">
        <v>0</v>
      </c>
      <c r="T902" s="226">
        <f>S902*H902</f>
        <v>0</v>
      </c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R902" s="227" t="s">
        <v>291</v>
      </c>
      <c r="AT902" s="227" t="s">
        <v>199</v>
      </c>
      <c r="AU902" s="227" t="s">
        <v>83</v>
      </c>
      <c r="AY902" s="20" t="s">
        <v>197</v>
      </c>
      <c r="BE902" s="228">
        <f>IF(N902="základní",J902,0)</f>
        <v>0</v>
      </c>
      <c r="BF902" s="228">
        <f>IF(N902="snížená",J902,0)</f>
        <v>0</v>
      </c>
      <c r="BG902" s="228">
        <f>IF(N902="zákl. přenesená",J902,0)</f>
        <v>0</v>
      </c>
      <c r="BH902" s="228">
        <f>IF(N902="sníž. přenesená",J902,0)</f>
        <v>0</v>
      </c>
      <c r="BI902" s="228">
        <f>IF(N902="nulová",J902,0)</f>
        <v>0</v>
      </c>
      <c r="BJ902" s="20" t="s">
        <v>81</v>
      </c>
      <c r="BK902" s="228">
        <f>ROUND(I902*H902,2)</f>
        <v>0</v>
      </c>
      <c r="BL902" s="20" t="s">
        <v>291</v>
      </c>
      <c r="BM902" s="227" t="s">
        <v>1295</v>
      </c>
    </row>
    <row r="903" s="2" customFormat="1">
      <c r="A903" s="41"/>
      <c r="B903" s="42"/>
      <c r="C903" s="43"/>
      <c r="D903" s="229" t="s">
        <v>205</v>
      </c>
      <c r="E903" s="43"/>
      <c r="F903" s="230" t="s">
        <v>1296</v>
      </c>
      <c r="G903" s="43"/>
      <c r="H903" s="43"/>
      <c r="I903" s="231"/>
      <c r="J903" s="43"/>
      <c r="K903" s="43"/>
      <c r="L903" s="47"/>
      <c r="M903" s="232"/>
      <c r="N903" s="233"/>
      <c r="O903" s="87"/>
      <c r="P903" s="87"/>
      <c r="Q903" s="87"/>
      <c r="R903" s="87"/>
      <c r="S903" s="87"/>
      <c r="T903" s="88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T903" s="20" t="s">
        <v>205</v>
      </c>
      <c r="AU903" s="20" t="s">
        <v>83</v>
      </c>
    </row>
    <row r="904" s="2" customFormat="1" ht="24.15" customHeight="1">
      <c r="A904" s="41"/>
      <c r="B904" s="42"/>
      <c r="C904" s="279" t="s">
        <v>1297</v>
      </c>
      <c r="D904" s="279" t="s">
        <v>542</v>
      </c>
      <c r="E904" s="280" t="s">
        <v>1298</v>
      </c>
      <c r="F904" s="281" t="s">
        <v>1299</v>
      </c>
      <c r="G904" s="282" t="s">
        <v>267</v>
      </c>
      <c r="H904" s="283">
        <v>3</v>
      </c>
      <c r="I904" s="284"/>
      <c r="J904" s="285">
        <f>ROUND(I904*H904,2)</f>
        <v>0</v>
      </c>
      <c r="K904" s="281" t="s">
        <v>203</v>
      </c>
      <c r="L904" s="286"/>
      <c r="M904" s="287" t="s">
        <v>19</v>
      </c>
      <c r="N904" s="288" t="s">
        <v>45</v>
      </c>
      <c r="O904" s="87"/>
      <c r="P904" s="225">
        <f>O904*H904</f>
        <v>0</v>
      </c>
      <c r="Q904" s="225">
        <v>0.00023000000000000001</v>
      </c>
      <c r="R904" s="225">
        <f>Q904*H904</f>
        <v>0.00069000000000000008</v>
      </c>
      <c r="S904" s="225">
        <v>0</v>
      </c>
      <c r="T904" s="226">
        <f>S904*H904</f>
        <v>0</v>
      </c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R904" s="227" t="s">
        <v>396</v>
      </c>
      <c r="AT904" s="227" t="s">
        <v>542</v>
      </c>
      <c r="AU904" s="227" t="s">
        <v>83</v>
      </c>
      <c r="AY904" s="20" t="s">
        <v>197</v>
      </c>
      <c r="BE904" s="228">
        <f>IF(N904="základní",J904,0)</f>
        <v>0</v>
      </c>
      <c r="BF904" s="228">
        <f>IF(N904="snížená",J904,0)</f>
        <v>0</v>
      </c>
      <c r="BG904" s="228">
        <f>IF(N904="zákl. přenesená",J904,0)</f>
        <v>0</v>
      </c>
      <c r="BH904" s="228">
        <f>IF(N904="sníž. přenesená",J904,0)</f>
        <v>0</v>
      </c>
      <c r="BI904" s="228">
        <f>IF(N904="nulová",J904,0)</f>
        <v>0</v>
      </c>
      <c r="BJ904" s="20" t="s">
        <v>81</v>
      </c>
      <c r="BK904" s="228">
        <f>ROUND(I904*H904,2)</f>
        <v>0</v>
      </c>
      <c r="BL904" s="20" t="s">
        <v>291</v>
      </c>
      <c r="BM904" s="227" t="s">
        <v>1300</v>
      </c>
    </row>
    <row r="905" s="2" customFormat="1" ht="24.15" customHeight="1">
      <c r="A905" s="41"/>
      <c r="B905" s="42"/>
      <c r="C905" s="279" t="s">
        <v>1301</v>
      </c>
      <c r="D905" s="279" t="s">
        <v>542</v>
      </c>
      <c r="E905" s="280" t="s">
        <v>1302</v>
      </c>
      <c r="F905" s="281" t="s">
        <v>1303</v>
      </c>
      <c r="G905" s="282" t="s">
        <v>267</v>
      </c>
      <c r="H905" s="283">
        <v>6</v>
      </c>
      <c r="I905" s="284"/>
      <c r="J905" s="285">
        <f>ROUND(I905*H905,2)</f>
        <v>0</v>
      </c>
      <c r="K905" s="281" t="s">
        <v>203</v>
      </c>
      <c r="L905" s="286"/>
      <c r="M905" s="287" t="s">
        <v>19</v>
      </c>
      <c r="N905" s="288" t="s">
        <v>45</v>
      </c>
      <c r="O905" s="87"/>
      <c r="P905" s="225">
        <f>O905*H905</f>
        <v>0</v>
      </c>
      <c r="Q905" s="225">
        <v>0.00025999999999999998</v>
      </c>
      <c r="R905" s="225">
        <f>Q905*H905</f>
        <v>0.0015599999999999998</v>
      </c>
      <c r="S905" s="225">
        <v>0</v>
      </c>
      <c r="T905" s="226">
        <f>S905*H905</f>
        <v>0</v>
      </c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R905" s="227" t="s">
        <v>396</v>
      </c>
      <c r="AT905" s="227" t="s">
        <v>542</v>
      </c>
      <c r="AU905" s="227" t="s">
        <v>83</v>
      </c>
      <c r="AY905" s="20" t="s">
        <v>197</v>
      </c>
      <c r="BE905" s="228">
        <f>IF(N905="základní",J905,0)</f>
        <v>0</v>
      </c>
      <c r="BF905" s="228">
        <f>IF(N905="snížená",J905,0)</f>
        <v>0</v>
      </c>
      <c r="BG905" s="228">
        <f>IF(N905="zákl. přenesená",J905,0)</f>
        <v>0</v>
      </c>
      <c r="BH905" s="228">
        <f>IF(N905="sníž. přenesená",J905,0)</f>
        <v>0</v>
      </c>
      <c r="BI905" s="228">
        <f>IF(N905="nulová",J905,0)</f>
        <v>0</v>
      </c>
      <c r="BJ905" s="20" t="s">
        <v>81</v>
      </c>
      <c r="BK905" s="228">
        <f>ROUND(I905*H905,2)</f>
        <v>0</v>
      </c>
      <c r="BL905" s="20" t="s">
        <v>291</v>
      </c>
      <c r="BM905" s="227" t="s">
        <v>1304</v>
      </c>
    </row>
    <row r="906" s="2" customFormat="1" ht="66.75" customHeight="1">
      <c r="A906" s="41"/>
      <c r="B906" s="42"/>
      <c r="C906" s="216" t="s">
        <v>1305</v>
      </c>
      <c r="D906" s="267" t="s">
        <v>199</v>
      </c>
      <c r="E906" s="217" t="s">
        <v>1306</v>
      </c>
      <c r="F906" s="218" t="s">
        <v>1307</v>
      </c>
      <c r="G906" s="219" t="s">
        <v>202</v>
      </c>
      <c r="H906" s="220">
        <v>375.24000000000001</v>
      </c>
      <c r="I906" s="221"/>
      <c r="J906" s="222">
        <f>ROUND(I906*H906,2)</f>
        <v>0</v>
      </c>
      <c r="K906" s="218" t="s">
        <v>203</v>
      </c>
      <c r="L906" s="47"/>
      <c r="M906" s="223" t="s">
        <v>19</v>
      </c>
      <c r="N906" s="224" t="s">
        <v>45</v>
      </c>
      <c r="O906" s="87"/>
      <c r="P906" s="225">
        <f>O906*H906</f>
        <v>0</v>
      </c>
      <c r="Q906" s="225">
        <v>0.00013999999999999999</v>
      </c>
      <c r="R906" s="225">
        <f>Q906*H906</f>
        <v>0.0525336</v>
      </c>
      <c r="S906" s="225">
        <v>0</v>
      </c>
      <c r="T906" s="226">
        <f>S906*H906</f>
        <v>0</v>
      </c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R906" s="227" t="s">
        <v>291</v>
      </c>
      <c r="AT906" s="227" t="s">
        <v>199</v>
      </c>
      <c r="AU906" s="227" t="s">
        <v>83</v>
      </c>
      <c r="AY906" s="20" t="s">
        <v>197</v>
      </c>
      <c r="BE906" s="228">
        <f>IF(N906="základní",J906,0)</f>
        <v>0</v>
      </c>
      <c r="BF906" s="228">
        <f>IF(N906="snížená",J906,0)</f>
        <v>0</v>
      </c>
      <c r="BG906" s="228">
        <f>IF(N906="zákl. přenesená",J906,0)</f>
        <v>0</v>
      </c>
      <c r="BH906" s="228">
        <f>IF(N906="sníž. přenesená",J906,0)</f>
        <v>0</v>
      </c>
      <c r="BI906" s="228">
        <f>IF(N906="nulová",J906,0)</f>
        <v>0</v>
      </c>
      <c r="BJ906" s="20" t="s">
        <v>81</v>
      </c>
      <c r="BK906" s="228">
        <f>ROUND(I906*H906,2)</f>
        <v>0</v>
      </c>
      <c r="BL906" s="20" t="s">
        <v>291</v>
      </c>
      <c r="BM906" s="227" t="s">
        <v>1308</v>
      </c>
    </row>
    <row r="907" s="2" customFormat="1">
      <c r="A907" s="41"/>
      <c r="B907" s="42"/>
      <c r="C907" s="43"/>
      <c r="D907" s="229" t="s">
        <v>205</v>
      </c>
      <c r="E907" s="43"/>
      <c r="F907" s="230" t="s">
        <v>1309</v>
      </c>
      <c r="G907" s="43"/>
      <c r="H907" s="43"/>
      <c r="I907" s="231"/>
      <c r="J907" s="43"/>
      <c r="K907" s="43"/>
      <c r="L907" s="47"/>
      <c r="M907" s="232"/>
      <c r="N907" s="233"/>
      <c r="O907" s="87"/>
      <c r="P907" s="87"/>
      <c r="Q907" s="87"/>
      <c r="R907" s="87"/>
      <c r="S907" s="87"/>
      <c r="T907" s="88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T907" s="20" t="s">
        <v>205</v>
      </c>
      <c r="AU907" s="20" t="s">
        <v>83</v>
      </c>
    </row>
    <row r="908" s="13" customFormat="1">
      <c r="A908" s="13"/>
      <c r="B908" s="234"/>
      <c r="C908" s="235"/>
      <c r="D908" s="236" t="s">
        <v>207</v>
      </c>
      <c r="E908" s="237" t="s">
        <v>19</v>
      </c>
      <c r="F908" s="238" t="s">
        <v>1310</v>
      </c>
      <c r="G908" s="235"/>
      <c r="H908" s="239">
        <v>375.24000000000001</v>
      </c>
      <c r="I908" s="240"/>
      <c r="J908" s="235"/>
      <c r="K908" s="235"/>
      <c r="L908" s="241"/>
      <c r="M908" s="242"/>
      <c r="N908" s="243"/>
      <c r="O908" s="243"/>
      <c r="P908" s="243"/>
      <c r="Q908" s="243"/>
      <c r="R908" s="243"/>
      <c r="S908" s="243"/>
      <c r="T908" s="244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5" t="s">
        <v>207</v>
      </c>
      <c r="AU908" s="245" t="s">
        <v>83</v>
      </c>
      <c r="AV908" s="13" t="s">
        <v>83</v>
      </c>
      <c r="AW908" s="13" t="s">
        <v>35</v>
      </c>
      <c r="AX908" s="13" t="s">
        <v>81</v>
      </c>
      <c r="AY908" s="245" t="s">
        <v>197</v>
      </c>
    </row>
    <row r="909" s="2" customFormat="1" ht="66.75" customHeight="1">
      <c r="A909" s="41"/>
      <c r="B909" s="42"/>
      <c r="C909" s="216" t="s">
        <v>1311</v>
      </c>
      <c r="D909" s="216" t="s">
        <v>199</v>
      </c>
      <c r="E909" s="217" t="s">
        <v>1312</v>
      </c>
      <c r="F909" s="218" t="s">
        <v>1313</v>
      </c>
      <c r="G909" s="219" t="s">
        <v>202</v>
      </c>
      <c r="H909" s="220">
        <v>202.958</v>
      </c>
      <c r="I909" s="221"/>
      <c r="J909" s="222">
        <f>ROUND(I909*H909,2)</f>
        <v>0</v>
      </c>
      <c r="K909" s="218" t="s">
        <v>203</v>
      </c>
      <c r="L909" s="47"/>
      <c r="M909" s="223" t="s">
        <v>19</v>
      </c>
      <c r="N909" s="224" t="s">
        <v>45</v>
      </c>
      <c r="O909" s="87"/>
      <c r="P909" s="225">
        <f>O909*H909</f>
        <v>0</v>
      </c>
      <c r="Q909" s="225">
        <v>0.00027999999999999998</v>
      </c>
      <c r="R909" s="225">
        <f>Q909*H909</f>
        <v>0.056828239999999995</v>
      </c>
      <c r="S909" s="225">
        <v>0</v>
      </c>
      <c r="T909" s="226">
        <f>S909*H909</f>
        <v>0</v>
      </c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R909" s="227" t="s">
        <v>291</v>
      </c>
      <c r="AT909" s="227" t="s">
        <v>199</v>
      </c>
      <c r="AU909" s="227" t="s">
        <v>83</v>
      </c>
      <c r="AY909" s="20" t="s">
        <v>197</v>
      </c>
      <c r="BE909" s="228">
        <f>IF(N909="základní",J909,0)</f>
        <v>0</v>
      </c>
      <c r="BF909" s="228">
        <f>IF(N909="snížená",J909,0)</f>
        <v>0</v>
      </c>
      <c r="BG909" s="228">
        <f>IF(N909="zákl. přenesená",J909,0)</f>
        <v>0</v>
      </c>
      <c r="BH909" s="228">
        <f>IF(N909="sníž. přenesená",J909,0)</f>
        <v>0</v>
      </c>
      <c r="BI909" s="228">
        <f>IF(N909="nulová",J909,0)</f>
        <v>0</v>
      </c>
      <c r="BJ909" s="20" t="s">
        <v>81</v>
      </c>
      <c r="BK909" s="228">
        <f>ROUND(I909*H909,2)</f>
        <v>0</v>
      </c>
      <c r="BL909" s="20" t="s">
        <v>291</v>
      </c>
      <c r="BM909" s="227" t="s">
        <v>1314</v>
      </c>
    </row>
    <row r="910" s="2" customFormat="1">
      <c r="A910" s="41"/>
      <c r="B910" s="42"/>
      <c r="C910" s="43"/>
      <c r="D910" s="229" t="s">
        <v>205</v>
      </c>
      <c r="E910" s="43"/>
      <c r="F910" s="230" t="s">
        <v>1315</v>
      </c>
      <c r="G910" s="43"/>
      <c r="H910" s="43"/>
      <c r="I910" s="231"/>
      <c r="J910" s="43"/>
      <c r="K910" s="43"/>
      <c r="L910" s="47"/>
      <c r="M910" s="232"/>
      <c r="N910" s="233"/>
      <c r="O910" s="87"/>
      <c r="P910" s="87"/>
      <c r="Q910" s="87"/>
      <c r="R910" s="87"/>
      <c r="S910" s="87"/>
      <c r="T910" s="88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T910" s="20" t="s">
        <v>205</v>
      </c>
      <c r="AU910" s="20" t="s">
        <v>83</v>
      </c>
    </row>
    <row r="911" s="15" customFormat="1">
      <c r="A911" s="15"/>
      <c r="B911" s="257"/>
      <c r="C911" s="258"/>
      <c r="D911" s="236" t="s">
        <v>207</v>
      </c>
      <c r="E911" s="259" t="s">
        <v>19</v>
      </c>
      <c r="F911" s="260" t="s">
        <v>1316</v>
      </c>
      <c r="G911" s="258"/>
      <c r="H911" s="259" t="s">
        <v>19</v>
      </c>
      <c r="I911" s="261"/>
      <c r="J911" s="258"/>
      <c r="K911" s="258"/>
      <c r="L911" s="262"/>
      <c r="M911" s="263"/>
      <c r="N911" s="264"/>
      <c r="O911" s="264"/>
      <c r="P911" s="264"/>
      <c r="Q911" s="264"/>
      <c r="R911" s="264"/>
      <c r="S911" s="264"/>
      <c r="T911" s="26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66" t="s">
        <v>207</v>
      </c>
      <c r="AU911" s="266" t="s">
        <v>83</v>
      </c>
      <c r="AV911" s="15" t="s">
        <v>81</v>
      </c>
      <c r="AW911" s="15" t="s">
        <v>35</v>
      </c>
      <c r="AX911" s="15" t="s">
        <v>74</v>
      </c>
      <c r="AY911" s="266" t="s">
        <v>197</v>
      </c>
    </row>
    <row r="912" s="13" customFormat="1">
      <c r="A912" s="13"/>
      <c r="B912" s="234"/>
      <c r="C912" s="235"/>
      <c r="D912" s="236" t="s">
        <v>207</v>
      </c>
      <c r="E912" s="237" t="s">
        <v>19</v>
      </c>
      <c r="F912" s="238" t="s">
        <v>1317</v>
      </c>
      <c r="G912" s="235"/>
      <c r="H912" s="239">
        <v>202.958</v>
      </c>
      <c r="I912" s="240"/>
      <c r="J912" s="235"/>
      <c r="K912" s="235"/>
      <c r="L912" s="241"/>
      <c r="M912" s="242"/>
      <c r="N912" s="243"/>
      <c r="O912" s="243"/>
      <c r="P912" s="243"/>
      <c r="Q912" s="243"/>
      <c r="R912" s="243"/>
      <c r="S912" s="243"/>
      <c r="T912" s="244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5" t="s">
        <v>207</v>
      </c>
      <c r="AU912" s="245" t="s">
        <v>83</v>
      </c>
      <c r="AV912" s="13" t="s">
        <v>83</v>
      </c>
      <c r="AW912" s="13" t="s">
        <v>35</v>
      </c>
      <c r="AX912" s="13" t="s">
        <v>81</v>
      </c>
      <c r="AY912" s="245" t="s">
        <v>197</v>
      </c>
    </row>
    <row r="913" s="2" customFormat="1" ht="66.75" customHeight="1">
      <c r="A913" s="41"/>
      <c r="B913" s="42"/>
      <c r="C913" s="216" t="s">
        <v>1318</v>
      </c>
      <c r="D913" s="216" t="s">
        <v>199</v>
      </c>
      <c r="E913" s="217" t="s">
        <v>1319</v>
      </c>
      <c r="F913" s="218" t="s">
        <v>1320</v>
      </c>
      <c r="G913" s="219" t="s">
        <v>202</v>
      </c>
      <c r="H913" s="220">
        <v>24.879999999999999</v>
      </c>
      <c r="I913" s="221"/>
      <c r="J913" s="222">
        <f>ROUND(I913*H913,2)</f>
        <v>0</v>
      </c>
      <c r="K913" s="218" t="s">
        <v>203</v>
      </c>
      <c r="L913" s="47"/>
      <c r="M913" s="223" t="s">
        <v>19</v>
      </c>
      <c r="N913" s="224" t="s">
        <v>45</v>
      </c>
      <c r="O913" s="87"/>
      <c r="P913" s="225">
        <f>O913*H913</f>
        <v>0</v>
      </c>
      <c r="Q913" s="225">
        <v>0.00042999999999999999</v>
      </c>
      <c r="R913" s="225">
        <f>Q913*H913</f>
        <v>0.010698399999999999</v>
      </c>
      <c r="S913" s="225">
        <v>0</v>
      </c>
      <c r="T913" s="226">
        <f>S913*H913</f>
        <v>0</v>
      </c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R913" s="227" t="s">
        <v>291</v>
      </c>
      <c r="AT913" s="227" t="s">
        <v>199</v>
      </c>
      <c r="AU913" s="227" t="s">
        <v>83</v>
      </c>
      <c r="AY913" s="20" t="s">
        <v>197</v>
      </c>
      <c r="BE913" s="228">
        <f>IF(N913="základní",J913,0)</f>
        <v>0</v>
      </c>
      <c r="BF913" s="228">
        <f>IF(N913="snížená",J913,0)</f>
        <v>0</v>
      </c>
      <c r="BG913" s="228">
        <f>IF(N913="zákl. přenesená",J913,0)</f>
        <v>0</v>
      </c>
      <c r="BH913" s="228">
        <f>IF(N913="sníž. přenesená",J913,0)</f>
        <v>0</v>
      </c>
      <c r="BI913" s="228">
        <f>IF(N913="nulová",J913,0)</f>
        <v>0</v>
      </c>
      <c r="BJ913" s="20" t="s">
        <v>81</v>
      </c>
      <c r="BK913" s="228">
        <f>ROUND(I913*H913,2)</f>
        <v>0</v>
      </c>
      <c r="BL913" s="20" t="s">
        <v>291</v>
      </c>
      <c r="BM913" s="227" t="s">
        <v>1321</v>
      </c>
    </row>
    <row r="914" s="2" customFormat="1">
      <c r="A914" s="41"/>
      <c r="B914" s="42"/>
      <c r="C914" s="43"/>
      <c r="D914" s="229" t="s">
        <v>205</v>
      </c>
      <c r="E914" s="43"/>
      <c r="F914" s="230" t="s">
        <v>1322</v>
      </c>
      <c r="G914" s="43"/>
      <c r="H914" s="43"/>
      <c r="I914" s="231"/>
      <c r="J914" s="43"/>
      <c r="K914" s="43"/>
      <c r="L914" s="47"/>
      <c r="M914" s="232"/>
      <c r="N914" s="233"/>
      <c r="O914" s="87"/>
      <c r="P914" s="87"/>
      <c r="Q914" s="87"/>
      <c r="R914" s="87"/>
      <c r="S914" s="87"/>
      <c r="T914" s="88"/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T914" s="20" t="s">
        <v>205</v>
      </c>
      <c r="AU914" s="20" t="s">
        <v>83</v>
      </c>
    </row>
    <row r="915" s="15" customFormat="1">
      <c r="A915" s="15"/>
      <c r="B915" s="257"/>
      <c r="C915" s="258"/>
      <c r="D915" s="236" t="s">
        <v>207</v>
      </c>
      <c r="E915" s="259" t="s">
        <v>19</v>
      </c>
      <c r="F915" s="260" t="s">
        <v>1323</v>
      </c>
      <c r="G915" s="258"/>
      <c r="H915" s="259" t="s">
        <v>19</v>
      </c>
      <c r="I915" s="261"/>
      <c r="J915" s="258"/>
      <c r="K915" s="258"/>
      <c r="L915" s="262"/>
      <c r="M915" s="263"/>
      <c r="N915" s="264"/>
      <c r="O915" s="264"/>
      <c r="P915" s="264"/>
      <c r="Q915" s="264"/>
      <c r="R915" s="264"/>
      <c r="S915" s="264"/>
      <c r="T915" s="26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T915" s="266" t="s">
        <v>207</v>
      </c>
      <c r="AU915" s="266" t="s">
        <v>83</v>
      </c>
      <c r="AV915" s="15" t="s">
        <v>81</v>
      </c>
      <c r="AW915" s="15" t="s">
        <v>35</v>
      </c>
      <c r="AX915" s="15" t="s">
        <v>74</v>
      </c>
      <c r="AY915" s="266" t="s">
        <v>197</v>
      </c>
    </row>
    <row r="916" s="13" customFormat="1">
      <c r="A916" s="13"/>
      <c r="B916" s="234"/>
      <c r="C916" s="235"/>
      <c r="D916" s="236" t="s">
        <v>207</v>
      </c>
      <c r="E916" s="237" t="s">
        <v>19</v>
      </c>
      <c r="F916" s="238" t="s">
        <v>1324</v>
      </c>
      <c r="G916" s="235"/>
      <c r="H916" s="239">
        <v>24.879999999999999</v>
      </c>
      <c r="I916" s="240"/>
      <c r="J916" s="235"/>
      <c r="K916" s="235"/>
      <c r="L916" s="241"/>
      <c r="M916" s="242"/>
      <c r="N916" s="243"/>
      <c r="O916" s="243"/>
      <c r="P916" s="243"/>
      <c r="Q916" s="243"/>
      <c r="R916" s="243"/>
      <c r="S916" s="243"/>
      <c r="T916" s="244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5" t="s">
        <v>207</v>
      </c>
      <c r="AU916" s="245" t="s">
        <v>83</v>
      </c>
      <c r="AV916" s="13" t="s">
        <v>83</v>
      </c>
      <c r="AW916" s="13" t="s">
        <v>35</v>
      </c>
      <c r="AX916" s="13" t="s">
        <v>81</v>
      </c>
      <c r="AY916" s="245" t="s">
        <v>197</v>
      </c>
    </row>
    <row r="917" s="2" customFormat="1" ht="24.15" customHeight="1">
      <c r="A917" s="41"/>
      <c r="B917" s="42"/>
      <c r="C917" s="279" t="s">
        <v>1325</v>
      </c>
      <c r="D917" s="289" t="s">
        <v>542</v>
      </c>
      <c r="E917" s="280" t="s">
        <v>1326</v>
      </c>
      <c r="F917" s="281" t="s">
        <v>1327</v>
      </c>
      <c r="G917" s="282" t="s">
        <v>202</v>
      </c>
      <c r="H917" s="283">
        <v>883.81100000000004</v>
      </c>
      <c r="I917" s="284"/>
      <c r="J917" s="285">
        <f>ROUND(I917*H917,2)</f>
        <v>0</v>
      </c>
      <c r="K917" s="281" t="s">
        <v>203</v>
      </c>
      <c r="L917" s="286"/>
      <c r="M917" s="287" t="s">
        <v>19</v>
      </c>
      <c r="N917" s="288" t="s">
        <v>45</v>
      </c>
      <c r="O917" s="87"/>
      <c r="P917" s="225">
        <f>O917*H917</f>
        <v>0</v>
      </c>
      <c r="Q917" s="225">
        <v>0.0025000000000000001</v>
      </c>
      <c r="R917" s="225">
        <f>Q917*H917</f>
        <v>2.2095275000000001</v>
      </c>
      <c r="S917" s="225">
        <v>0</v>
      </c>
      <c r="T917" s="226">
        <f>S917*H917</f>
        <v>0</v>
      </c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R917" s="227" t="s">
        <v>396</v>
      </c>
      <c r="AT917" s="227" t="s">
        <v>542</v>
      </c>
      <c r="AU917" s="227" t="s">
        <v>83</v>
      </c>
      <c r="AY917" s="20" t="s">
        <v>197</v>
      </c>
      <c r="BE917" s="228">
        <f>IF(N917="základní",J917,0)</f>
        <v>0</v>
      </c>
      <c r="BF917" s="228">
        <f>IF(N917="snížená",J917,0)</f>
        <v>0</v>
      </c>
      <c r="BG917" s="228">
        <f>IF(N917="zákl. přenesená",J917,0)</f>
        <v>0</v>
      </c>
      <c r="BH917" s="228">
        <f>IF(N917="sníž. přenesená",J917,0)</f>
        <v>0</v>
      </c>
      <c r="BI917" s="228">
        <f>IF(N917="nulová",J917,0)</f>
        <v>0</v>
      </c>
      <c r="BJ917" s="20" t="s">
        <v>81</v>
      </c>
      <c r="BK917" s="228">
        <f>ROUND(I917*H917,2)</f>
        <v>0</v>
      </c>
      <c r="BL917" s="20" t="s">
        <v>291</v>
      </c>
      <c r="BM917" s="227" t="s">
        <v>1328</v>
      </c>
    </row>
    <row r="918" s="13" customFormat="1">
      <c r="A918" s="13"/>
      <c r="B918" s="234"/>
      <c r="C918" s="235"/>
      <c r="D918" s="236" t="s">
        <v>207</v>
      </c>
      <c r="E918" s="237" t="s">
        <v>19</v>
      </c>
      <c r="F918" s="238" t="s">
        <v>1329</v>
      </c>
      <c r="G918" s="235"/>
      <c r="H918" s="239">
        <v>603.07799999999997</v>
      </c>
      <c r="I918" s="240"/>
      <c r="J918" s="235"/>
      <c r="K918" s="235"/>
      <c r="L918" s="241"/>
      <c r="M918" s="242"/>
      <c r="N918" s="243"/>
      <c r="O918" s="243"/>
      <c r="P918" s="243"/>
      <c r="Q918" s="243"/>
      <c r="R918" s="243"/>
      <c r="S918" s="243"/>
      <c r="T918" s="244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5" t="s">
        <v>207</v>
      </c>
      <c r="AU918" s="245" t="s">
        <v>83</v>
      </c>
      <c r="AV918" s="13" t="s">
        <v>83</v>
      </c>
      <c r="AW918" s="13" t="s">
        <v>35</v>
      </c>
      <c r="AX918" s="13" t="s">
        <v>74</v>
      </c>
      <c r="AY918" s="245" t="s">
        <v>197</v>
      </c>
    </row>
    <row r="919" s="13" customFormat="1">
      <c r="A919" s="13"/>
      <c r="B919" s="234"/>
      <c r="C919" s="235"/>
      <c r="D919" s="236" t="s">
        <v>207</v>
      </c>
      <c r="E919" s="237" t="s">
        <v>19</v>
      </c>
      <c r="F919" s="238" t="s">
        <v>1330</v>
      </c>
      <c r="G919" s="235"/>
      <c r="H919" s="239">
        <v>883.81100000000004</v>
      </c>
      <c r="I919" s="240"/>
      <c r="J919" s="235"/>
      <c r="K919" s="235"/>
      <c r="L919" s="241"/>
      <c r="M919" s="242"/>
      <c r="N919" s="243"/>
      <c r="O919" s="243"/>
      <c r="P919" s="243"/>
      <c r="Q919" s="243"/>
      <c r="R919" s="243"/>
      <c r="S919" s="243"/>
      <c r="T919" s="244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5" t="s">
        <v>207</v>
      </c>
      <c r="AU919" s="245" t="s">
        <v>83</v>
      </c>
      <c r="AV919" s="13" t="s">
        <v>83</v>
      </c>
      <c r="AW919" s="13" t="s">
        <v>35</v>
      </c>
      <c r="AX919" s="13" t="s">
        <v>81</v>
      </c>
      <c r="AY919" s="245" t="s">
        <v>197</v>
      </c>
    </row>
    <row r="920" s="2" customFormat="1" ht="33" customHeight="1">
      <c r="A920" s="41"/>
      <c r="B920" s="42"/>
      <c r="C920" s="216" t="s">
        <v>1331</v>
      </c>
      <c r="D920" s="267" t="s">
        <v>199</v>
      </c>
      <c r="E920" s="217" t="s">
        <v>1332</v>
      </c>
      <c r="F920" s="218" t="s">
        <v>1333</v>
      </c>
      <c r="G920" s="219" t="s">
        <v>202</v>
      </c>
      <c r="H920" s="220">
        <v>375.24000000000001</v>
      </c>
      <c r="I920" s="221"/>
      <c r="J920" s="222">
        <f>ROUND(I920*H920,2)</f>
        <v>0</v>
      </c>
      <c r="K920" s="218" t="s">
        <v>203</v>
      </c>
      <c r="L920" s="47"/>
      <c r="M920" s="223" t="s">
        <v>19</v>
      </c>
      <c r="N920" s="224" t="s">
        <v>45</v>
      </c>
      <c r="O920" s="87"/>
      <c r="P920" s="225">
        <f>O920*H920</f>
        <v>0</v>
      </c>
      <c r="Q920" s="225">
        <v>0</v>
      </c>
      <c r="R920" s="225">
        <f>Q920*H920</f>
        <v>0</v>
      </c>
      <c r="S920" s="225">
        <v>0</v>
      </c>
      <c r="T920" s="226">
        <f>S920*H920</f>
        <v>0</v>
      </c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R920" s="227" t="s">
        <v>291</v>
      </c>
      <c r="AT920" s="227" t="s">
        <v>199</v>
      </c>
      <c r="AU920" s="227" t="s">
        <v>83</v>
      </c>
      <c r="AY920" s="20" t="s">
        <v>197</v>
      </c>
      <c r="BE920" s="228">
        <f>IF(N920="základní",J920,0)</f>
        <v>0</v>
      </c>
      <c r="BF920" s="228">
        <f>IF(N920="snížená",J920,0)</f>
        <v>0</v>
      </c>
      <c r="BG920" s="228">
        <f>IF(N920="zákl. přenesená",J920,0)</f>
        <v>0</v>
      </c>
      <c r="BH920" s="228">
        <f>IF(N920="sníž. přenesená",J920,0)</f>
        <v>0</v>
      </c>
      <c r="BI920" s="228">
        <f>IF(N920="nulová",J920,0)</f>
        <v>0</v>
      </c>
      <c r="BJ920" s="20" t="s">
        <v>81</v>
      </c>
      <c r="BK920" s="228">
        <f>ROUND(I920*H920,2)</f>
        <v>0</v>
      </c>
      <c r="BL920" s="20" t="s">
        <v>291</v>
      </c>
      <c r="BM920" s="227" t="s">
        <v>1334</v>
      </c>
    </row>
    <row r="921" s="2" customFormat="1">
      <c r="A921" s="41"/>
      <c r="B921" s="42"/>
      <c r="C921" s="43"/>
      <c r="D921" s="229" t="s">
        <v>205</v>
      </c>
      <c r="E921" s="43"/>
      <c r="F921" s="230" t="s">
        <v>1335</v>
      </c>
      <c r="G921" s="43"/>
      <c r="H921" s="43"/>
      <c r="I921" s="231"/>
      <c r="J921" s="43"/>
      <c r="K921" s="43"/>
      <c r="L921" s="47"/>
      <c r="M921" s="232"/>
      <c r="N921" s="233"/>
      <c r="O921" s="87"/>
      <c r="P921" s="87"/>
      <c r="Q921" s="87"/>
      <c r="R921" s="87"/>
      <c r="S921" s="87"/>
      <c r="T921" s="88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T921" s="20" t="s">
        <v>205</v>
      </c>
      <c r="AU921" s="20" t="s">
        <v>83</v>
      </c>
    </row>
    <row r="922" s="13" customFormat="1">
      <c r="A922" s="13"/>
      <c r="B922" s="234"/>
      <c r="C922" s="235"/>
      <c r="D922" s="236" t="s">
        <v>207</v>
      </c>
      <c r="E922" s="237" t="s">
        <v>19</v>
      </c>
      <c r="F922" s="238" t="s">
        <v>1310</v>
      </c>
      <c r="G922" s="235"/>
      <c r="H922" s="239">
        <v>375.24000000000001</v>
      </c>
      <c r="I922" s="240"/>
      <c r="J922" s="235"/>
      <c r="K922" s="235"/>
      <c r="L922" s="241"/>
      <c r="M922" s="242"/>
      <c r="N922" s="243"/>
      <c r="O922" s="243"/>
      <c r="P922" s="243"/>
      <c r="Q922" s="243"/>
      <c r="R922" s="243"/>
      <c r="S922" s="243"/>
      <c r="T922" s="244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5" t="s">
        <v>207</v>
      </c>
      <c r="AU922" s="245" t="s">
        <v>83</v>
      </c>
      <c r="AV922" s="13" t="s">
        <v>83</v>
      </c>
      <c r="AW922" s="13" t="s">
        <v>35</v>
      </c>
      <c r="AX922" s="13" t="s">
        <v>81</v>
      </c>
      <c r="AY922" s="245" t="s">
        <v>197</v>
      </c>
    </row>
    <row r="923" s="2" customFormat="1" ht="24.15" customHeight="1">
      <c r="A923" s="41"/>
      <c r="B923" s="42"/>
      <c r="C923" s="279" t="s">
        <v>1336</v>
      </c>
      <c r="D923" s="289" t="s">
        <v>542</v>
      </c>
      <c r="E923" s="280" t="s">
        <v>1337</v>
      </c>
      <c r="F923" s="281" t="s">
        <v>1338</v>
      </c>
      <c r="G923" s="282" t="s">
        <v>211</v>
      </c>
      <c r="H923" s="283">
        <v>22.513999999999999</v>
      </c>
      <c r="I923" s="284"/>
      <c r="J923" s="285">
        <f>ROUND(I923*H923,2)</f>
        <v>0</v>
      </c>
      <c r="K923" s="281" t="s">
        <v>203</v>
      </c>
      <c r="L923" s="286"/>
      <c r="M923" s="287" t="s">
        <v>19</v>
      </c>
      <c r="N923" s="288" t="s">
        <v>45</v>
      </c>
      <c r="O923" s="87"/>
      <c r="P923" s="225">
        <f>O923*H923</f>
        <v>0</v>
      </c>
      <c r="Q923" s="225">
        <v>0.65000000000000002</v>
      </c>
      <c r="R923" s="225">
        <f>Q923*H923</f>
        <v>14.6341</v>
      </c>
      <c r="S923" s="225">
        <v>0</v>
      </c>
      <c r="T923" s="226">
        <f>S923*H923</f>
        <v>0</v>
      </c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R923" s="227" t="s">
        <v>396</v>
      </c>
      <c r="AT923" s="227" t="s">
        <v>542</v>
      </c>
      <c r="AU923" s="227" t="s">
        <v>83</v>
      </c>
      <c r="AY923" s="20" t="s">
        <v>197</v>
      </c>
      <c r="BE923" s="228">
        <f>IF(N923="základní",J923,0)</f>
        <v>0</v>
      </c>
      <c r="BF923" s="228">
        <f>IF(N923="snížená",J923,0)</f>
        <v>0</v>
      </c>
      <c r="BG923" s="228">
        <f>IF(N923="zákl. přenesená",J923,0)</f>
        <v>0</v>
      </c>
      <c r="BH923" s="228">
        <f>IF(N923="sníž. přenesená",J923,0)</f>
        <v>0</v>
      </c>
      <c r="BI923" s="228">
        <f>IF(N923="nulová",J923,0)</f>
        <v>0</v>
      </c>
      <c r="BJ923" s="20" t="s">
        <v>81</v>
      </c>
      <c r="BK923" s="228">
        <f>ROUND(I923*H923,2)</f>
        <v>0</v>
      </c>
      <c r="BL923" s="20" t="s">
        <v>291</v>
      </c>
      <c r="BM923" s="227" t="s">
        <v>1339</v>
      </c>
    </row>
    <row r="924" s="13" customFormat="1">
      <c r="A924" s="13"/>
      <c r="B924" s="234"/>
      <c r="C924" s="235"/>
      <c r="D924" s="236" t="s">
        <v>207</v>
      </c>
      <c r="E924" s="237" t="s">
        <v>19</v>
      </c>
      <c r="F924" s="238" t="s">
        <v>1340</v>
      </c>
      <c r="G924" s="235"/>
      <c r="H924" s="239">
        <v>22.513999999999999</v>
      </c>
      <c r="I924" s="240"/>
      <c r="J924" s="235"/>
      <c r="K924" s="235"/>
      <c r="L924" s="241"/>
      <c r="M924" s="242"/>
      <c r="N924" s="243"/>
      <c r="O924" s="243"/>
      <c r="P924" s="243"/>
      <c r="Q924" s="243"/>
      <c r="R924" s="243"/>
      <c r="S924" s="243"/>
      <c r="T924" s="244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5" t="s">
        <v>207</v>
      </c>
      <c r="AU924" s="245" t="s">
        <v>83</v>
      </c>
      <c r="AV924" s="13" t="s">
        <v>83</v>
      </c>
      <c r="AW924" s="13" t="s">
        <v>35</v>
      </c>
      <c r="AX924" s="13" t="s">
        <v>81</v>
      </c>
      <c r="AY924" s="245" t="s">
        <v>197</v>
      </c>
    </row>
    <row r="925" s="2" customFormat="1" ht="33" customHeight="1">
      <c r="A925" s="41"/>
      <c r="B925" s="42"/>
      <c r="C925" s="216" t="s">
        <v>1341</v>
      </c>
      <c r="D925" s="267" t="s">
        <v>199</v>
      </c>
      <c r="E925" s="217" t="s">
        <v>1342</v>
      </c>
      <c r="F925" s="218" t="s">
        <v>1343</v>
      </c>
      <c r="G925" s="219" t="s">
        <v>202</v>
      </c>
      <c r="H925" s="220">
        <v>375.24000000000001</v>
      </c>
      <c r="I925" s="221"/>
      <c r="J925" s="222">
        <f>ROUND(I925*H925,2)</f>
        <v>0</v>
      </c>
      <c r="K925" s="218" t="s">
        <v>203</v>
      </c>
      <c r="L925" s="47"/>
      <c r="M925" s="223" t="s">
        <v>19</v>
      </c>
      <c r="N925" s="224" t="s">
        <v>45</v>
      </c>
      <c r="O925" s="87"/>
      <c r="P925" s="225">
        <f>O925*H925</f>
        <v>0</v>
      </c>
      <c r="Q925" s="225">
        <v>0</v>
      </c>
      <c r="R925" s="225">
        <f>Q925*H925</f>
        <v>0</v>
      </c>
      <c r="S925" s="225">
        <v>0</v>
      </c>
      <c r="T925" s="226">
        <f>S925*H925</f>
        <v>0</v>
      </c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R925" s="227" t="s">
        <v>291</v>
      </c>
      <c r="AT925" s="227" t="s">
        <v>199</v>
      </c>
      <c r="AU925" s="227" t="s">
        <v>83</v>
      </c>
      <c r="AY925" s="20" t="s">
        <v>197</v>
      </c>
      <c r="BE925" s="228">
        <f>IF(N925="základní",J925,0)</f>
        <v>0</v>
      </c>
      <c r="BF925" s="228">
        <f>IF(N925="snížená",J925,0)</f>
        <v>0</v>
      </c>
      <c r="BG925" s="228">
        <f>IF(N925="zákl. přenesená",J925,0)</f>
        <v>0</v>
      </c>
      <c r="BH925" s="228">
        <f>IF(N925="sníž. přenesená",J925,0)</f>
        <v>0</v>
      </c>
      <c r="BI925" s="228">
        <f>IF(N925="nulová",J925,0)</f>
        <v>0</v>
      </c>
      <c r="BJ925" s="20" t="s">
        <v>81</v>
      </c>
      <c r="BK925" s="228">
        <f>ROUND(I925*H925,2)</f>
        <v>0</v>
      </c>
      <c r="BL925" s="20" t="s">
        <v>291</v>
      </c>
      <c r="BM925" s="227" t="s">
        <v>1344</v>
      </c>
    </row>
    <row r="926" s="2" customFormat="1">
      <c r="A926" s="41"/>
      <c r="B926" s="42"/>
      <c r="C926" s="43"/>
      <c r="D926" s="229" t="s">
        <v>205</v>
      </c>
      <c r="E926" s="43"/>
      <c r="F926" s="230" t="s">
        <v>1345</v>
      </c>
      <c r="G926" s="43"/>
      <c r="H926" s="43"/>
      <c r="I926" s="231"/>
      <c r="J926" s="43"/>
      <c r="K926" s="43"/>
      <c r="L926" s="47"/>
      <c r="M926" s="232"/>
      <c r="N926" s="233"/>
      <c r="O926" s="87"/>
      <c r="P926" s="87"/>
      <c r="Q926" s="87"/>
      <c r="R926" s="87"/>
      <c r="S926" s="87"/>
      <c r="T926" s="88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T926" s="20" t="s">
        <v>205</v>
      </c>
      <c r="AU926" s="20" t="s">
        <v>83</v>
      </c>
    </row>
    <row r="927" s="13" customFormat="1">
      <c r="A927" s="13"/>
      <c r="B927" s="234"/>
      <c r="C927" s="235"/>
      <c r="D927" s="236" t="s">
        <v>207</v>
      </c>
      <c r="E927" s="237" t="s">
        <v>19</v>
      </c>
      <c r="F927" s="238" t="s">
        <v>1310</v>
      </c>
      <c r="G927" s="235"/>
      <c r="H927" s="239">
        <v>375.24000000000001</v>
      </c>
      <c r="I927" s="240"/>
      <c r="J927" s="235"/>
      <c r="K927" s="235"/>
      <c r="L927" s="241"/>
      <c r="M927" s="242"/>
      <c r="N927" s="243"/>
      <c r="O927" s="243"/>
      <c r="P927" s="243"/>
      <c r="Q927" s="243"/>
      <c r="R927" s="243"/>
      <c r="S927" s="243"/>
      <c r="T927" s="244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5" t="s">
        <v>207</v>
      </c>
      <c r="AU927" s="245" t="s">
        <v>83</v>
      </c>
      <c r="AV927" s="13" t="s">
        <v>83</v>
      </c>
      <c r="AW927" s="13" t="s">
        <v>35</v>
      </c>
      <c r="AX927" s="13" t="s">
        <v>81</v>
      </c>
      <c r="AY927" s="245" t="s">
        <v>197</v>
      </c>
    </row>
    <row r="928" s="2" customFormat="1" ht="16.5" customHeight="1">
      <c r="A928" s="41"/>
      <c r="B928" s="42"/>
      <c r="C928" s="279" t="s">
        <v>1346</v>
      </c>
      <c r="D928" s="289" t="s">
        <v>542</v>
      </c>
      <c r="E928" s="280" t="s">
        <v>1347</v>
      </c>
      <c r="F928" s="281" t="s">
        <v>1348</v>
      </c>
      <c r="G928" s="282" t="s">
        <v>202</v>
      </c>
      <c r="H928" s="283">
        <v>432.113</v>
      </c>
      <c r="I928" s="284"/>
      <c r="J928" s="285">
        <f>ROUND(I928*H928,2)</f>
        <v>0</v>
      </c>
      <c r="K928" s="281" t="s">
        <v>203</v>
      </c>
      <c r="L928" s="286"/>
      <c r="M928" s="287" t="s">
        <v>19</v>
      </c>
      <c r="N928" s="288" t="s">
        <v>45</v>
      </c>
      <c r="O928" s="87"/>
      <c r="P928" s="225">
        <f>O928*H928</f>
        <v>0</v>
      </c>
      <c r="Q928" s="225">
        <v>0.010999999999999999</v>
      </c>
      <c r="R928" s="225">
        <f>Q928*H928</f>
        <v>4.7532429999999994</v>
      </c>
      <c r="S928" s="225">
        <v>0</v>
      </c>
      <c r="T928" s="226">
        <f>S928*H928</f>
        <v>0</v>
      </c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R928" s="227" t="s">
        <v>396</v>
      </c>
      <c r="AT928" s="227" t="s">
        <v>542</v>
      </c>
      <c r="AU928" s="227" t="s">
        <v>83</v>
      </c>
      <c r="AY928" s="20" t="s">
        <v>197</v>
      </c>
      <c r="BE928" s="228">
        <f>IF(N928="základní",J928,0)</f>
        <v>0</v>
      </c>
      <c r="BF928" s="228">
        <f>IF(N928="snížená",J928,0)</f>
        <v>0</v>
      </c>
      <c r="BG928" s="228">
        <f>IF(N928="zákl. přenesená",J928,0)</f>
        <v>0</v>
      </c>
      <c r="BH928" s="228">
        <f>IF(N928="sníž. přenesená",J928,0)</f>
        <v>0</v>
      </c>
      <c r="BI928" s="228">
        <f>IF(N928="nulová",J928,0)</f>
        <v>0</v>
      </c>
      <c r="BJ928" s="20" t="s">
        <v>81</v>
      </c>
      <c r="BK928" s="228">
        <f>ROUND(I928*H928,2)</f>
        <v>0</v>
      </c>
      <c r="BL928" s="20" t="s">
        <v>291</v>
      </c>
      <c r="BM928" s="227" t="s">
        <v>1349</v>
      </c>
    </row>
    <row r="929" s="13" customFormat="1">
      <c r="A929" s="13"/>
      <c r="B929" s="234"/>
      <c r="C929" s="235"/>
      <c r="D929" s="236" t="s">
        <v>207</v>
      </c>
      <c r="E929" s="237" t="s">
        <v>19</v>
      </c>
      <c r="F929" s="238" t="s">
        <v>1350</v>
      </c>
      <c r="G929" s="235"/>
      <c r="H929" s="239">
        <v>432.113</v>
      </c>
      <c r="I929" s="240"/>
      <c r="J929" s="235"/>
      <c r="K929" s="235"/>
      <c r="L929" s="241"/>
      <c r="M929" s="242"/>
      <c r="N929" s="243"/>
      <c r="O929" s="243"/>
      <c r="P929" s="243"/>
      <c r="Q929" s="243"/>
      <c r="R929" s="243"/>
      <c r="S929" s="243"/>
      <c r="T929" s="244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5" t="s">
        <v>207</v>
      </c>
      <c r="AU929" s="245" t="s">
        <v>83</v>
      </c>
      <c r="AV929" s="13" t="s">
        <v>83</v>
      </c>
      <c r="AW929" s="13" t="s">
        <v>35</v>
      </c>
      <c r="AX929" s="13" t="s">
        <v>81</v>
      </c>
      <c r="AY929" s="245" t="s">
        <v>197</v>
      </c>
    </row>
    <row r="930" s="2" customFormat="1" ht="24.15" customHeight="1">
      <c r="A930" s="41"/>
      <c r="B930" s="42"/>
      <c r="C930" s="216" t="s">
        <v>1351</v>
      </c>
      <c r="D930" s="267" t="s">
        <v>199</v>
      </c>
      <c r="E930" s="217" t="s">
        <v>1352</v>
      </c>
      <c r="F930" s="218" t="s">
        <v>1353</v>
      </c>
      <c r="G930" s="219" t="s">
        <v>202</v>
      </c>
      <c r="H930" s="220">
        <v>375.24000000000001</v>
      </c>
      <c r="I930" s="221"/>
      <c r="J930" s="222">
        <f>ROUND(I930*H930,2)</f>
        <v>0</v>
      </c>
      <c r="K930" s="218" t="s">
        <v>19</v>
      </c>
      <c r="L930" s="47"/>
      <c r="M930" s="223" t="s">
        <v>19</v>
      </c>
      <c r="N930" s="224" t="s">
        <v>45</v>
      </c>
      <c r="O930" s="87"/>
      <c r="P930" s="225">
        <f>O930*H930</f>
        <v>0</v>
      </c>
      <c r="Q930" s="225">
        <v>0.00014999999999999999</v>
      </c>
      <c r="R930" s="225">
        <f>Q930*H930</f>
        <v>0.056285999999999996</v>
      </c>
      <c r="S930" s="225">
        <v>0</v>
      </c>
      <c r="T930" s="226">
        <f>S930*H930</f>
        <v>0</v>
      </c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R930" s="227" t="s">
        <v>291</v>
      </c>
      <c r="AT930" s="227" t="s">
        <v>199</v>
      </c>
      <c r="AU930" s="227" t="s">
        <v>83</v>
      </c>
      <c r="AY930" s="20" t="s">
        <v>197</v>
      </c>
      <c r="BE930" s="228">
        <f>IF(N930="základní",J930,0)</f>
        <v>0</v>
      </c>
      <c r="BF930" s="228">
        <f>IF(N930="snížená",J930,0)</f>
        <v>0</v>
      </c>
      <c r="BG930" s="228">
        <f>IF(N930="zákl. přenesená",J930,0)</f>
        <v>0</v>
      </c>
      <c r="BH930" s="228">
        <f>IF(N930="sníž. přenesená",J930,0)</f>
        <v>0</v>
      </c>
      <c r="BI930" s="228">
        <f>IF(N930="nulová",J930,0)</f>
        <v>0</v>
      </c>
      <c r="BJ930" s="20" t="s">
        <v>81</v>
      </c>
      <c r="BK930" s="228">
        <f>ROUND(I930*H930,2)</f>
        <v>0</v>
      </c>
      <c r="BL930" s="20" t="s">
        <v>291</v>
      </c>
      <c r="BM930" s="227" t="s">
        <v>1354</v>
      </c>
    </row>
    <row r="931" s="13" customFormat="1">
      <c r="A931" s="13"/>
      <c r="B931" s="234"/>
      <c r="C931" s="235"/>
      <c r="D931" s="236" t="s">
        <v>207</v>
      </c>
      <c r="E931" s="237" t="s">
        <v>19</v>
      </c>
      <c r="F931" s="238" t="s">
        <v>1355</v>
      </c>
      <c r="G931" s="235"/>
      <c r="H931" s="239">
        <v>375.24000000000001</v>
      </c>
      <c r="I931" s="240"/>
      <c r="J931" s="235"/>
      <c r="K931" s="235"/>
      <c r="L931" s="241"/>
      <c r="M931" s="242"/>
      <c r="N931" s="243"/>
      <c r="O931" s="243"/>
      <c r="P931" s="243"/>
      <c r="Q931" s="243"/>
      <c r="R931" s="243"/>
      <c r="S931" s="243"/>
      <c r="T931" s="244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5" t="s">
        <v>207</v>
      </c>
      <c r="AU931" s="245" t="s">
        <v>83</v>
      </c>
      <c r="AV931" s="13" t="s">
        <v>83</v>
      </c>
      <c r="AW931" s="13" t="s">
        <v>35</v>
      </c>
      <c r="AX931" s="13" t="s">
        <v>81</v>
      </c>
      <c r="AY931" s="245" t="s">
        <v>197</v>
      </c>
    </row>
    <row r="932" s="2" customFormat="1" ht="33" customHeight="1">
      <c r="A932" s="41"/>
      <c r="B932" s="42"/>
      <c r="C932" s="279" t="s">
        <v>1356</v>
      </c>
      <c r="D932" s="289" t="s">
        <v>542</v>
      </c>
      <c r="E932" s="280" t="s">
        <v>1357</v>
      </c>
      <c r="F932" s="281" t="s">
        <v>1358</v>
      </c>
      <c r="G932" s="282" t="s">
        <v>202</v>
      </c>
      <c r="H932" s="283">
        <v>448.59899999999999</v>
      </c>
      <c r="I932" s="284"/>
      <c r="J932" s="285">
        <f>ROUND(I932*H932,2)</f>
        <v>0</v>
      </c>
      <c r="K932" s="281" t="s">
        <v>19</v>
      </c>
      <c r="L932" s="286"/>
      <c r="M932" s="287" t="s">
        <v>19</v>
      </c>
      <c r="N932" s="288" t="s">
        <v>45</v>
      </c>
      <c r="O932" s="87"/>
      <c r="P932" s="225">
        <f>O932*H932</f>
        <v>0</v>
      </c>
      <c r="Q932" s="225">
        <v>0.001</v>
      </c>
      <c r="R932" s="225">
        <f>Q932*H932</f>
        <v>0.44859900000000003</v>
      </c>
      <c r="S932" s="225">
        <v>0</v>
      </c>
      <c r="T932" s="226">
        <f>S932*H932</f>
        <v>0</v>
      </c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R932" s="227" t="s">
        <v>396</v>
      </c>
      <c r="AT932" s="227" t="s">
        <v>542</v>
      </c>
      <c r="AU932" s="227" t="s">
        <v>83</v>
      </c>
      <c r="AY932" s="20" t="s">
        <v>197</v>
      </c>
      <c r="BE932" s="228">
        <f>IF(N932="základní",J932,0)</f>
        <v>0</v>
      </c>
      <c r="BF932" s="228">
        <f>IF(N932="snížená",J932,0)</f>
        <v>0</v>
      </c>
      <c r="BG932" s="228">
        <f>IF(N932="zákl. přenesená",J932,0)</f>
        <v>0</v>
      </c>
      <c r="BH932" s="228">
        <f>IF(N932="sníž. přenesená",J932,0)</f>
        <v>0</v>
      </c>
      <c r="BI932" s="228">
        <f>IF(N932="nulová",J932,0)</f>
        <v>0</v>
      </c>
      <c r="BJ932" s="20" t="s">
        <v>81</v>
      </c>
      <c r="BK932" s="228">
        <f>ROUND(I932*H932,2)</f>
        <v>0</v>
      </c>
      <c r="BL932" s="20" t="s">
        <v>291</v>
      </c>
      <c r="BM932" s="227" t="s">
        <v>1359</v>
      </c>
    </row>
    <row r="933" s="13" customFormat="1">
      <c r="A933" s="13"/>
      <c r="B933" s="234"/>
      <c r="C933" s="235"/>
      <c r="D933" s="236" t="s">
        <v>207</v>
      </c>
      <c r="E933" s="237" t="s">
        <v>19</v>
      </c>
      <c r="F933" s="238" t="s">
        <v>1360</v>
      </c>
      <c r="G933" s="235"/>
      <c r="H933" s="239">
        <v>448.59899999999999</v>
      </c>
      <c r="I933" s="240"/>
      <c r="J933" s="235"/>
      <c r="K933" s="235"/>
      <c r="L933" s="241"/>
      <c r="M933" s="242"/>
      <c r="N933" s="243"/>
      <c r="O933" s="243"/>
      <c r="P933" s="243"/>
      <c r="Q933" s="243"/>
      <c r="R933" s="243"/>
      <c r="S933" s="243"/>
      <c r="T933" s="244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5" t="s">
        <v>207</v>
      </c>
      <c r="AU933" s="245" t="s">
        <v>83</v>
      </c>
      <c r="AV933" s="13" t="s">
        <v>83</v>
      </c>
      <c r="AW933" s="13" t="s">
        <v>35</v>
      </c>
      <c r="AX933" s="13" t="s">
        <v>81</v>
      </c>
      <c r="AY933" s="245" t="s">
        <v>197</v>
      </c>
    </row>
    <row r="934" s="2" customFormat="1" ht="37.8" customHeight="1">
      <c r="A934" s="41"/>
      <c r="B934" s="42"/>
      <c r="C934" s="216" t="s">
        <v>1361</v>
      </c>
      <c r="D934" s="267" t="s">
        <v>199</v>
      </c>
      <c r="E934" s="217" t="s">
        <v>1362</v>
      </c>
      <c r="F934" s="218" t="s">
        <v>1363</v>
      </c>
      <c r="G934" s="219" t="s">
        <v>202</v>
      </c>
      <c r="H934" s="220">
        <v>61.380000000000003</v>
      </c>
      <c r="I934" s="221"/>
      <c r="J934" s="222">
        <f>ROUND(I934*H934,2)</f>
        <v>0</v>
      </c>
      <c r="K934" s="218" t="s">
        <v>203</v>
      </c>
      <c r="L934" s="47"/>
      <c r="M934" s="223" t="s">
        <v>19</v>
      </c>
      <c r="N934" s="224" t="s">
        <v>45</v>
      </c>
      <c r="O934" s="87"/>
      <c r="P934" s="225">
        <f>O934*H934</f>
        <v>0</v>
      </c>
      <c r="Q934" s="225">
        <v>3.0000000000000001E-05</v>
      </c>
      <c r="R934" s="225">
        <f>Q934*H934</f>
        <v>0.0018414000000000002</v>
      </c>
      <c r="S934" s="225">
        <v>0</v>
      </c>
      <c r="T934" s="226">
        <f>S934*H934</f>
        <v>0</v>
      </c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R934" s="227" t="s">
        <v>291</v>
      </c>
      <c r="AT934" s="227" t="s">
        <v>199</v>
      </c>
      <c r="AU934" s="227" t="s">
        <v>83</v>
      </c>
      <c r="AY934" s="20" t="s">
        <v>197</v>
      </c>
      <c r="BE934" s="228">
        <f>IF(N934="základní",J934,0)</f>
        <v>0</v>
      </c>
      <c r="BF934" s="228">
        <f>IF(N934="snížená",J934,0)</f>
        <v>0</v>
      </c>
      <c r="BG934" s="228">
        <f>IF(N934="zákl. přenesená",J934,0)</f>
        <v>0</v>
      </c>
      <c r="BH934" s="228">
        <f>IF(N934="sníž. přenesená",J934,0)</f>
        <v>0</v>
      </c>
      <c r="BI934" s="228">
        <f>IF(N934="nulová",J934,0)</f>
        <v>0</v>
      </c>
      <c r="BJ934" s="20" t="s">
        <v>81</v>
      </c>
      <c r="BK934" s="228">
        <f>ROUND(I934*H934,2)</f>
        <v>0</v>
      </c>
      <c r="BL934" s="20" t="s">
        <v>291</v>
      </c>
      <c r="BM934" s="227" t="s">
        <v>1364</v>
      </c>
    </row>
    <row r="935" s="2" customFormat="1">
      <c r="A935" s="41"/>
      <c r="B935" s="42"/>
      <c r="C935" s="43"/>
      <c r="D935" s="229" t="s">
        <v>205</v>
      </c>
      <c r="E935" s="43"/>
      <c r="F935" s="230" t="s">
        <v>1365</v>
      </c>
      <c r="G935" s="43"/>
      <c r="H935" s="43"/>
      <c r="I935" s="231"/>
      <c r="J935" s="43"/>
      <c r="K935" s="43"/>
      <c r="L935" s="47"/>
      <c r="M935" s="232"/>
      <c r="N935" s="233"/>
      <c r="O935" s="87"/>
      <c r="P935" s="87"/>
      <c r="Q935" s="87"/>
      <c r="R935" s="87"/>
      <c r="S935" s="87"/>
      <c r="T935" s="88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T935" s="20" t="s">
        <v>205</v>
      </c>
      <c r="AU935" s="20" t="s">
        <v>83</v>
      </c>
    </row>
    <row r="936" s="13" customFormat="1">
      <c r="A936" s="13"/>
      <c r="B936" s="234"/>
      <c r="C936" s="235"/>
      <c r="D936" s="236" t="s">
        <v>207</v>
      </c>
      <c r="E936" s="237" t="s">
        <v>19</v>
      </c>
      <c r="F936" s="238" t="s">
        <v>1366</v>
      </c>
      <c r="G936" s="235"/>
      <c r="H936" s="239">
        <v>61.380000000000003</v>
      </c>
      <c r="I936" s="240"/>
      <c r="J936" s="235"/>
      <c r="K936" s="235"/>
      <c r="L936" s="241"/>
      <c r="M936" s="242"/>
      <c r="N936" s="243"/>
      <c r="O936" s="243"/>
      <c r="P936" s="243"/>
      <c r="Q936" s="243"/>
      <c r="R936" s="243"/>
      <c r="S936" s="243"/>
      <c r="T936" s="244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5" t="s">
        <v>207</v>
      </c>
      <c r="AU936" s="245" t="s">
        <v>83</v>
      </c>
      <c r="AV936" s="13" t="s">
        <v>83</v>
      </c>
      <c r="AW936" s="13" t="s">
        <v>35</v>
      </c>
      <c r="AX936" s="13" t="s">
        <v>81</v>
      </c>
      <c r="AY936" s="245" t="s">
        <v>197</v>
      </c>
    </row>
    <row r="937" s="2" customFormat="1" ht="24.15" customHeight="1">
      <c r="A937" s="41"/>
      <c r="B937" s="42"/>
      <c r="C937" s="279" t="s">
        <v>1367</v>
      </c>
      <c r="D937" s="289" t="s">
        <v>542</v>
      </c>
      <c r="E937" s="280" t="s">
        <v>1326</v>
      </c>
      <c r="F937" s="281" t="s">
        <v>1327</v>
      </c>
      <c r="G937" s="282" t="s">
        <v>202</v>
      </c>
      <c r="H937" s="283">
        <v>77.676000000000002</v>
      </c>
      <c r="I937" s="284"/>
      <c r="J937" s="285">
        <f>ROUND(I937*H937,2)</f>
        <v>0</v>
      </c>
      <c r="K937" s="281" t="s">
        <v>203</v>
      </c>
      <c r="L937" s="286"/>
      <c r="M937" s="287" t="s">
        <v>19</v>
      </c>
      <c r="N937" s="288" t="s">
        <v>45</v>
      </c>
      <c r="O937" s="87"/>
      <c r="P937" s="225">
        <f>O937*H937</f>
        <v>0</v>
      </c>
      <c r="Q937" s="225">
        <v>0.0025000000000000001</v>
      </c>
      <c r="R937" s="225">
        <f>Q937*H937</f>
        <v>0.19419</v>
      </c>
      <c r="S937" s="225">
        <v>0</v>
      </c>
      <c r="T937" s="226">
        <f>S937*H937</f>
        <v>0</v>
      </c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R937" s="227" t="s">
        <v>396</v>
      </c>
      <c r="AT937" s="227" t="s">
        <v>542</v>
      </c>
      <c r="AU937" s="227" t="s">
        <v>83</v>
      </c>
      <c r="AY937" s="20" t="s">
        <v>197</v>
      </c>
      <c r="BE937" s="228">
        <f>IF(N937="základní",J937,0)</f>
        <v>0</v>
      </c>
      <c r="BF937" s="228">
        <f>IF(N937="snížená",J937,0)</f>
        <v>0</v>
      </c>
      <c r="BG937" s="228">
        <f>IF(N937="zákl. přenesená",J937,0)</f>
        <v>0</v>
      </c>
      <c r="BH937" s="228">
        <f>IF(N937="sníž. přenesená",J937,0)</f>
        <v>0</v>
      </c>
      <c r="BI937" s="228">
        <f>IF(N937="nulová",J937,0)</f>
        <v>0</v>
      </c>
      <c r="BJ937" s="20" t="s">
        <v>81</v>
      </c>
      <c r="BK937" s="228">
        <f>ROUND(I937*H937,2)</f>
        <v>0</v>
      </c>
      <c r="BL937" s="20" t="s">
        <v>291</v>
      </c>
      <c r="BM937" s="227" t="s">
        <v>1368</v>
      </c>
    </row>
    <row r="938" s="13" customFormat="1">
      <c r="A938" s="13"/>
      <c r="B938" s="234"/>
      <c r="C938" s="235"/>
      <c r="D938" s="236" t="s">
        <v>207</v>
      </c>
      <c r="E938" s="237" t="s">
        <v>19</v>
      </c>
      <c r="F938" s="238" t="s">
        <v>1369</v>
      </c>
      <c r="G938" s="235"/>
      <c r="H938" s="239">
        <v>77.676000000000002</v>
      </c>
      <c r="I938" s="240"/>
      <c r="J938" s="235"/>
      <c r="K938" s="235"/>
      <c r="L938" s="241"/>
      <c r="M938" s="242"/>
      <c r="N938" s="243"/>
      <c r="O938" s="243"/>
      <c r="P938" s="243"/>
      <c r="Q938" s="243"/>
      <c r="R938" s="243"/>
      <c r="S938" s="243"/>
      <c r="T938" s="244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5" t="s">
        <v>207</v>
      </c>
      <c r="AU938" s="245" t="s">
        <v>83</v>
      </c>
      <c r="AV938" s="13" t="s">
        <v>83</v>
      </c>
      <c r="AW938" s="13" t="s">
        <v>35</v>
      </c>
      <c r="AX938" s="13" t="s">
        <v>81</v>
      </c>
      <c r="AY938" s="245" t="s">
        <v>197</v>
      </c>
    </row>
    <row r="939" s="2" customFormat="1" ht="44.25" customHeight="1">
      <c r="A939" s="41"/>
      <c r="B939" s="42"/>
      <c r="C939" s="216" t="s">
        <v>1370</v>
      </c>
      <c r="D939" s="216" t="s">
        <v>199</v>
      </c>
      <c r="E939" s="217" t="s">
        <v>1371</v>
      </c>
      <c r="F939" s="218" t="s">
        <v>1372</v>
      </c>
      <c r="G939" s="219" t="s">
        <v>1259</v>
      </c>
      <c r="H939" s="290"/>
      <c r="I939" s="221"/>
      <c r="J939" s="222">
        <f>ROUND(I939*H939,2)</f>
        <v>0</v>
      </c>
      <c r="K939" s="218" t="s">
        <v>203</v>
      </c>
      <c r="L939" s="47"/>
      <c r="M939" s="223" t="s">
        <v>19</v>
      </c>
      <c r="N939" s="224" t="s">
        <v>45</v>
      </c>
      <c r="O939" s="87"/>
      <c r="P939" s="225">
        <f>O939*H939</f>
        <v>0</v>
      </c>
      <c r="Q939" s="225">
        <v>0</v>
      </c>
      <c r="R939" s="225">
        <f>Q939*H939</f>
        <v>0</v>
      </c>
      <c r="S939" s="225">
        <v>0</v>
      </c>
      <c r="T939" s="226">
        <f>S939*H939</f>
        <v>0</v>
      </c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R939" s="227" t="s">
        <v>291</v>
      </c>
      <c r="AT939" s="227" t="s">
        <v>199</v>
      </c>
      <c r="AU939" s="227" t="s">
        <v>83</v>
      </c>
      <c r="AY939" s="20" t="s">
        <v>197</v>
      </c>
      <c r="BE939" s="228">
        <f>IF(N939="základní",J939,0)</f>
        <v>0</v>
      </c>
      <c r="BF939" s="228">
        <f>IF(N939="snížená",J939,0)</f>
        <v>0</v>
      </c>
      <c r="BG939" s="228">
        <f>IF(N939="zákl. přenesená",J939,0)</f>
        <v>0</v>
      </c>
      <c r="BH939" s="228">
        <f>IF(N939="sníž. přenesená",J939,0)</f>
        <v>0</v>
      </c>
      <c r="BI939" s="228">
        <f>IF(N939="nulová",J939,0)</f>
        <v>0</v>
      </c>
      <c r="BJ939" s="20" t="s">
        <v>81</v>
      </c>
      <c r="BK939" s="228">
        <f>ROUND(I939*H939,2)</f>
        <v>0</v>
      </c>
      <c r="BL939" s="20" t="s">
        <v>291</v>
      </c>
      <c r="BM939" s="227" t="s">
        <v>1373</v>
      </c>
    </row>
    <row r="940" s="2" customFormat="1">
      <c r="A940" s="41"/>
      <c r="B940" s="42"/>
      <c r="C940" s="43"/>
      <c r="D940" s="229" t="s">
        <v>205</v>
      </c>
      <c r="E940" s="43"/>
      <c r="F940" s="230" t="s">
        <v>1374</v>
      </c>
      <c r="G940" s="43"/>
      <c r="H940" s="43"/>
      <c r="I940" s="231"/>
      <c r="J940" s="43"/>
      <c r="K940" s="43"/>
      <c r="L940" s="47"/>
      <c r="M940" s="232"/>
      <c r="N940" s="233"/>
      <c r="O940" s="87"/>
      <c r="P940" s="87"/>
      <c r="Q940" s="87"/>
      <c r="R940" s="87"/>
      <c r="S940" s="87"/>
      <c r="T940" s="88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T940" s="20" t="s">
        <v>205</v>
      </c>
      <c r="AU940" s="20" t="s">
        <v>83</v>
      </c>
    </row>
    <row r="941" s="12" customFormat="1" ht="22.8" customHeight="1">
      <c r="A941" s="12"/>
      <c r="B941" s="200"/>
      <c r="C941" s="201"/>
      <c r="D941" s="202" t="s">
        <v>73</v>
      </c>
      <c r="E941" s="214" t="s">
        <v>1375</v>
      </c>
      <c r="F941" s="214" t="s">
        <v>1376</v>
      </c>
      <c r="G941" s="201"/>
      <c r="H941" s="201"/>
      <c r="I941" s="204"/>
      <c r="J941" s="215">
        <f>BK941</f>
        <v>0</v>
      </c>
      <c r="K941" s="201"/>
      <c r="L941" s="206"/>
      <c r="M941" s="207"/>
      <c r="N941" s="208"/>
      <c r="O941" s="208"/>
      <c r="P941" s="209">
        <f>SUM(P942:P1089)</f>
        <v>0</v>
      </c>
      <c r="Q941" s="208"/>
      <c r="R941" s="209">
        <f>SUM(R942:R1089)</f>
        <v>7.5783424499999992</v>
      </c>
      <c r="S941" s="208"/>
      <c r="T941" s="210">
        <f>SUM(T942:T1089)</f>
        <v>0</v>
      </c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R941" s="211" t="s">
        <v>83</v>
      </c>
      <c r="AT941" s="212" t="s">
        <v>73</v>
      </c>
      <c r="AU941" s="212" t="s">
        <v>81</v>
      </c>
      <c r="AY941" s="211" t="s">
        <v>197</v>
      </c>
      <c r="BK941" s="213">
        <f>SUM(BK942:BK1089)</f>
        <v>0</v>
      </c>
    </row>
    <row r="942" s="2" customFormat="1" ht="37.8" customHeight="1">
      <c r="A942" s="41"/>
      <c r="B942" s="42"/>
      <c r="C942" s="216" t="s">
        <v>1377</v>
      </c>
      <c r="D942" s="216" t="s">
        <v>199</v>
      </c>
      <c r="E942" s="217" t="s">
        <v>1378</v>
      </c>
      <c r="F942" s="218" t="s">
        <v>1379</v>
      </c>
      <c r="G942" s="219" t="s">
        <v>202</v>
      </c>
      <c r="H942" s="220">
        <v>364.63</v>
      </c>
      <c r="I942" s="221"/>
      <c r="J942" s="222">
        <f>ROUND(I942*H942,2)</f>
        <v>0</v>
      </c>
      <c r="K942" s="218" t="s">
        <v>203</v>
      </c>
      <c r="L942" s="47"/>
      <c r="M942" s="223" t="s">
        <v>19</v>
      </c>
      <c r="N942" s="224" t="s">
        <v>45</v>
      </c>
      <c r="O942" s="87"/>
      <c r="P942" s="225">
        <f>O942*H942</f>
        <v>0</v>
      </c>
      <c r="Q942" s="225">
        <v>0</v>
      </c>
      <c r="R942" s="225">
        <f>Q942*H942</f>
        <v>0</v>
      </c>
      <c r="S942" s="225">
        <v>0</v>
      </c>
      <c r="T942" s="226">
        <f>S942*H942</f>
        <v>0</v>
      </c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R942" s="227" t="s">
        <v>291</v>
      </c>
      <c r="AT942" s="227" t="s">
        <v>199</v>
      </c>
      <c r="AU942" s="227" t="s">
        <v>83</v>
      </c>
      <c r="AY942" s="20" t="s">
        <v>197</v>
      </c>
      <c r="BE942" s="228">
        <f>IF(N942="základní",J942,0)</f>
        <v>0</v>
      </c>
      <c r="BF942" s="228">
        <f>IF(N942="snížená",J942,0)</f>
        <v>0</v>
      </c>
      <c r="BG942" s="228">
        <f>IF(N942="zákl. přenesená",J942,0)</f>
        <v>0</v>
      </c>
      <c r="BH942" s="228">
        <f>IF(N942="sníž. přenesená",J942,0)</f>
        <v>0</v>
      </c>
      <c r="BI942" s="228">
        <f>IF(N942="nulová",J942,0)</f>
        <v>0</v>
      </c>
      <c r="BJ942" s="20" t="s">
        <v>81</v>
      </c>
      <c r="BK942" s="228">
        <f>ROUND(I942*H942,2)</f>
        <v>0</v>
      </c>
      <c r="BL942" s="20" t="s">
        <v>291</v>
      </c>
      <c r="BM942" s="227" t="s">
        <v>1380</v>
      </c>
    </row>
    <row r="943" s="2" customFormat="1">
      <c r="A943" s="41"/>
      <c r="B943" s="42"/>
      <c r="C943" s="43"/>
      <c r="D943" s="229" t="s">
        <v>205</v>
      </c>
      <c r="E943" s="43"/>
      <c r="F943" s="230" t="s">
        <v>1381</v>
      </c>
      <c r="G943" s="43"/>
      <c r="H943" s="43"/>
      <c r="I943" s="231"/>
      <c r="J943" s="43"/>
      <c r="K943" s="43"/>
      <c r="L943" s="47"/>
      <c r="M943" s="232"/>
      <c r="N943" s="233"/>
      <c r="O943" s="87"/>
      <c r="P943" s="87"/>
      <c r="Q943" s="87"/>
      <c r="R943" s="87"/>
      <c r="S943" s="87"/>
      <c r="T943" s="88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T943" s="20" t="s">
        <v>205</v>
      </c>
      <c r="AU943" s="20" t="s">
        <v>83</v>
      </c>
    </row>
    <row r="944" s="15" customFormat="1">
      <c r="A944" s="15"/>
      <c r="B944" s="257"/>
      <c r="C944" s="258"/>
      <c r="D944" s="236" t="s">
        <v>207</v>
      </c>
      <c r="E944" s="259" t="s">
        <v>19</v>
      </c>
      <c r="F944" s="260" t="s">
        <v>1382</v>
      </c>
      <c r="G944" s="258"/>
      <c r="H944" s="259" t="s">
        <v>19</v>
      </c>
      <c r="I944" s="261"/>
      <c r="J944" s="258"/>
      <c r="K944" s="258"/>
      <c r="L944" s="262"/>
      <c r="M944" s="263"/>
      <c r="N944" s="264"/>
      <c r="O944" s="264"/>
      <c r="P944" s="264"/>
      <c r="Q944" s="264"/>
      <c r="R944" s="264"/>
      <c r="S944" s="264"/>
      <c r="T944" s="26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66" t="s">
        <v>207</v>
      </c>
      <c r="AU944" s="266" t="s">
        <v>83</v>
      </c>
      <c r="AV944" s="15" t="s">
        <v>81</v>
      </c>
      <c r="AW944" s="15" t="s">
        <v>35</v>
      </c>
      <c r="AX944" s="15" t="s">
        <v>74</v>
      </c>
      <c r="AY944" s="266" t="s">
        <v>197</v>
      </c>
    </row>
    <row r="945" s="13" customFormat="1">
      <c r="A945" s="13"/>
      <c r="B945" s="234"/>
      <c r="C945" s="235"/>
      <c r="D945" s="236" t="s">
        <v>207</v>
      </c>
      <c r="E945" s="237" t="s">
        <v>19</v>
      </c>
      <c r="F945" s="238" t="s">
        <v>927</v>
      </c>
      <c r="G945" s="235"/>
      <c r="H945" s="239">
        <v>11.859999999999999</v>
      </c>
      <c r="I945" s="240"/>
      <c r="J945" s="235"/>
      <c r="K945" s="235"/>
      <c r="L945" s="241"/>
      <c r="M945" s="242"/>
      <c r="N945" s="243"/>
      <c r="O945" s="243"/>
      <c r="P945" s="243"/>
      <c r="Q945" s="243"/>
      <c r="R945" s="243"/>
      <c r="S945" s="243"/>
      <c r="T945" s="244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5" t="s">
        <v>207</v>
      </c>
      <c r="AU945" s="245" t="s">
        <v>83</v>
      </c>
      <c r="AV945" s="13" t="s">
        <v>83</v>
      </c>
      <c r="AW945" s="13" t="s">
        <v>35</v>
      </c>
      <c r="AX945" s="13" t="s">
        <v>74</v>
      </c>
      <c r="AY945" s="245" t="s">
        <v>197</v>
      </c>
    </row>
    <row r="946" s="13" customFormat="1">
      <c r="A946" s="13"/>
      <c r="B946" s="234"/>
      <c r="C946" s="235"/>
      <c r="D946" s="236" t="s">
        <v>207</v>
      </c>
      <c r="E946" s="237" t="s">
        <v>19</v>
      </c>
      <c r="F946" s="238" t="s">
        <v>928</v>
      </c>
      <c r="G946" s="235"/>
      <c r="H946" s="239">
        <v>23.789999999999999</v>
      </c>
      <c r="I946" s="240"/>
      <c r="J946" s="235"/>
      <c r="K946" s="235"/>
      <c r="L946" s="241"/>
      <c r="M946" s="242"/>
      <c r="N946" s="243"/>
      <c r="O946" s="243"/>
      <c r="P946" s="243"/>
      <c r="Q946" s="243"/>
      <c r="R946" s="243"/>
      <c r="S946" s="243"/>
      <c r="T946" s="244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5" t="s">
        <v>207</v>
      </c>
      <c r="AU946" s="245" t="s">
        <v>83</v>
      </c>
      <c r="AV946" s="13" t="s">
        <v>83</v>
      </c>
      <c r="AW946" s="13" t="s">
        <v>35</v>
      </c>
      <c r="AX946" s="13" t="s">
        <v>74</v>
      </c>
      <c r="AY946" s="245" t="s">
        <v>197</v>
      </c>
    </row>
    <row r="947" s="13" customFormat="1">
      <c r="A947" s="13"/>
      <c r="B947" s="234"/>
      <c r="C947" s="235"/>
      <c r="D947" s="236" t="s">
        <v>207</v>
      </c>
      <c r="E947" s="237" t="s">
        <v>19</v>
      </c>
      <c r="F947" s="238" t="s">
        <v>929</v>
      </c>
      <c r="G947" s="235"/>
      <c r="H947" s="239">
        <v>14.42</v>
      </c>
      <c r="I947" s="240"/>
      <c r="J947" s="235"/>
      <c r="K947" s="235"/>
      <c r="L947" s="241"/>
      <c r="M947" s="242"/>
      <c r="N947" s="243"/>
      <c r="O947" s="243"/>
      <c r="P947" s="243"/>
      <c r="Q947" s="243"/>
      <c r="R947" s="243"/>
      <c r="S947" s="243"/>
      <c r="T947" s="244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5" t="s">
        <v>207</v>
      </c>
      <c r="AU947" s="245" t="s">
        <v>83</v>
      </c>
      <c r="AV947" s="13" t="s">
        <v>83</v>
      </c>
      <c r="AW947" s="13" t="s">
        <v>35</v>
      </c>
      <c r="AX947" s="13" t="s">
        <v>74</v>
      </c>
      <c r="AY947" s="245" t="s">
        <v>197</v>
      </c>
    </row>
    <row r="948" s="13" customFormat="1">
      <c r="A948" s="13"/>
      <c r="B948" s="234"/>
      <c r="C948" s="235"/>
      <c r="D948" s="236" t="s">
        <v>207</v>
      </c>
      <c r="E948" s="237" t="s">
        <v>19</v>
      </c>
      <c r="F948" s="238" t="s">
        <v>930</v>
      </c>
      <c r="G948" s="235"/>
      <c r="H948" s="239">
        <v>3.46</v>
      </c>
      <c r="I948" s="240"/>
      <c r="J948" s="235"/>
      <c r="K948" s="235"/>
      <c r="L948" s="241"/>
      <c r="M948" s="242"/>
      <c r="N948" s="243"/>
      <c r="O948" s="243"/>
      <c r="P948" s="243"/>
      <c r="Q948" s="243"/>
      <c r="R948" s="243"/>
      <c r="S948" s="243"/>
      <c r="T948" s="244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5" t="s">
        <v>207</v>
      </c>
      <c r="AU948" s="245" t="s">
        <v>83</v>
      </c>
      <c r="AV948" s="13" t="s">
        <v>83</v>
      </c>
      <c r="AW948" s="13" t="s">
        <v>35</v>
      </c>
      <c r="AX948" s="13" t="s">
        <v>74</v>
      </c>
      <c r="AY948" s="245" t="s">
        <v>197</v>
      </c>
    </row>
    <row r="949" s="13" customFormat="1">
      <c r="A949" s="13"/>
      <c r="B949" s="234"/>
      <c r="C949" s="235"/>
      <c r="D949" s="236" t="s">
        <v>207</v>
      </c>
      <c r="E949" s="237" t="s">
        <v>19</v>
      </c>
      <c r="F949" s="238" t="s">
        <v>931</v>
      </c>
      <c r="G949" s="235"/>
      <c r="H949" s="239">
        <v>14.44</v>
      </c>
      <c r="I949" s="240"/>
      <c r="J949" s="235"/>
      <c r="K949" s="235"/>
      <c r="L949" s="241"/>
      <c r="M949" s="242"/>
      <c r="N949" s="243"/>
      <c r="O949" s="243"/>
      <c r="P949" s="243"/>
      <c r="Q949" s="243"/>
      <c r="R949" s="243"/>
      <c r="S949" s="243"/>
      <c r="T949" s="244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5" t="s">
        <v>207</v>
      </c>
      <c r="AU949" s="245" t="s">
        <v>83</v>
      </c>
      <c r="AV949" s="13" t="s">
        <v>83</v>
      </c>
      <c r="AW949" s="13" t="s">
        <v>35</v>
      </c>
      <c r="AX949" s="13" t="s">
        <v>74</v>
      </c>
      <c r="AY949" s="245" t="s">
        <v>197</v>
      </c>
    </row>
    <row r="950" s="13" customFormat="1">
      <c r="A950" s="13"/>
      <c r="B950" s="234"/>
      <c r="C950" s="235"/>
      <c r="D950" s="236" t="s">
        <v>207</v>
      </c>
      <c r="E950" s="237" t="s">
        <v>19</v>
      </c>
      <c r="F950" s="238" t="s">
        <v>932</v>
      </c>
      <c r="G950" s="235"/>
      <c r="H950" s="239">
        <v>43.380000000000003</v>
      </c>
      <c r="I950" s="240"/>
      <c r="J950" s="235"/>
      <c r="K950" s="235"/>
      <c r="L950" s="241"/>
      <c r="M950" s="242"/>
      <c r="N950" s="243"/>
      <c r="O950" s="243"/>
      <c r="P950" s="243"/>
      <c r="Q950" s="243"/>
      <c r="R950" s="243"/>
      <c r="S950" s="243"/>
      <c r="T950" s="244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5" t="s">
        <v>207</v>
      </c>
      <c r="AU950" s="245" t="s">
        <v>83</v>
      </c>
      <c r="AV950" s="13" t="s">
        <v>83</v>
      </c>
      <c r="AW950" s="13" t="s">
        <v>35</v>
      </c>
      <c r="AX950" s="13" t="s">
        <v>74</v>
      </c>
      <c r="AY950" s="245" t="s">
        <v>197</v>
      </c>
    </row>
    <row r="951" s="13" customFormat="1">
      <c r="A951" s="13"/>
      <c r="B951" s="234"/>
      <c r="C951" s="235"/>
      <c r="D951" s="236" t="s">
        <v>207</v>
      </c>
      <c r="E951" s="237" t="s">
        <v>19</v>
      </c>
      <c r="F951" s="238" t="s">
        <v>933</v>
      </c>
      <c r="G951" s="235"/>
      <c r="H951" s="239">
        <v>4.8399999999999999</v>
      </c>
      <c r="I951" s="240"/>
      <c r="J951" s="235"/>
      <c r="K951" s="235"/>
      <c r="L951" s="241"/>
      <c r="M951" s="242"/>
      <c r="N951" s="243"/>
      <c r="O951" s="243"/>
      <c r="P951" s="243"/>
      <c r="Q951" s="243"/>
      <c r="R951" s="243"/>
      <c r="S951" s="243"/>
      <c r="T951" s="244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5" t="s">
        <v>207</v>
      </c>
      <c r="AU951" s="245" t="s">
        <v>83</v>
      </c>
      <c r="AV951" s="13" t="s">
        <v>83</v>
      </c>
      <c r="AW951" s="13" t="s">
        <v>35</v>
      </c>
      <c r="AX951" s="13" t="s">
        <v>74</v>
      </c>
      <c r="AY951" s="245" t="s">
        <v>197</v>
      </c>
    </row>
    <row r="952" s="13" customFormat="1">
      <c r="A952" s="13"/>
      <c r="B952" s="234"/>
      <c r="C952" s="235"/>
      <c r="D952" s="236" t="s">
        <v>207</v>
      </c>
      <c r="E952" s="237" t="s">
        <v>19</v>
      </c>
      <c r="F952" s="238" t="s">
        <v>934</v>
      </c>
      <c r="G952" s="235"/>
      <c r="H952" s="239">
        <v>3.9700000000000002</v>
      </c>
      <c r="I952" s="240"/>
      <c r="J952" s="235"/>
      <c r="K952" s="235"/>
      <c r="L952" s="241"/>
      <c r="M952" s="242"/>
      <c r="N952" s="243"/>
      <c r="O952" s="243"/>
      <c r="P952" s="243"/>
      <c r="Q952" s="243"/>
      <c r="R952" s="243"/>
      <c r="S952" s="243"/>
      <c r="T952" s="24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5" t="s">
        <v>207</v>
      </c>
      <c r="AU952" s="245" t="s">
        <v>83</v>
      </c>
      <c r="AV952" s="13" t="s">
        <v>83</v>
      </c>
      <c r="AW952" s="13" t="s">
        <v>35</v>
      </c>
      <c r="AX952" s="13" t="s">
        <v>74</v>
      </c>
      <c r="AY952" s="245" t="s">
        <v>197</v>
      </c>
    </row>
    <row r="953" s="13" customFormat="1">
      <c r="A953" s="13"/>
      <c r="B953" s="234"/>
      <c r="C953" s="235"/>
      <c r="D953" s="236" t="s">
        <v>207</v>
      </c>
      <c r="E953" s="237" t="s">
        <v>19</v>
      </c>
      <c r="F953" s="238" t="s">
        <v>935</v>
      </c>
      <c r="G953" s="235"/>
      <c r="H953" s="239">
        <v>3.98</v>
      </c>
      <c r="I953" s="240"/>
      <c r="J953" s="235"/>
      <c r="K953" s="235"/>
      <c r="L953" s="241"/>
      <c r="M953" s="242"/>
      <c r="N953" s="243"/>
      <c r="O953" s="243"/>
      <c r="P953" s="243"/>
      <c r="Q953" s="243"/>
      <c r="R953" s="243"/>
      <c r="S953" s="243"/>
      <c r="T953" s="244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5" t="s">
        <v>207</v>
      </c>
      <c r="AU953" s="245" t="s">
        <v>83</v>
      </c>
      <c r="AV953" s="13" t="s">
        <v>83</v>
      </c>
      <c r="AW953" s="13" t="s">
        <v>35</v>
      </c>
      <c r="AX953" s="13" t="s">
        <v>74</v>
      </c>
      <c r="AY953" s="245" t="s">
        <v>197</v>
      </c>
    </row>
    <row r="954" s="13" customFormat="1">
      <c r="A954" s="13"/>
      <c r="B954" s="234"/>
      <c r="C954" s="235"/>
      <c r="D954" s="236" t="s">
        <v>207</v>
      </c>
      <c r="E954" s="237" t="s">
        <v>19</v>
      </c>
      <c r="F954" s="238" t="s">
        <v>936</v>
      </c>
      <c r="G954" s="235"/>
      <c r="H954" s="239">
        <v>43.340000000000003</v>
      </c>
      <c r="I954" s="240"/>
      <c r="J954" s="235"/>
      <c r="K954" s="235"/>
      <c r="L954" s="241"/>
      <c r="M954" s="242"/>
      <c r="N954" s="243"/>
      <c r="O954" s="243"/>
      <c r="P954" s="243"/>
      <c r="Q954" s="243"/>
      <c r="R954" s="243"/>
      <c r="S954" s="243"/>
      <c r="T954" s="244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5" t="s">
        <v>207</v>
      </c>
      <c r="AU954" s="245" t="s">
        <v>83</v>
      </c>
      <c r="AV954" s="13" t="s">
        <v>83</v>
      </c>
      <c r="AW954" s="13" t="s">
        <v>35</v>
      </c>
      <c r="AX954" s="13" t="s">
        <v>74</v>
      </c>
      <c r="AY954" s="245" t="s">
        <v>197</v>
      </c>
    </row>
    <row r="955" s="13" customFormat="1">
      <c r="A955" s="13"/>
      <c r="B955" s="234"/>
      <c r="C955" s="235"/>
      <c r="D955" s="236" t="s">
        <v>207</v>
      </c>
      <c r="E955" s="237" t="s">
        <v>19</v>
      </c>
      <c r="F955" s="238" t="s">
        <v>937</v>
      </c>
      <c r="G955" s="235"/>
      <c r="H955" s="239">
        <v>6.0099999999999998</v>
      </c>
      <c r="I955" s="240"/>
      <c r="J955" s="235"/>
      <c r="K955" s="235"/>
      <c r="L955" s="241"/>
      <c r="M955" s="242"/>
      <c r="N955" s="243"/>
      <c r="O955" s="243"/>
      <c r="P955" s="243"/>
      <c r="Q955" s="243"/>
      <c r="R955" s="243"/>
      <c r="S955" s="243"/>
      <c r="T955" s="244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5" t="s">
        <v>207</v>
      </c>
      <c r="AU955" s="245" t="s">
        <v>83</v>
      </c>
      <c r="AV955" s="13" t="s">
        <v>83</v>
      </c>
      <c r="AW955" s="13" t="s">
        <v>35</v>
      </c>
      <c r="AX955" s="13" t="s">
        <v>74</v>
      </c>
      <c r="AY955" s="245" t="s">
        <v>197</v>
      </c>
    </row>
    <row r="956" s="13" customFormat="1">
      <c r="A956" s="13"/>
      <c r="B956" s="234"/>
      <c r="C956" s="235"/>
      <c r="D956" s="236" t="s">
        <v>207</v>
      </c>
      <c r="E956" s="237" t="s">
        <v>19</v>
      </c>
      <c r="F956" s="238" t="s">
        <v>938</v>
      </c>
      <c r="G956" s="235"/>
      <c r="H956" s="239">
        <v>6.0599999999999996</v>
      </c>
      <c r="I956" s="240"/>
      <c r="J956" s="235"/>
      <c r="K956" s="235"/>
      <c r="L956" s="241"/>
      <c r="M956" s="242"/>
      <c r="N956" s="243"/>
      <c r="O956" s="243"/>
      <c r="P956" s="243"/>
      <c r="Q956" s="243"/>
      <c r="R956" s="243"/>
      <c r="S956" s="243"/>
      <c r="T956" s="244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5" t="s">
        <v>207</v>
      </c>
      <c r="AU956" s="245" t="s">
        <v>83</v>
      </c>
      <c r="AV956" s="13" t="s">
        <v>83</v>
      </c>
      <c r="AW956" s="13" t="s">
        <v>35</v>
      </c>
      <c r="AX956" s="13" t="s">
        <v>74</v>
      </c>
      <c r="AY956" s="245" t="s">
        <v>197</v>
      </c>
    </row>
    <row r="957" s="13" customFormat="1">
      <c r="A957" s="13"/>
      <c r="B957" s="234"/>
      <c r="C957" s="235"/>
      <c r="D957" s="236" t="s">
        <v>207</v>
      </c>
      <c r="E957" s="237" t="s">
        <v>19</v>
      </c>
      <c r="F957" s="238" t="s">
        <v>939</v>
      </c>
      <c r="G957" s="235"/>
      <c r="H957" s="239">
        <v>15.050000000000001</v>
      </c>
      <c r="I957" s="240"/>
      <c r="J957" s="235"/>
      <c r="K957" s="235"/>
      <c r="L957" s="241"/>
      <c r="M957" s="242"/>
      <c r="N957" s="243"/>
      <c r="O957" s="243"/>
      <c r="P957" s="243"/>
      <c r="Q957" s="243"/>
      <c r="R957" s="243"/>
      <c r="S957" s="243"/>
      <c r="T957" s="244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5" t="s">
        <v>207</v>
      </c>
      <c r="AU957" s="245" t="s">
        <v>83</v>
      </c>
      <c r="AV957" s="13" t="s">
        <v>83</v>
      </c>
      <c r="AW957" s="13" t="s">
        <v>35</v>
      </c>
      <c r="AX957" s="13" t="s">
        <v>74</v>
      </c>
      <c r="AY957" s="245" t="s">
        <v>197</v>
      </c>
    </row>
    <row r="958" s="13" customFormat="1">
      <c r="A958" s="13"/>
      <c r="B958" s="234"/>
      <c r="C958" s="235"/>
      <c r="D958" s="236" t="s">
        <v>207</v>
      </c>
      <c r="E958" s="237" t="s">
        <v>19</v>
      </c>
      <c r="F958" s="238" t="s">
        <v>940</v>
      </c>
      <c r="G958" s="235"/>
      <c r="H958" s="239">
        <v>15.050000000000001</v>
      </c>
      <c r="I958" s="240"/>
      <c r="J958" s="235"/>
      <c r="K958" s="235"/>
      <c r="L958" s="241"/>
      <c r="M958" s="242"/>
      <c r="N958" s="243"/>
      <c r="O958" s="243"/>
      <c r="P958" s="243"/>
      <c r="Q958" s="243"/>
      <c r="R958" s="243"/>
      <c r="S958" s="243"/>
      <c r="T958" s="24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5" t="s">
        <v>207</v>
      </c>
      <c r="AU958" s="245" t="s">
        <v>83</v>
      </c>
      <c r="AV958" s="13" t="s">
        <v>83</v>
      </c>
      <c r="AW958" s="13" t="s">
        <v>35</v>
      </c>
      <c r="AX958" s="13" t="s">
        <v>74</v>
      </c>
      <c r="AY958" s="245" t="s">
        <v>197</v>
      </c>
    </row>
    <row r="959" s="13" customFormat="1">
      <c r="A959" s="13"/>
      <c r="B959" s="234"/>
      <c r="C959" s="235"/>
      <c r="D959" s="236" t="s">
        <v>207</v>
      </c>
      <c r="E959" s="237" t="s">
        <v>19</v>
      </c>
      <c r="F959" s="238" t="s">
        <v>941</v>
      </c>
      <c r="G959" s="235"/>
      <c r="H959" s="239">
        <v>15.050000000000001</v>
      </c>
      <c r="I959" s="240"/>
      <c r="J959" s="235"/>
      <c r="K959" s="235"/>
      <c r="L959" s="241"/>
      <c r="M959" s="242"/>
      <c r="N959" s="243"/>
      <c r="O959" s="243"/>
      <c r="P959" s="243"/>
      <c r="Q959" s="243"/>
      <c r="R959" s="243"/>
      <c r="S959" s="243"/>
      <c r="T959" s="244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5" t="s">
        <v>207</v>
      </c>
      <c r="AU959" s="245" t="s">
        <v>83</v>
      </c>
      <c r="AV959" s="13" t="s">
        <v>83</v>
      </c>
      <c r="AW959" s="13" t="s">
        <v>35</v>
      </c>
      <c r="AX959" s="13" t="s">
        <v>74</v>
      </c>
      <c r="AY959" s="245" t="s">
        <v>197</v>
      </c>
    </row>
    <row r="960" s="13" customFormat="1">
      <c r="A960" s="13"/>
      <c r="B960" s="234"/>
      <c r="C960" s="235"/>
      <c r="D960" s="236" t="s">
        <v>207</v>
      </c>
      <c r="E960" s="237" t="s">
        <v>19</v>
      </c>
      <c r="F960" s="238" t="s">
        <v>942</v>
      </c>
      <c r="G960" s="235"/>
      <c r="H960" s="239">
        <v>15.050000000000001</v>
      </c>
      <c r="I960" s="240"/>
      <c r="J960" s="235"/>
      <c r="K960" s="235"/>
      <c r="L960" s="241"/>
      <c r="M960" s="242"/>
      <c r="N960" s="243"/>
      <c r="O960" s="243"/>
      <c r="P960" s="243"/>
      <c r="Q960" s="243"/>
      <c r="R960" s="243"/>
      <c r="S960" s="243"/>
      <c r="T960" s="24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5" t="s">
        <v>207</v>
      </c>
      <c r="AU960" s="245" t="s">
        <v>83</v>
      </c>
      <c r="AV960" s="13" t="s">
        <v>83</v>
      </c>
      <c r="AW960" s="13" t="s">
        <v>35</v>
      </c>
      <c r="AX960" s="13" t="s">
        <v>74</v>
      </c>
      <c r="AY960" s="245" t="s">
        <v>197</v>
      </c>
    </row>
    <row r="961" s="13" customFormat="1">
      <c r="A961" s="13"/>
      <c r="B961" s="234"/>
      <c r="C961" s="235"/>
      <c r="D961" s="236" t="s">
        <v>207</v>
      </c>
      <c r="E961" s="237" t="s">
        <v>19</v>
      </c>
      <c r="F961" s="238" t="s">
        <v>943</v>
      </c>
      <c r="G961" s="235"/>
      <c r="H961" s="239">
        <v>15.050000000000001</v>
      </c>
      <c r="I961" s="240"/>
      <c r="J961" s="235"/>
      <c r="K961" s="235"/>
      <c r="L961" s="241"/>
      <c r="M961" s="242"/>
      <c r="N961" s="243"/>
      <c r="O961" s="243"/>
      <c r="P961" s="243"/>
      <c r="Q961" s="243"/>
      <c r="R961" s="243"/>
      <c r="S961" s="243"/>
      <c r="T961" s="24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5" t="s">
        <v>207</v>
      </c>
      <c r="AU961" s="245" t="s">
        <v>83</v>
      </c>
      <c r="AV961" s="13" t="s">
        <v>83</v>
      </c>
      <c r="AW961" s="13" t="s">
        <v>35</v>
      </c>
      <c r="AX961" s="13" t="s">
        <v>74</v>
      </c>
      <c r="AY961" s="245" t="s">
        <v>197</v>
      </c>
    </row>
    <row r="962" s="13" customFormat="1">
      <c r="A962" s="13"/>
      <c r="B962" s="234"/>
      <c r="C962" s="235"/>
      <c r="D962" s="236" t="s">
        <v>207</v>
      </c>
      <c r="E962" s="237" t="s">
        <v>19</v>
      </c>
      <c r="F962" s="238" t="s">
        <v>944</v>
      </c>
      <c r="G962" s="235"/>
      <c r="H962" s="239">
        <v>18.5</v>
      </c>
      <c r="I962" s="240"/>
      <c r="J962" s="235"/>
      <c r="K962" s="235"/>
      <c r="L962" s="241"/>
      <c r="M962" s="242"/>
      <c r="N962" s="243"/>
      <c r="O962" s="243"/>
      <c r="P962" s="243"/>
      <c r="Q962" s="243"/>
      <c r="R962" s="243"/>
      <c r="S962" s="243"/>
      <c r="T962" s="244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5" t="s">
        <v>207</v>
      </c>
      <c r="AU962" s="245" t="s">
        <v>83</v>
      </c>
      <c r="AV962" s="13" t="s">
        <v>83</v>
      </c>
      <c r="AW962" s="13" t="s">
        <v>35</v>
      </c>
      <c r="AX962" s="13" t="s">
        <v>74</v>
      </c>
      <c r="AY962" s="245" t="s">
        <v>197</v>
      </c>
    </row>
    <row r="963" s="13" customFormat="1">
      <c r="A963" s="13"/>
      <c r="B963" s="234"/>
      <c r="C963" s="235"/>
      <c r="D963" s="236" t="s">
        <v>207</v>
      </c>
      <c r="E963" s="237" t="s">
        <v>19</v>
      </c>
      <c r="F963" s="238" t="s">
        <v>945</v>
      </c>
      <c r="G963" s="235"/>
      <c r="H963" s="239">
        <v>63.009999999999998</v>
      </c>
      <c r="I963" s="240"/>
      <c r="J963" s="235"/>
      <c r="K963" s="235"/>
      <c r="L963" s="241"/>
      <c r="M963" s="242"/>
      <c r="N963" s="243"/>
      <c r="O963" s="243"/>
      <c r="P963" s="243"/>
      <c r="Q963" s="243"/>
      <c r="R963" s="243"/>
      <c r="S963" s="243"/>
      <c r="T963" s="244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5" t="s">
        <v>207</v>
      </c>
      <c r="AU963" s="245" t="s">
        <v>83</v>
      </c>
      <c r="AV963" s="13" t="s">
        <v>83</v>
      </c>
      <c r="AW963" s="13" t="s">
        <v>35</v>
      </c>
      <c r="AX963" s="13" t="s">
        <v>74</v>
      </c>
      <c r="AY963" s="245" t="s">
        <v>197</v>
      </c>
    </row>
    <row r="964" s="13" customFormat="1">
      <c r="A964" s="13"/>
      <c r="B964" s="234"/>
      <c r="C964" s="235"/>
      <c r="D964" s="236" t="s">
        <v>207</v>
      </c>
      <c r="E964" s="237" t="s">
        <v>19</v>
      </c>
      <c r="F964" s="238" t="s">
        <v>946</v>
      </c>
      <c r="G964" s="235"/>
      <c r="H964" s="239">
        <v>14.300000000000001</v>
      </c>
      <c r="I964" s="240"/>
      <c r="J964" s="235"/>
      <c r="K964" s="235"/>
      <c r="L964" s="241"/>
      <c r="M964" s="242"/>
      <c r="N964" s="243"/>
      <c r="O964" s="243"/>
      <c r="P964" s="243"/>
      <c r="Q964" s="243"/>
      <c r="R964" s="243"/>
      <c r="S964" s="243"/>
      <c r="T964" s="244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5" t="s">
        <v>207</v>
      </c>
      <c r="AU964" s="245" t="s">
        <v>83</v>
      </c>
      <c r="AV964" s="13" t="s">
        <v>83</v>
      </c>
      <c r="AW964" s="13" t="s">
        <v>35</v>
      </c>
      <c r="AX964" s="13" t="s">
        <v>74</v>
      </c>
      <c r="AY964" s="245" t="s">
        <v>197</v>
      </c>
    </row>
    <row r="965" s="13" customFormat="1">
      <c r="A965" s="13"/>
      <c r="B965" s="234"/>
      <c r="C965" s="235"/>
      <c r="D965" s="236" t="s">
        <v>207</v>
      </c>
      <c r="E965" s="237" t="s">
        <v>19</v>
      </c>
      <c r="F965" s="238" t="s">
        <v>947</v>
      </c>
      <c r="G965" s="235"/>
      <c r="H965" s="239">
        <v>14.02</v>
      </c>
      <c r="I965" s="240"/>
      <c r="J965" s="235"/>
      <c r="K965" s="235"/>
      <c r="L965" s="241"/>
      <c r="M965" s="242"/>
      <c r="N965" s="243"/>
      <c r="O965" s="243"/>
      <c r="P965" s="243"/>
      <c r="Q965" s="243"/>
      <c r="R965" s="243"/>
      <c r="S965" s="243"/>
      <c r="T965" s="24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5" t="s">
        <v>207</v>
      </c>
      <c r="AU965" s="245" t="s">
        <v>83</v>
      </c>
      <c r="AV965" s="13" t="s">
        <v>83</v>
      </c>
      <c r="AW965" s="13" t="s">
        <v>35</v>
      </c>
      <c r="AX965" s="13" t="s">
        <v>74</v>
      </c>
      <c r="AY965" s="245" t="s">
        <v>197</v>
      </c>
    </row>
    <row r="966" s="14" customFormat="1">
      <c r="A966" s="14"/>
      <c r="B966" s="246"/>
      <c r="C966" s="247"/>
      <c r="D966" s="236" t="s">
        <v>207</v>
      </c>
      <c r="E966" s="248" t="s">
        <v>19</v>
      </c>
      <c r="F966" s="249" t="s">
        <v>216</v>
      </c>
      <c r="G966" s="247"/>
      <c r="H966" s="250">
        <v>364.63</v>
      </c>
      <c r="I966" s="251"/>
      <c r="J966" s="247"/>
      <c r="K966" s="247"/>
      <c r="L966" s="252"/>
      <c r="M966" s="253"/>
      <c r="N966" s="254"/>
      <c r="O966" s="254"/>
      <c r="P966" s="254"/>
      <c r="Q966" s="254"/>
      <c r="R966" s="254"/>
      <c r="S966" s="254"/>
      <c r="T966" s="255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6" t="s">
        <v>207</v>
      </c>
      <c r="AU966" s="256" t="s">
        <v>83</v>
      </c>
      <c r="AV966" s="14" t="s">
        <v>109</v>
      </c>
      <c r="AW966" s="14" t="s">
        <v>35</v>
      </c>
      <c r="AX966" s="14" t="s">
        <v>81</v>
      </c>
      <c r="AY966" s="256" t="s">
        <v>197</v>
      </c>
    </row>
    <row r="967" s="2" customFormat="1" ht="24.15" customHeight="1">
      <c r="A967" s="41"/>
      <c r="B967" s="42"/>
      <c r="C967" s="279" t="s">
        <v>1383</v>
      </c>
      <c r="D967" s="279" t="s">
        <v>542</v>
      </c>
      <c r="E967" s="280" t="s">
        <v>1384</v>
      </c>
      <c r="F967" s="281" t="s">
        <v>1385</v>
      </c>
      <c r="G967" s="282" t="s">
        <v>202</v>
      </c>
      <c r="H967" s="283">
        <v>419.32499999999999</v>
      </c>
      <c r="I967" s="284"/>
      <c r="J967" s="285">
        <f>ROUND(I967*H967,2)</f>
        <v>0</v>
      </c>
      <c r="K967" s="281" t="s">
        <v>203</v>
      </c>
      <c r="L967" s="286"/>
      <c r="M967" s="287" t="s">
        <v>19</v>
      </c>
      <c r="N967" s="288" t="s">
        <v>45</v>
      </c>
      <c r="O967" s="87"/>
      <c r="P967" s="225">
        <f>O967*H967</f>
        <v>0</v>
      </c>
      <c r="Q967" s="225">
        <v>0.00038999999999999999</v>
      </c>
      <c r="R967" s="225">
        <f>Q967*H967</f>
        <v>0.16353674999999998</v>
      </c>
      <c r="S967" s="225">
        <v>0</v>
      </c>
      <c r="T967" s="226">
        <f>S967*H967</f>
        <v>0</v>
      </c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R967" s="227" t="s">
        <v>396</v>
      </c>
      <c r="AT967" s="227" t="s">
        <v>542</v>
      </c>
      <c r="AU967" s="227" t="s">
        <v>83</v>
      </c>
      <c r="AY967" s="20" t="s">
        <v>197</v>
      </c>
      <c r="BE967" s="228">
        <f>IF(N967="základní",J967,0)</f>
        <v>0</v>
      </c>
      <c r="BF967" s="228">
        <f>IF(N967="snížená",J967,0)</f>
        <v>0</v>
      </c>
      <c r="BG967" s="228">
        <f>IF(N967="zákl. přenesená",J967,0)</f>
        <v>0</v>
      </c>
      <c r="BH967" s="228">
        <f>IF(N967="sníž. přenesená",J967,0)</f>
        <v>0</v>
      </c>
      <c r="BI967" s="228">
        <f>IF(N967="nulová",J967,0)</f>
        <v>0</v>
      </c>
      <c r="BJ967" s="20" t="s">
        <v>81</v>
      </c>
      <c r="BK967" s="228">
        <f>ROUND(I967*H967,2)</f>
        <v>0</v>
      </c>
      <c r="BL967" s="20" t="s">
        <v>291</v>
      </c>
      <c r="BM967" s="227" t="s">
        <v>1386</v>
      </c>
    </row>
    <row r="968" s="13" customFormat="1">
      <c r="A968" s="13"/>
      <c r="B968" s="234"/>
      <c r="C968" s="235"/>
      <c r="D968" s="236" t="s">
        <v>207</v>
      </c>
      <c r="E968" s="237" t="s">
        <v>19</v>
      </c>
      <c r="F968" s="238" t="s">
        <v>1387</v>
      </c>
      <c r="G968" s="235"/>
      <c r="H968" s="239">
        <v>419.32499999999999</v>
      </c>
      <c r="I968" s="240"/>
      <c r="J968" s="235"/>
      <c r="K968" s="235"/>
      <c r="L968" s="241"/>
      <c r="M968" s="242"/>
      <c r="N968" s="243"/>
      <c r="O968" s="243"/>
      <c r="P968" s="243"/>
      <c r="Q968" s="243"/>
      <c r="R968" s="243"/>
      <c r="S968" s="243"/>
      <c r="T968" s="24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5" t="s">
        <v>207</v>
      </c>
      <c r="AU968" s="245" t="s">
        <v>83</v>
      </c>
      <c r="AV968" s="13" t="s">
        <v>83</v>
      </c>
      <c r="AW968" s="13" t="s">
        <v>35</v>
      </c>
      <c r="AX968" s="13" t="s">
        <v>81</v>
      </c>
      <c r="AY968" s="245" t="s">
        <v>197</v>
      </c>
    </row>
    <row r="969" s="2" customFormat="1" ht="37.8" customHeight="1">
      <c r="A969" s="41"/>
      <c r="B969" s="42"/>
      <c r="C969" s="216" t="s">
        <v>1388</v>
      </c>
      <c r="D969" s="216" t="s">
        <v>199</v>
      </c>
      <c r="E969" s="217" t="s">
        <v>1378</v>
      </c>
      <c r="F969" s="218" t="s">
        <v>1379</v>
      </c>
      <c r="G969" s="219" t="s">
        <v>202</v>
      </c>
      <c r="H969" s="220">
        <v>410</v>
      </c>
      <c r="I969" s="221"/>
      <c r="J969" s="222">
        <f>ROUND(I969*H969,2)</f>
        <v>0</v>
      </c>
      <c r="K969" s="218" t="s">
        <v>203</v>
      </c>
      <c r="L969" s="47"/>
      <c r="M969" s="223" t="s">
        <v>19</v>
      </c>
      <c r="N969" s="224" t="s">
        <v>45</v>
      </c>
      <c r="O969" s="87"/>
      <c r="P969" s="225">
        <f>O969*H969</f>
        <v>0</v>
      </c>
      <c r="Q969" s="225">
        <v>0</v>
      </c>
      <c r="R969" s="225">
        <f>Q969*H969</f>
        <v>0</v>
      </c>
      <c r="S969" s="225">
        <v>0</v>
      </c>
      <c r="T969" s="226">
        <f>S969*H969</f>
        <v>0</v>
      </c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R969" s="227" t="s">
        <v>291</v>
      </c>
      <c r="AT969" s="227" t="s">
        <v>199</v>
      </c>
      <c r="AU969" s="227" t="s">
        <v>83</v>
      </c>
      <c r="AY969" s="20" t="s">
        <v>197</v>
      </c>
      <c r="BE969" s="228">
        <f>IF(N969="základní",J969,0)</f>
        <v>0</v>
      </c>
      <c r="BF969" s="228">
        <f>IF(N969="snížená",J969,0)</f>
        <v>0</v>
      </c>
      <c r="BG969" s="228">
        <f>IF(N969="zákl. přenesená",J969,0)</f>
        <v>0</v>
      </c>
      <c r="BH969" s="228">
        <f>IF(N969="sníž. přenesená",J969,0)</f>
        <v>0</v>
      </c>
      <c r="BI969" s="228">
        <f>IF(N969="nulová",J969,0)</f>
        <v>0</v>
      </c>
      <c r="BJ969" s="20" t="s">
        <v>81</v>
      </c>
      <c r="BK969" s="228">
        <f>ROUND(I969*H969,2)</f>
        <v>0</v>
      </c>
      <c r="BL969" s="20" t="s">
        <v>291</v>
      </c>
      <c r="BM969" s="227" t="s">
        <v>1389</v>
      </c>
    </row>
    <row r="970" s="2" customFormat="1">
      <c r="A970" s="41"/>
      <c r="B970" s="42"/>
      <c r="C970" s="43"/>
      <c r="D970" s="229" t="s">
        <v>205</v>
      </c>
      <c r="E970" s="43"/>
      <c r="F970" s="230" t="s">
        <v>1381</v>
      </c>
      <c r="G970" s="43"/>
      <c r="H970" s="43"/>
      <c r="I970" s="231"/>
      <c r="J970" s="43"/>
      <c r="K970" s="43"/>
      <c r="L970" s="47"/>
      <c r="M970" s="232"/>
      <c r="N970" s="233"/>
      <c r="O970" s="87"/>
      <c r="P970" s="87"/>
      <c r="Q970" s="87"/>
      <c r="R970" s="87"/>
      <c r="S970" s="87"/>
      <c r="T970" s="88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T970" s="20" t="s">
        <v>205</v>
      </c>
      <c r="AU970" s="20" t="s">
        <v>83</v>
      </c>
    </row>
    <row r="971" s="15" customFormat="1">
      <c r="A971" s="15"/>
      <c r="B971" s="257"/>
      <c r="C971" s="258"/>
      <c r="D971" s="236" t="s">
        <v>207</v>
      </c>
      <c r="E971" s="259" t="s">
        <v>19</v>
      </c>
      <c r="F971" s="260" t="s">
        <v>1390</v>
      </c>
      <c r="G971" s="258"/>
      <c r="H971" s="259" t="s">
        <v>19</v>
      </c>
      <c r="I971" s="261"/>
      <c r="J971" s="258"/>
      <c r="K971" s="258"/>
      <c r="L971" s="262"/>
      <c r="M971" s="263"/>
      <c r="N971" s="264"/>
      <c r="O971" s="264"/>
      <c r="P971" s="264"/>
      <c r="Q971" s="264"/>
      <c r="R971" s="264"/>
      <c r="S971" s="264"/>
      <c r="T971" s="26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66" t="s">
        <v>207</v>
      </c>
      <c r="AU971" s="266" t="s">
        <v>83</v>
      </c>
      <c r="AV971" s="15" t="s">
        <v>81</v>
      </c>
      <c r="AW971" s="15" t="s">
        <v>35</v>
      </c>
      <c r="AX971" s="15" t="s">
        <v>74</v>
      </c>
      <c r="AY971" s="266" t="s">
        <v>197</v>
      </c>
    </row>
    <row r="972" s="13" customFormat="1">
      <c r="A972" s="13"/>
      <c r="B972" s="234"/>
      <c r="C972" s="235"/>
      <c r="D972" s="236" t="s">
        <v>207</v>
      </c>
      <c r="E972" s="237" t="s">
        <v>19</v>
      </c>
      <c r="F972" s="238" t="s">
        <v>906</v>
      </c>
      <c r="G972" s="235"/>
      <c r="H972" s="239">
        <v>4.5999999999999996</v>
      </c>
      <c r="I972" s="240"/>
      <c r="J972" s="235"/>
      <c r="K972" s="235"/>
      <c r="L972" s="241"/>
      <c r="M972" s="242"/>
      <c r="N972" s="243"/>
      <c r="O972" s="243"/>
      <c r="P972" s="243"/>
      <c r="Q972" s="243"/>
      <c r="R972" s="243"/>
      <c r="S972" s="243"/>
      <c r="T972" s="24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5" t="s">
        <v>207</v>
      </c>
      <c r="AU972" s="245" t="s">
        <v>83</v>
      </c>
      <c r="AV972" s="13" t="s">
        <v>83</v>
      </c>
      <c r="AW972" s="13" t="s">
        <v>35</v>
      </c>
      <c r="AX972" s="13" t="s">
        <v>74</v>
      </c>
      <c r="AY972" s="245" t="s">
        <v>197</v>
      </c>
    </row>
    <row r="973" s="13" customFormat="1">
      <c r="A973" s="13"/>
      <c r="B973" s="234"/>
      <c r="C973" s="235"/>
      <c r="D973" s="236" t="s">
        <v>207</v>
      </c>
      <c r="E973" s="237" t="s">
        <v>19</v>
      </c>
      <c r="F973" s="238" t="s">
        <v>907</v>
      </c>
      <c r="G973" s="235"/>
      <c r="H973" s="239">
        <v>3.71</v>
      </c>
      <c r="I973" s="240"/>
      <c r="J973" s="235"/>
      <c r="K973" s="235"/>
      <c r="L973" s="241"/>
      <c r="M973" s="242"/>
      <c r="N973" s="243"/>
      <c r="O973" s="243"/>
      <c r="P973" s="243"/>
      <c r="Q973" s="243"/>
      <c r="R973" s="243"/>
      <c r="S973" s="243"/>
      <c r="T973" s="24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5" t="s">
        <v>207</v>
      </c>
      <c r="AU973" s="245" t="s">
        <v>83</v>
      </c>
      <c r="AV973" s="13" t="s">
        <v>83</v>
      </c>
      <c r="AW973" s="13" t="s">
        <v>35</v>
      </c>
      <c r="AX973" s="13" t="s">
        <v>74</v>
      </c>
      <c r="AY973" s="245" t="s">
        <v>197</v>
      </c>
    </row>
    <row r="974" s="13" customFormat="1">
      <c r="A974" s="13"/>
      <c r="B974" s="234"/>
      <c r="C974" s="235"/>
      <c r="D974" s="236" t="s">
        <v>207</v>
      </c>
      <c r="E974" s="237" t="s">
        <v>19</v>
      </c>
      <c r="F974" s="238" t="s">
        <v>908</v>
      </c>
      <c r="G974" s="235"/>
      <c r="H974" s="239">
        <v>14.5</v>
      </c>
      <c r="I974" s="240"/>
      <c r="J974" s="235"/>
      <c r="K974" s="235"/>
      <c r="L974" s="241"/>
      <c r="M974" s="242"/>
      <c r="N974" s="243"/>
      <c r="O974" s="243"/>
      <c r="P974" s="243"/>
      <c r="Q974" s="243"/>
      <c r="R974" s="243"/>
      <c r="S974" s="243"/>
      <c r="T974" s="244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5" t="s">
        <v>207</v>
      </c>
      <c r="AU974" s="245" t="s">
        <v>83</v>
      </c>
      <c r="AV974" s="13" t="s">
        <v>83</v>
      </c>
      <c r="AW974" s="13" t="s">
        <v>35</v>
      </c>
      <c r="AX974" s="13" t="s">
        <v>74</v>
      </c>
      <c r="AY974" s="245" t="s">
        <v>197</v>
      </c>
    </row>
    <row r="975" s="13" customFormat="1">
      <c r="A975" s="13"/>
      <c r="B975" s="234"/>
      <c r="C975" s="235"/>
      <c r="D975" s="236" t="s">
        <v>207</v>
      </c>
      <c r="E975" s="237" t="s">
        <v>19</v>
      </c>
      <c r="F975" s="238" t="s">
        <v>909</v>
      </c>
      <c r="G975" s="235"/>
      <c r="H975" s="239">
        <v>19.850000000000001</v>
      </c>
      <c r="I975" s="240"/>
      <c r="J975" s="235"/>
      <c r="K975" s="235"/>
      <c r="L975" s="241"/>
      <c r="M975" s="242"/>
      <c r="N975" s="243"/>
      <c r="O975" s="243"/>
      <c r="P975" s="243"/>
      <c r="Q975" s="243"/>
      <c r="R975" s="243"/>
      <c r="S975" s="243"/>
      <c r="T975" s="244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5" t="s">
        <v>207</v>
      </c>
      <c r="AU975" s="245" t="s">
        <v>83</v>
      </c>
      <c r="AV975" s="13" t="s">
        <v>83</v>
      </c>
      <c r="AW975" s="13" t="s">
        <v>35</v>
      </c>
      <c r="AX975" s="13" t="s">
        <v>74</v>
      </c>
      <c r="AY975" s="245" t="s">
        <v>197</v>
      </c>
    </row>
    <row r="976" s="13" customFormat="1">
      <c r="A976" s="13"/>
      <c r="B976" s="234"/>
      <c r="C976" s="235"/>
      <c r="D976" s="236" t="s">
        <v>207</v>
      </c>
      <c r="E976" s="237" t="s">
        <v>19</v>
      </c>
      <c r="F976" s="238" t="s">
        <v>910</v>
      </c>
      <c r="G976" s="235"/>
      <c r="H976" s="239">
        <v>7.8300000000000001</v>
      </c>
      <c r="I976" s="240"/>
      <c r="J976" s="235"/>
      <c r="K976" s="235"/>
      <c r="L976" s="241"/>
      <c r="M976" s="242"/>
      <c r="N976" s="243"/>
      <c r="O976" s="243"/>
      <c r="P976" s="243"/>
      <c r="Q976" s="243"/>
      <c r="R976" s="243"/>
      <c r="S976" s="243"/>
      <c r="T976" s="244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5" t="s">
        <v>207</v>
      </c>
      <c r="AU976" s="245" t="s">
        <v>83</v>
      </c>
      <c r="AV976" s="13" t="s">
        <v>83</v>
      </c>
      <c r="AW976" s="13" t="s">
        <v>35</v>
      </c>
      <c r="AX976" s="13" t="s">
        <v>74</v>
      </c>
      <c r="AY976" s="245" t="s">
        <v>197</v>
      </c>
    </row>
    <row r="977" s="13" customFormat="1">
      <c r="A977" s="13"/>
      <c r="B977" s="234"/>
      <c r="C977" s="235"/>
      <c r="D977" s="236" t="s">
        <v>207</v>
      </c>
      <c r="E977" s="237" t="s">
        <v>19</v>
      </c>
      <c r="F977" s="238" t="s">
        <v>911</v>
      </c>
      <c r="G977" s="235"/>
      <c r="H977" s="239">
        <v>4.4000000000000004</v>
      </c>
      <c r="I977" s="240"/>
      <c r="J977" s="235"/>
      <c r="K977" s="235"/>
      <c r="L977" s="241"/>
      <c r="M977" s="242"/>
      <c r="N977" s="243"/>
      <c r="O977" s="243"/>
      <c r="P977" s="243"/>
      <c r="Q977" s="243"/>
      <c r="R977" s="243"/>
      <c r="S977" s="243"/>
      <c r="T977" s="244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5" t="s">
        <v>207</v>
      </c>
      <c r="AU977" s="245" t="s">
        <v>83</v>
      </c>
      <c r="AV977" s="13" t="s">
        <v>83</v>
      </c>
      <c r="AW977" s="13" t="s">
        <v>35</v>
      </c>
      <c r="AX977" s="13" t="s">
        <v>74</v>
      </c>
      <c r="AY977" s="245" t="s">
        <v>197</v>
      </c>
    </row>
    <row r="978" s="13" customFormat="1">
      <c r="A978" s="13"/>
      <c r="B978" s="234"/>
      <c r="C978" s="235"/>
      <c r="D978" s="236" t="s">
        <v>207</v>
      </c>
      <c r="E978" s="237" t="s">
        <v>19</v>
      </c>
      <c r="F978" s="238" t="s">
        <v>912</v>
      </c>
      <c r="G978" s="235"/>
      <c r="H978" s="239">
        <v>13.5</v>
      </c>
      <c r="I978" s="240"/>
      <c r="J978" s="235"/>
      <c r="K978" s="235"/>
      <c r="L978" s="241"/>
      <c r="M978" s="242"/>
      <c r="N978" s="243"/>
      <c r="O978" s="243"/>
      <c r="P978" s="243"/>
      <c r="Q978" s="243"/>
      <c r="R978" s="243"/>
      <c r="S978" s="243"/>
      <c r="T978" s="244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5" t="s">
        <v>207</v>
      </c>
      <c r="AU978" s="245" t="s">
        <v>83</v>
      </c>
      <c r="AV978" s="13" t="s">
        <v>83</v>
      </c>
      <c r="AW978" s="13" t="s">
        <v>35</v>
      </c>
      <c r="AX978" s="13" t="s">
        <v>74</v>
      </c>
      <c r="AY978" s="245" t="s">
        <v>197</v>
      </c>
    </row>
    <row r="979" s="13" customFormat="1">
      <c r="A979" s="13"/>
      <c r="B979" s="234"/>
      <c r="C979" s="235"/>
      <c r="D979" s="236" t="s">
        <v>207</v>
      </c>
      <c r="E979" s="237" t="s">
        <v>19</v>
      </c>
      <c r="F979" s="238" t="s">
        <v>913</v>
      </c>
      <c r="G979" s="235"/>
      <c r="H979" s="239">
        <v>13.15</v>
      </c>
      <c r="I979" s="240"/>
      <c r="J979" s="235"/>
      <c r="K979" s="235"/>
      <c r="L979" s="241"/>
      <c r="M979" s="242"/>
      <c r="N979" s="243"/>
      <c r="O979" s="243"/>
      <c r="P979" s="243"/>
      <c r="Q979" s="243"/>
      <c r="R979" s="243"/>
      <c r="S979" s="243"/>
      <c r="T979" s="244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5" t="s">
        <v>207</v>
      </c>
      <c r="AU979" s="245" t="s">
        <v>83</v>
      </c>
      <c r="AV979" s="13" t="s">
        <v>83</v>
      </c>
      <c r="AW979" s="13" t="s">
        <v>35</v>
      </c>
      <c r="AX979" s="13" t="s">
        <v>74</v>
      </c>
      <c r="AY979" s="245" t="s">
        <v>197</v>
      </c>
    </row>
    <row r="980" s="13" customFormat="1">
      <c r="A980" s="13"/>
      <c r="B980" s="234"/>
      <c r="C980" s="235"/>
      <c r="D980" s="236" t="s">
        <v>207</v>
      </c>
      <c r="E980" s="237" t="s">
        <v>19</v>
      </c>
      <c r="F980" s="238" t="s">
        <v>914</v>
      </c>
      <c r="G980" s="235"/>
      <c r="H980" s="239">
        <v>11.59</v>
      </c>
      <c r="I980" s="240"/>
      <c r="J980" s="235"/>
      <c r="K980" s="235"/>
      <c r="L980" s="241"/>
      <c r="M980" s="242"/>
      <c r="N980" s="243"/>
      <c r="O980" s="243"/>
      <c r="P980" s="243"/>
      <c r="Q980" s="243"/>
      <c r="R980" s="243"/>
      <c r="S980" s="243"/>
      <c r="T980" s="244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5" t="s">
        <v>207</v>
      </c>
      <c r="AU980" s="245" t="s">
        <v>83</v>
      </c>
      <c r="AV980" s="13" t="s">
        <v>83</v>
      </c>
      <c r="AW980" s="13" t="s">
        <v>35</v>
      </c>
      <c r="AX980" s="13" t="s">
        <v>74</v>
      </c>
      <c r="AY980" s="245" t="s">
        <v>197</v>
      </c>
    </row>
    <row r="981" s="13" customFormat="1">
      <c r="A981" s="13"/>
      <c r="B981" s="234"/>
      <c r="C981" s="235"/>
      <c r="D981" s="236" t="s">
        <v>207</v>
      </c>
      <c r="E981" s="237" t="s">
        <v>19</v>
      </c>
      <c r="F981" s="238" t="s">
        <v>959</v>
      </c>
      <c r="G981" s="235"/>
      <c r="H981" s="239">
        <v>176</v>
      </c>
      <c r="I981" s="240"/>
      <c r="J981" s="235"/>
      <c r="K981" s="235"/>
      <c r="L981" s="241"/>
      <c r="M981" s="242"/>
      <c r="N981" s="243"/>
      <c r="O981" s="243"/>
      <c r="P981" s="243"/>
      <c r="Q981" s="243"/>
      <c r="R981" s="243"/>
      <c r="S981" s="243"/>
      <c r="T981" s="24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5" t="s">
        <v>207</v>
      </c>
      <c r="AU981" s="245" t="s">
        <v>83</v>
      </c>
      <c r="AV981" s="13" t="s">
        <v>83</v>
      </c>
      <c r="AW981" s="13" t="s">
        <v>35</v>
      </c>
      <c r="AX981" s="13" t="s">
        <v>74</v>
      </c>
      <c r="AY981" s="245" t="s">
        <v>197</v>
      </c>
    </row>
    <row r="982" s="13" customFormat="1">
      <c r="A982" s="13"/>
      <c r="B982" s="234"/>
      <c r="C982" s="235"/>
      <c r="D982" s="236" t="s">
        <v>207</v>
      </c>
      <c r="E982" s="237" t="s">
        <v>19</v>
      </c>
      <c r="F982" s="238" t="s">
        <v>915</v>
      </c>
      <c r="G982" s="235"/>
      <c r="H982" s="239">
        <v>12.16</v>
      </c>
      <c r="I982" s="240"/>
      <c r="J982" s="235"/>
      <c r="K982" s="235"/>
      <c r="L982" s="241"/>
      <c r="M982" s="242"/>
      <c r="N982" s="243"/>
      <c r="O982" s="243"/>
      <c r="P982" s="243"/>
      <c r="Q982" s="243"/>
      <c r="R982" s="243"/>
      <c r="S982" s="243"/>
      <c r="T982" s="24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5" t="s">
        <v>207</v>
      </c>
      <c r="AU982" s="245" t="s">
        <v>83</v>
      </c>
      <c r="AV982" s="13" t="s">
        <v>83</v>
      </c>
      <c r="AW982" s="13" t="s">
        <v>35</v>
      </c>
      <c r="AX982" s="13" t="s">
        <v>74</v>
      </c>
      <c r="AY982" s="245" t="s">
        <v>197</v>
      </c>
    </row>
    <row r="983" s="13" customFormat="1">
      <c r="A983" s="13"/>
      <c r="B983" s="234"/>
      <c r="C983" s="235"/>
      <c r="D983" s="236" t="s">
        <v>207</v>
      </c>
      <c r="E983" s="237" t="s">
        <v>19</v>
      </c>
      <c r="F983" s="238" t="s">
        <v>916</v>
      </c>
      <c r="G983" s="235"/>
      <c r="H983" s="239">
        <v>8.7599999999999998</v>
      </c>
      <c r="I983" s="240"/>
      <c r="J983" s="235"/>
      <c r="K983" s="235"/>
      <c r="L983" s="241"/>
      <c r="M983" s="242"/>
      <c r="N983" s="243"/>
      <c r="O983" s="243"/>
      <c r="P983" s="243"/>
      <c r="Q983" s="243"/>
      <c r="R983" s="243"/>
      <c r="S983" s="243"/>
      <c r="T983" s="244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5" t="s">
        <v>207</v>
      </c>
      <c r="AU983" s="245" t="s">
        <v>83</v>
      </c>
      <c r="AV983" s="13" t="s">
        <v>83</v>
      </c>
      <c r="AW983" s="13" t="s">
        <v>35</v>
      </c>
      <c r="AX983" s="13" t="s">
        <v>74</v>
      </c>
      <c r="AY983" s="245" t="s">
        <v>197</v>
      </c>
    </row>
    <row r="984" s="13" customFormat="1">
      <c r="A984" s="13"/>
      <c r="B984" s="234"/>
      <c r="C984" s="235"/>
      <c r="D984" s="236" t="s">
        <v>207</v>
      </c>
      <c r="E984" s="237" t="s">
        <v>19</v>
      </c>
      <c r="F984" s="238" t="s">
        <v>917</v>
      </c>
      <c r="G984" s="235"/>
      <c r="H984" s="239">
        <v>2.21</v>
      </c>
      <c r="I984" s="240"/>
      <c r="J984" s="235"/>
      <c r="K984" s="235"/>
      <c r="L984" s="241"/>
      <c r="M984" s="242"/>
      <c r="N984" s="243"/>
      <c r="O984" s="243"/>
      <c r="P984" s="243"/>
      <c r="Q984" s="243"/>
      <c r="R984" s="243"/>
      <c r="S984" s="243"/>
      <c r="T984" s="244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5" t="s">
        <v>207</v>
      </c>
      <c r="AU984" s="245" t="s">
        <v>83</v>
      </c>
      <c r="AV984" s="13" t="s">
        <v>83</v>
      </c>
      <c r="AW984" s="13" t="s">
        <v>35</v>
      </c>
      <c r="AX984" s="13" t="s">
        <v>74</v>
      </c>
      <c r="AY984" s="245" t="s">
        <v>197</v>
      </c>
    </row>
    <row r="985" s="13" customFormat="1">
      <c r="A985" s="13"/>
      <c r="B985" s="234"/>
      <c r="C985" s="235"/>
      <c r="D985" s="236" t="s">
        <v>207</v>
      </c>
      <c r="E985" s="237" t="s">
        <v>19</v>
      </c>
      <c r="F985" s="238" t="s">
        <v>918</v>
      </c>
      <c r="G985" s="235"/>
      <c r="H985" s="239">
        <v>6.7599999999999998</v>
      </c>
      <c r="I985" s="240"/>
      <c r="J985" s="235"/>
      <c r="K985" s="235"/>
      <c r="L985" s="241"/>
      <c r="M985" s="242"/>
      <c r="N985" s="243"/>
      <c r="O985" s="243"/>
      <c r="P985" s="243"/>
      <c r="Q985" s="243"/>
      <c r="R985" s="243"/>
      <c r="S985" s="243"/>
      <c r="T985" s="244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5" t="s">
        <v>207</v>
      </c>
      <c r="AU985" s="245" t="s">
        <v>83</v>
      </c>
      <c r="AV985" s="13" t="s">
        <v>83</v>
      </c>
      <c r="AW985" s="13" t="s">
        <v>35</v>
      </c>
      <c r="AX985" s="13" t="s">
        <v>74</v>
      </c>
      <c r="AY985" s="245" t="s">
        <v>197</v>
      </c>
    </row>
    <row r="986" s="13" customFormat="1">
      <c r="A986" s="13"/>
      <c r="B986" s="234"/>
      <c r="C986" s="235"/>
      <c r="D986" s="236" t="s">
        <v>207</v>
      </c>
      <c r="E986" s="237" t="s">
        <v>19</v>
      </c>
      <c r="F986" s="238" t="s">
        <v>919</v>
      </c>
      <c r="G986" s="235"/>
      <c r="H986" s="239">
        <v>4.4900000000000002</v>
      </c>
      <c r="I986" s="240"/>
      <c r="J986" s="235"/>
      <c r="K986" s="235"/>
      <c r="L986" s="241"/>
      <c r="M986" s="242"/>
      <c r="N986" s="243"/>
      <c r="O986" s="243"/>
      <c r="P986" s="243"/>
      <c r="Q986" s="243"/>
      <c r="R986" s="243"/>
      <c r="S986" s="243"/>
      <c r="T986" s="244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5" t="s">
        <v>207</v>
      </c>
      <c r="AU986" s="245" t="s">
        <v>83</v>
      </c>
      <c r="AV986" s="13" t="s">
        <v>83</v>
      </c>
      <c r="AW986" s="13" t="s">
        <v>35</v>
      </c>
      <c r="AX986" s="13" t="s">
        <v>74</v>
      </c>
      <c r="AY986" s="245" t="s">
        <v>197</v>
      </c>
    </row>
    <row r="987" s="13" customFormat="1">
      <c r="A987" s="13"/>
      <c r="B987" s="234"/>
      <c r="C987" s="235"/>
      <c r="D987" s="236" t="s">
        <v>207</v>
      </c>
      <c r="E987" s="237" t="s">
        <v>19</v>
      </c>
      <c r="F987" s="238" t="s">
        <v>920</v>
      </c>
      <c r="G987" s="235"/>
      <c r="H987" s="239">
        <v>3.9399999999999999</v>
      </c>
      <c r="I987" s="240"/>
      <c r="J987" s="235"/>
      <c r="K987" s="235"/>
      <c r="L987" s="241"/>
      <c r="M987" s="242"/>
      <c r="N987" s="243"/>
      <c r="O987" s="243"/>
      <c r="P987" s="243"/>
      <c r="Q987" s="243"/>
      <c r="R987" s="243"/>
      <c r="S987" s="243"/>
      <c r="T987" s="244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5" t="s">
        <v>207</v>
      </c>
      <c r="AU987" s="245" t="s">
        <v>83</v>
      </c>
      <c r="AV987" s="13" t="s">
        <v>83</v>
      </c>
      <c r="AW987" s="13" t="s">
        <v>35</v>
      </c>
      <c r="AX987" s="13" t="s">
        <v>74</v>
      </c>
      <c r="AY987" s="245" t="s">
        <v>197</v>
      </c>
    </row>
    <row r="988" s="13" customFormat="1">
      <c r="A988" s="13"/>
      <c r="B988" s="234"/>
      <c r="C988" s="235"/>
      <c r="D988" s="236" t="s">
        <v>207</v>
      </c>
      <c r="E988" s="237" t="s">
        <v>19</v>
      </c>
      <c r="F988" s="238" t="s">
        <v>921</v>
      </c>
      <c r="G988" s="235"/>
      <c r="H988" s="239">
        <v>10.93</v>
      </c>
      <c r="I988" s="240"/>
      <c r="J988" s="235"/>
      <c r="K988" s="235"/>
      <c r="L988" s="241"/>
      <c r="M988" s="242"/>
      <c r="N988" s="243"/>
      <c r="O988" s="243"/>
      <c r="P988" s="243"/>
      <c r="Q988" s="243"/>
      <c r="R988" s="243"/>
      <c r="S988" s="243"/>
      <c r="T988" s="24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5" t="s">
        <v>207</v>
      </c>
      <c r="AU988" s="245" t="s">
        <v>83</v>
      </c>
      <c r="AV988" s="13" t="s">
        <v>83</v>
      </c>
      <c r="AW988" s="13" t="s">
        <v>35</v>
      </c>
      <c r="AX988" s="13" t="s">
        <v>74</v>
      </c>
      <c r="AY988" s="245" t="s">
        <v>197</v>
      </c>
    </row>
    <row r="989" s="13" customFormat="1">
      <c r="A989" s="13"/>
      <c r="B989" s="234"/>
      <c r="C989" s="235"/>
      <c r="D989" s="236" t="s">
        <v>207</v>
      </c>
      <c r="E989" s="237" t="s">
        <v>19</v>
      </c>
      <c r="F989" s="238" t="s">
        <v>922</v>
      </c>
      <c r="G989" s="235"/>
      <c r="H989" s="239">
        <v>5.7400000000000002</v>
      </c>
      <c r="I989" s="240"/>
      <c r="J989" s="235"/>
      <c r="K989" s="235"/>
      <c r="L989" s="241"/>
      <c r="M989" s="242"/>
      <c r="N989" s="243"/>
      <c r="O989" s="243"/>
      <c r="P989" s="243"/>
      <c r="Q989" s="243"/>
      <c r="R989" s="243"/>
      <c r="S989" s="243"/>
      <c r="T989" s="244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5" t="s">
        <v>207</v>
      </c>
      <c r="AU989" s="245" t="s">
        <v>83</v>
      </c>
      <c r="AV989" s="13" t="s">
        <v>83</v>
      </c>
      <c r="AW989" s="13" t="s">
        <v>35</v>
      </c>
      <c r="AX989" s="13" t="s">
        <v>74</v>
      </c>
      <c r="AY989" s="245" t="s">
        <v>197</v>
      </c>
    </row>
    <row r="990" s="13" customFormat="1">
      <c r="A990" s="13"/>
      <c r="B990" s="234"/>
      <c r="C990" s="235"/>
      <c r="D990" s="236" t="s">
        <v>207</v>
      </c>
      <c r="E990" s="237" t="s">
        <v>19</v>
      </c>
      <c r="F990" s="238" t="s">
        <v>923</v>
      </c>
      <c r="G990" s="235"/>
      <c r="H990" s="239">
        <v>9.1400000000000006</v>
      </c>
      <c r="I990" s="240"/>
      <c r="J990" s="235"/>
      <c r="K990" s="235"/>
      <c r="L990" s="241"/>
      <c r="M990" s="242"/>
      <c r="N990" s="243"/>
      <c r="O990" s="243"/>
      <c r="P990" s="243"/>
      <c r="Q990" s="243"/>
      <c r="R990" s="243"/>
      <c r="S990" s="243"/>
      <c r="T990" s="244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5" t="s">
        <v>207</v>
      </c>
      <c r="AU990" s="245" t="s">
        <v>83</v>
      </c>
      <c r="AV990" s="13" t="s">
        <v>83</v>
      </c>
      <c r="AW990" s="13" t="s">
        <v>35</v>
      </c>
      <c r="AX990" s="13" t="s">
        <v>74</v>
      </c>
      <c r="AY990" s="245" t="s">
        <v>197</v>
      </c>
    </row>
    <row r="991" s="13" customFormat="1">
      <c r="A991" s="13"/>
      <c r="B991" s="234"/>
      <c r="C991" s="235"/>
      <c r="D991" s="236" t="s">
        <v>207</v>
      </c>
      <c r="E991" s="237" t="s">
        <v>19</v>
      </c>
      <c r="F991" s="238" t="s">
        <v>924</v>
      </c>
      <c r="G991" s="235"/>
      <c r="H991" s="239">
        <v>15.630000000000001</v>
      </c>
      <c r="I991" s="240"/>
      <c r="J991" s="235"/>
      <c r="K991" s="235"/>
      <c r="L991" s="241"/>
      <c r="M991" s="242"/>
      <c r="N991" s="243"/>
      <c r="O991" s="243"/>
      <c r="P991" s="243"/>
      <c r="Q991" s="243"/>
      <c r="R991" s="243"/>
      <c r="S991" s="243"/>
      <c r="T991" s="244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5" t="s">
        <v>207</v>
      </c>
      <c r="AU991" s="245" t="s">
        <v>83</v>
      </c>
      <c r="AV991" s="13" t="s">
        <v>83</v>
      </c>
      <c r="AW991" s="13" t="s">
        <v>35</v>
      </c>
      <c r="AX991" s="13" t="s">
        <v>74</v>
      </c>
      <c r="AY991" s="245" t="s">
        <v>197</v>
      </c>
    </row>
    <row r="992" s="13" customFormat="1">
      <c r="A992" s="13"/>
      <c r="B992" s="234"/>
      <c r="C992" s="235"/>
      <c r="D992" s="236" t="s">
        <v>207</v>
      </c>
      <c r="E992" s="237" t="s">
        <v>19</v>
      </c>
      <c r="F992" s="238" t="s">
        <v>925</v>
      </c>
      <c r="G992" s="235"/>
      <c r="H992" s="239">
        <v>2.21</v>
      </c>
      <c r="I992" s="240"/>
      <c r="J992" s="235"/>
      <c r="K992" s="235"/>
      <c r="L992" s="241"/>
      <c r="M992" s="242"/>
      <c r="N992" s="243"/>
      <c r="O992" s="243"/>
      <c r="P992" s="243"/>
      <c r="Q992" s="243"/>
      <c r="R992" s="243"/>
      <c r="S992" s="243"/>
      <c r="T992" s="24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5" t="s">
        <v>207</v>
      </c>
      <c r="AU992" s="245" t="s">
        <v>83</v>
      </c>
      <c r="AV992" s="13" t="s">
        <v>83</v>
      </c>
      <c r="AW992" s="13" t="s">
        <v>35</v>
      </c>
      <c r="AX992" s="13" t="s">
        <v>74</v>
      </c>
      <c r="AY992" s="245" t="s">
        <v>197</v>
      </c>
    </row>
    <row r="993" s="13" customFormat="1">
      <c r="A993" s="13"/>
      <c r="B993" s="234"/>
      <c r="C993" s="235"/>
      <c r="D993" s="236" t="s">
        <v>207</v>
      </c>
      <c r="E993" s="237" t="s">
        <v>19</v>
      </c>
      <c r="F993" s="238" t="s">
        <v>960</v>
      </c>
      <c r="G993" s="235"/>
      <c r="H993" s="239">
        <v>47.840000000000003</v>
      </c>
      <c r="I993" s="240"/>
      <c r="J993" s="235"/>
      <c r="K993" s="235"/>
      <c r="L993" s="241"/>
      <c r="M993" s="242"/>
      <c r="N993" s="243"/>
      <c r="O993" s="243"/>
      <c r="P993" s="243"/>
      <c r="Q993" s="243"/>
      <c r="R993" s="243"/>
      <c r="S993" s="243"/>
      <c r="T993" s="244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5" t="s">
        <v>207</v>
      </c>
      <c r="AU993" s="245" t="s">
        <v>83</v>
      </c>
      <c r="AV993" s="13" t="s">
        <v>83</v>
      </c>
      <c r="AW993" s="13" t="s">
        <v>35</v>
      </c>
      <c r="AX993" s="13" t="s">
        <v>74</v>
      </c>
      <c r="AY993" s="245" t="s">
        <v>197</v>
      </c>
    </row>
    <row r="994" s="13" customFormat="1">
      <c r="A994" s="13"/>
      <c r="B994" s="234"/>
      <c r="C994" s="235"/>
      <c r="D994" s="236" t="s">
        <v>207</v>
      </c>
      <c r="E994" s="237" t="s">
        <v>19</v>
      </c>
      <c r="F994" s="238" t="s">
        <v>926</v>
      </c>
      <c r="G994" s="235"/>
      <c r="H994" s="239">
        <v>11.060000000000001</v>
      </c>
      <c r="I994" s="240"/>
      <c r="J994" s="235"/>
      <c r="K994" s="235"/>
      <c r="L994" s="241"/>
      <c r="M994" s="242"/>
      <c r="N994" s="243"/>
      <c r="O994" s="243"/>
      <c r="P994" s="243"/>
      <c r="Q994" s="243"/>
      <c r="R994" s="243"/>
      <c r="S994" s="243"/>
      <c r="T994" s="244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5" t="s">
        <v>207</v>
      </c>
      <c r="AU994" s="245" t="s">
        <v>83</v>
      </c>
      <c r="AV994" s="13" t="s">
        <v>83</v>
      </c>
      <c r="AW994" s="13" t="s">
        <v>35</v>
      </c>
      <c r="AX994" s="13" t="s">
        <v>74</v>
      </c>
      <c r="AY994" s="245" t="s">
        <v>197</v>
      </c>
    </row>
    <row r="995" s="14" customFormat="1">
      <c r="A995" s="14"/>
      <c r="B995" s="246"/>
      <c r="C995" s="247"/>
      <c r="D995" s="236" t="s">
        <v>207</v>
      </c>
      <c r="E995" s="248" t="s">
        <v>19</v>
      </c>
      <c r="F995" s="249" t="s">
        <v>216</v>
      </c>
      <c r="G995" s="247"/>
      <c r="H995" s="250">
        <v>410</v>
      </c>
      <c r="I995" s="251"/>
      <c r="J995" s="247"/>
      <c r="K995" s="247"/>
      <c r="L995" s="252"/>
      <c r="M995" s="253"/>
      <c r="N995" s="254"/>
      <c r="O995" s="254"/>
      <c r="P995" s="254"/>
      <c r="Q995" s="254"/>
      <c r="R995" s="254"/>
      <c r="S995" s="254"/>
      <c r="T995" s="255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6" t="s">
        <v>207</v>
      </c>
      <c r="AU995" s="256" t="s">
        <v>83</v>
      </c>
      <c r="AV995" s="14" t="s">
        <v>109</v>
      </c>
      <c r="AW995" s="14" t="s">
        <v>35</v>
      </c>
      <c r="AX995" s="14" t="s">
        <v>81</v>
      </c>
      <c r="AY995" s="256" t="s">
        <v>197</v>
      </c>
    </row>
    <row r="996" s="2" customFormat="1" ht="37.8" customHeight="1">
      <c r="A996" s="41"/>
      <c r="B996" s="42"/>
      <c r="C996" s="279" t="s">
        <v>1391</v>
      </c>
      <c r="D996" s="279" t="s">
        <v>542</v>
      </c>
      <c r="E996" s="280" t="s">
        <v>1392</v>
      </c>
      <c r="F996" s="281" t="s">
        <v>1393</v>
      </c>
      <c r="G996" s="282" t="s">
        <v>202</v>
      </c>
      <c r="H996" s="283">
        <v>257.416</v>
      </c>
      <c r="I996" s="284"/>
      <c r="J996" s="285">
        <f>ROUND(I996*H996,2)</f>
        <v>0</v>
      </c>
      <c r="K996" s="281" t="s">
        <v>203</v>
      </c>
      <c r="L996" s="286"/>
      <c r="M996" s="287" t="s">
        <v>19</v>
      </c>
      <c r="N996" s="288" t="s">
        <v>45</v>
      </c>
      <c r="O996" s="87"/>
      <c r="P996" s="225">
        <f>O996*H996</f>
        <v>0</v>
      </c>
      <c r="Q996" s="225">
        <v>0.0041999999999999997</v>
      </c>
      <c r="R996" s="225">
        <f>Q996*H996</f>
        <v>1.0811472</v>
      </c>
      <c r="S996" s="225">
        <v>0</v>
      </c>
      <c r="T996" s="226">
        <f>S996*H996</f>
        <v>0</v>
      </c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R996" s="227" t="s">
        <v>396</v>
      </c>
      <c r="AT996" s="227" t="s">
        <v>542</v>
      </c>
      <c r="AU996" s="227" t="s">
        <v>83</v>
      </c>
      <c r="AY996" s="20" t="s">
        <v>197</v>
      </c>
      <c r="BE996" s="228">
        <f>IF(N996="základní",J996,0)</f>
        <v>0</v>
      </c>
      <c r="BF996" s="228">
        <f>IF(N996="snížená",J996,0)</f>
        <v>0</v>
      </c>
      <c r="BG996" s="228">
        <f>IF(N996="zákl. přenesená",J996,0)</f>
        <v>0</v>
      </c>
      <c r="BH996" s="228">
        <f>IF(N996="sníž. přenesená",J996,0)</f>
        <v>0</v>
      </c>
      <c r="BI996" s="228">
        <f>IF(N996="nulová",J996,0)</f>
        <v>0</v>
      </c>
      <c r="BJ996" s="20" t="s">
        <v>81</v>
      </c>
      <c r="BK996" s="228">
        <f>ROUND(I996*H996,2)</f>
        <v>0</v>
      </c>
      <c r="BL996" s="20" t="s">
        <v>291</v>
      </c>
      <c r="BM996" s="227" t="s">
        <v>1394</v>
      </c>
    </row>
    <row r="997" s="15" customFormat="1">
      <c r="A997" s="15"/>
      <c r="B997" s="257"/>
      <c r="C997" s="258"/>
      <c r="D997" s="236" t="s">
        <v>207</v>
      </c>
      <c r="E997" s="259" t="s">
        <v>19</v>
      </c>
      <c r="F997" s="260" t="s">
        <v>1395</v>
      </c>
      <c r="G997" s="258"/>
      <c r="H997" s="259" t="s">
        <v>19</v>
      </c>
      <c r="I997" s="261"/>
      <c r="J997" s="258"/>
      <c r="K997" s="258"/>
      <c r="L997" s="262"/>
      <c r="M997" s="263"/>
      <c r="N997" s="264"/>
      <c r="O997" s="264"/>
      <c r="P997" s="264"/>
      <c r="Q997" s="264"/>
      <c r="R997" s="264"/>
      <c r="S997" s="264"/>
      <c r="T997" s="26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66" t="s">
        <v>207</v>
      </c>
      <c r="AU997" s="266" t="s">
        <v>83</v>
      </c>
      <c r="AV997" s="15" t="s">
        <v>81</v>
      </c>
      <c r="AW997" s="15" t="s">
        <v>35</v>
      </c>
      <c r="AX997" s="15" t="s">
        <v>74</v>
      </c>
      <c r="AY997" s="266" t="s">
        <v>197</v>
      </c>
    </row>
    <row r="998" s="13" customFormat="1">
      <c r="A998" s="13"/>
      <c r="B998" s="234"/>
      <c r="C998" s="235"/>
      <c r="D998" s="236" t="s">
        <v>207</v>
      </c>
      <c r="E998" s="237" t="s">
        <v>19</v>
      </c>
      <c r="F998" s="238" t="s">
        <v>959</v>
      </c>
      <c r="G998" s="235"/>
      <c r="H998" s="239">
        <v>176</v>
      </c>
      <c r="I998" s="240"/>
      <c r="J998" s="235"/>
      <c r="K998" s="235"/>
      <c r="L998" s="241"/>
      <c r="M998" s="242"/>
      <c r="N998" s="243"/>
      <c r="O998" s="243"/>
      <c r="P998" s="243"/>
      <c r="Q998" s="243"/>
      <c r="R998" s="243"/>
      <c r="S998" s="243"/>
      <c r="T998" s="244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5" t="s">
        <v>207</v>
      </c>
      <c r="AU998" s="245" t="s">
        <v>83</v>
      </c>
      <c r="AV998" s="13" t="s">
        <v>83</v>
      </c>
      <c r="AW998" s="13" t="s">
        <v>35</v>
      </c>
      <c r="AX998" s="13" t="s">
        <v>74</v>
      </c>
      <c r="AY998" s="245" t="s">
        <v>197</v>
      </c>
    </row>
    <row r="999" s="13" customFormat="1">
      <c r="A999" s="13"/>
      <c r="B999" s="234"/>
      <c r="C999" s="235"/>
      <c r="D999" s="236" t="s">
        <v>207</v>
      </c>
      <c r="E999" s="237" t="s">
        <v>19</v>
      </c>
      <c r="F999" s="238" t="s">
        <v>960</v>
      </c>
      <c r="G999" s="235"/>
      <c r="H999" s="239">
        <v>47.840000000000003</v>
      </c>
      <c r="I999" s="240"/>
      <c r="J999" s="235"/>
      <c r="K999" s="235"/>
      <c r="L999" s="241"/>
      <c r="M999" s="242"/>
      <c r="N999" s="243"/>
      <c r="O999" s="243"/>
      <c r="P999" s="243"/>
      <c r="Q999" s="243"/>
      <c r="R999" s="243"/>
      <c r="S999" s="243"/>
      <c r="T999" s="244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5" t="s">
        <v>207</v>
      </c>
      <c r="AU999" s="245" t="s">
        <v>83</v>
      </c>
      <c r="AV999" s="13" t="s">
        <v>83</v>
      </c>
      <c r="AW999" s="13" t="s">
        <v>35</v>
      </c>
      <c r="AX999" s="13" t="s">
        <v>74</v>
      </c>
      <c r="AY999" s="245" t="s">
        <v>197</v>
      </c>
    </row>
    <row r="1000" s="14" customFormat="1">
      <c r="A1000" s="14"/>
      <c r="B1000" s="246"/>
      <c r="C1000" s="247"/>
      <c r="D1000" s="236" t="s">
        <v>207</v>
      </c>
      <c r="E1000" s="248" t="s">
        <v>19</v>
      </c>
      <c r="F1000" s="249" t="s">
        <v>216</v>
      </c>
      <c r="G1000" s="247"/>
      <c r="H1000" s="250">
        <v>223.84</v>
      </c>
      <c r="I1000" s="251"/>
      <c r="J1000" s="247"/>
      <c r="K1000" s="247"/>
      <c r="L1000" s="252"/>
      <c r="M1000" s="253"/>
      <c r="N1000" s="254"/>
      <c r="O1000" s="254"/>
      <c r="P1000" s="254"/>
      <c r="Q1000" s="254"/>
      <c r="R1000" s="254"/>
      <c r="S1000" s="254"/>
      <c r="T1000" s="255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6" t="s">
        <v>207</v>
      </c>
      <c r="AU1000" s="256" t="s">
        <v>83</v>
      </c>
      <c r="AV1000" s="14" t="s">
        <v>109</v>
      </c>
      <c r="AW1000" s="14" t="s">
        <v>35</v>
      </c>
      <c r="AX1000" s="14" t="s">
        <v>74</v>
      </c>
      <c r="AY1000" s="256" t="s">
        <v>197</v>
      </c>
    </row>
    <row r="1001" s="13" customFormat="1">
      <c r="A1001" s="13"/>
      <c r="B1001" s="234"/>
      <c r="C1001" s="235"/>
      <c r="D1001" s="236" t="s">
        <v>207</v>
      </c>
      <c r="E1001" s="237" t="s">
        <v>19</v>
      </c>
      <c r="F1001" s="238" t="s">
        <v>1396</v>
      </c>
      <c r="G1001" s="235"/>
      <c r="H1001" s="239">
        <v>257.416</v>
      </c>
      <c r="I1001" s="240"/>
      <c r="J1001" s="235"/>
      <c r="K1001" s="235"/>
      <c r="L1001" s="241"/>
      <c r="M1001" s="242"/>
      <c r="N1001" s="243"/>
      <c r="O1001" s="243"/>
      <c r="P1001" s="243"/>
      <c r="Q1001" s="243"/>
      <c r="R1001" s="243"/>
      <c r="S1001" s="243"/>
      <c r="T1001" s="24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5" t="s">
        <v>207</v>
      </c>
      <c r="AU1001" s="245" t="s">
        <v>83</v>
      </c>
      <c r="AV1001" s="13" t="s">
        <v>83</v>
      </c>
      <c r="AW1001" s="13" t="s">
        <v>35</v>
      </c>
      <c r="AX1001" s="13" t="s">
        <v>81</v>
      </c>
      <c r="AY1001" s="245" t="s">
        <v>197</v>
      </c>
    </row>
    <row r="1002" s="2" customFormat="1" ht="37.8" customHeight="1">
      <c r="A1002" s="41"/>
      <c r="B1002" s="42"/>
      <c r="C1002" s="279" t="s">
        <v>1397</v>
      </c>
      <c r="D1002" s="279" t="s">
        <v>542</v>
      </c>
      <c r="E1002" s="280" t="s">
        <v>1398</v>
      </c>
      <c r="F1002" s="281" t="s">
        <v>1399</v>
      </c>
      <c r="G1002" s="282" t="s">
        <v>202</v>
      </c>
      <c r="H1002" s="283">
        <v>214.084</v>
      </c>
      <c r="I1002" s="284"/>
      <c r="J1002" s="285">
        <f>ROUND(I1002*H1002,2)</f>
        <v>0</v>
      </c>
      <c r="K1002" s="281" t="s">
        <v>203</v>
      </c>
      <c r="L1002" s="286"/>
      <c r="M1002" s="287" t="s">
        <v>19</v>
      </c>
      <c r="N1002" s="288" t="s">
        <v>45</v>
      </c>
      <c r="O1002" s="87"/>
      <c r="P1002" s="225">
        <f>O1002*H1002</f>
        <v>0</v>
      </c>
      <c r="Q1002" s="225">
        <v>0.0060000000000000001</v>
      </c>
      <c r="R1002" s="225">
        <f>Q1002*H1002</f>
        <v>1.2845040000000001</v>
      </c>
      <c r="S1002" s="225">
        <v>0</v>
      </c>
      <c r="T1002" s="226">
        <f>S1002*H1002</f>
        <v>0</v>
      </c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R1002" s="227" t="s">
        <v>396</v>
      </c>
      <c r="AT1002" s="227" t="s">
        <v>542</v>
      </c>
      <c r="AU1002" s="227" t="s">
        <v>83</v>
      </c>
      <c r="AY1002" s="20" t="s">
        <v>197</v>
      </c>
      <c r="BE1002" s="228">
        <f>IF(N1002="základní",J1002,0)</f>
        <v>0</v>
      </c>
      <c r="BF1002" s="228">
        <f>IF(N1002="snížená",J1002,0)</f>
        <v>0</v>
      </c>
      <c r="BG1002" s="228">
        <f>IF(N1002="zákl. přenesená",J1002,0)</f>
        <v>0</v>
      </c>
      <c r="BH1002" s="228">
        <f>IF(N1002="sníž. přenesená",J1002,0)</f>
        <v>0</v>
      </c>
      <c r="BI1002" s="228">
        <f>IF(N1002="nulová",J1002,0)</f>
        <v>0</v>
      </c>
      <c r="BJ1002" s="20" t="s">
        <v>81</v>
      </c>
      <c r="BK1002" s="228">
        <f>ROUND(I1002*H1002,2)</f>
        <v>0</v>
      </c>
      <c r="BL1002" s="20" t="s">
        <v>291</v>
      </c>
      <c r="BM1002" s="227" t="s">
        <v>1400</v>
      </c>
    </row>
    <row r="1003" s="15" customFormat="1">
      <c r="A1003" s="15"/>
      <c r="B1003" s="257"/>
      <c r="C1003" s="258"/>
      <c r="D1003" s="236" t="s">
        <v>207</v>
      </c>
      <c r="E1003" s="259" t="s">
        <v>19</v>
      </c>
      <c r="F1003" s="260" t="s">
        <v>1401</v>
      </c>
      <c r="G1003" s="258"/>
      <c r="H1003" s="259" t="s">
        <v>19</v>
      </c>
      <c r="I1003" s="261"/>
      <c r="J1003" s="258"/>
      <c r="K1003" s="258"/>
      <c r="L1003" s="262"/>
      <c r="M1003" s="263"/>
      <c r="N1003" s="264"/>
      <c r="O1003" s="264"/>
      <c r="P1003" s="264"/>
      <c r="Q1003" s="264"/>
      <c r="R1003" s="264"/>
      <c r="S1003" s="264"/>
      <c r="T1003" s="26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66" t="s">
        <v>207</v>
      </c>
      <c r="AU1003" s="266" t="s">
        <v>83</v>
      </c>
      <c r="AV1003" s="15" t="s">
        <v>81</v>
      </c>
      <c r="AW1003" s="15" t="s">
        <v>35</v>
      </c>
      <c r="AX1003" s="15" t="s">
        <v>74</v>
      </c>
      <c r="AY1003" s="266" t="s">
        <v>197</v>
      </c>
    </row>
    <row r="1004" s="13" customFormat="1">
      <c r="A1004" s="13"/>
      <c r="B1004" s="234"/>
      <c r="C1004" s="235"/>
      <c r="D1004" s="236" t="s">
        <v>207</v>
      </c>
      <c r="E1004" s="237" t="s">
        <v>19</v>
      </c>
      <c r="F1004" s="238" t="s">
        <v>906</v>
      </c>
      <c r="G1004" s="235"/>
      <c r="H1004" s="239">
        <v>4.5999999999999996</v>
      </c>
      <c r="I1004" s="240"/>
      <c r="J1004" s="235"/>
      <c r="K1004" s="235"/>
      <c r="L1004" s="241"/>
      <c r="M1004" s="242"/>
      <c r="N1004" s="243"/>
      <c r="O1004" s="243"/>
      <c r="P1004" s="243"/>
      <c r="Q1004" s="243"/>
      <c r="R1004" s="243"/>
      <c r="S1004" s="243"/>
      <c r="T1004" s="24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5" t="s">
        <v>207</v>
      </c>
      <c r="AU1004" s="245" t="s">
        <v>83</v>
      </c>
      <c r="AV1004" s="13" t="s">
        <v>83</v>
      </c>
      <c r="AW1004" s="13" t="s">
        <v>35</v>
      </c>
      <c r="AX1004" s="13" t="s">
        <v>74</v>
      </c>
      <c r="AY1004" s="245" t="s">
        <v>197</v>
      </c>
    </row>
    <row r="1005" s="13" customFormat="1">
      <c r="A1005" s="13"/>
      <c r="B1005" s="234"/>
      <c r="C1005" s="235"/>
      <c r="D1005" s="236" t="s">
        <v>207</v>
      </c>
      <c r="E1005" s="237" t="s">
        <v>19</v>
      </c>
      <c r="F1005" s="238" t="s">
        <v>907</v>
      </c>
      <c r="G1005" s="235"/>
      <c r="H1005" s="239">
        <v>3.71</v>
      </c>
      <c r="I1005" s="240"/>
      <c r="J1005" s="235"/>
      <c r="K1005" s="235"/>
      <c r="L1005" s="241"/>
      <c r="M1005" s="242"/>
      <c r="N1005" s="243"/>
      <c r="O1005" s="243"/>
      <c r="P1005" s="243"/>
      <c r="Q1005" s="243"/>
      <c r="R1005" s="243"/>
      <c r="S1005" s="243"/>
      <c r="T1005" s="244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5" t="s">
        <v>207</v>
      </c>
      <c r="AU1005" s="245" t="s">
        <v>83</v>
      </c>
      <c r="AV1005" s="13" t="s">
        <v>83</v>
      </c>
      <c r="AW1005" s="13" t="s">
        <v>35</v>
      </c>
      <c r="AX1005" s="13" t="s">
        <v>74</v>
      </c>
      <c r="AY1005" s="245" t="s">
        <v>197</v>
      </c>
    </row>
    <row r="1006" s="13" customFormat="1">
      <c r="A1006" s="13"/>
      <c r="B1006" s="234"/>
      <c r="C1006" s="235"/>
      <c r="D1006" s="236" t="s">
        <v>207</v>
      </c>
      <c r="E1006" s="237" t="s">
        <v>19</v>
      </c>
      <c r="F1006" s="238" t="s">
        <v>908</v>
      </c>
      <c r="G1006" s="235"/>
      <c r="H1006" s="239">
        <v>14.5</v>
      </c>
      <c r="I1006" s="240"/>
      <c r="J1006" s="235"/>
      <c r="K1006" s="235"/>
      <c r="L1006" s="241"/>
      <c r="M1006" s="242"/>
      <c r="N1006" s="243"/>
      <c r="O1006" s="243"/>
      <c r="P1006" s="243"/>
      <c r="Q1006" s="243"/>
      <c r="R1006" s="243"/>
      <c r="S1006" s="243"/>
      <c r="T1006" s="244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5" t="s">
        <v>207</v>
      </c>
      <c r="AU1006" s="245" t="s">
        <v>83</v>
      </c>
      <c r="AV1006" s="13" t="s">
        <v>83</v>
      </c>
      <c r="AW1006" s="13" t="s">
        <v>35</v>
      </c>
      <c r="AX1006" s="13" t="s">
        <v>74</v>
      </c>
      <c r="AY1006" s="245" t="s">
        <v>197</v>
      </c>
    </row>
    <row r="1007" s="13" customFormat="1">
      <c r="A1007" s="13"/>
      <c r="B1007" s="234"/>
      <c r="C1007" s="235"/>
      <c r="D1007" s="236" t="s">
        <v>207</v>
      </c>
      <c r="E1007" s="237" t="s">
        <v>19</v>
      </c>
      <c r="F1007" s="238" t="s">
        <v>909</v>
      </c>
      <c r="G1007" s="235"/>
      <c r="H1007" s="239">
        <v>19.850000000000001</v>
      </c>
      <c r="I1007" s="240"/>
      <c r="J1007" s="235"/>
      <c r="K1007" s="235"/>
      <c r="L1007" s="241"/>
      <c r="M1007" s="242"/>
      <c r="N1007" s="243"/>
      <c r="O1007" s="243"/>
      <c r="P1007" s="243"/>
      <c r="Q1007" s="243"/>
      <c r="R1007" s="243"/>
      <c r="S1007" s="243"/>
      <c r="T1007" s="244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5" t="s">
        <v>207</v>
      </c>
      <c r="AU1007" s="245" t="s">
        <v>83</v>
      </c>
      <c r="AV1007" s="13" t="s">
        <v>83</v>
      </c>
      <c r="AW1007" s="13" t="s">
        <v>35</v>
      </c>
      <c r="AX1007" s="13" t="s">
        <v>74</v>
      </c>
      <c r="AY1007" s="245" t="s">
        <v>197</v>
      </c>
    </row>
    <row r="1008" s="13" customFormat="1">
      <c r="A1008" s="13"/>
      <c r="B1008" s="234"/>
      <c r="C1008" s="235"/>
      <c r="D1008" s="236" t="s">
        <v>207</v>
      </c>
      <c r="E1008" s="237" t="s">
        <v>19</v>
      </c>
      <c r="F1008" s="238" t="s">
        <v>910</v>
      </c>
      <c r="G1008" s="235"/>
      <c r="H1008" s="239">
        <v>7.8300000000000001</v>
      </c>
      <c r="I1008" s="240"/>
      <c r="J1008" s="235"/>
      <c r="K1008" s="235"/>
      <c r="L1008" s="241"/>
      <c r="M1008" s="242"/>
      <c r="N1008" s="243"/>
      <c r="O1008" s="243"/>
      <c r="P1008" s="243"/>
      <c r="Q1008" s="243"/>
      <c r="R1008" s="243"/>
      <c r="S1008" s="243"/>
      <c r="T1008" s="244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5" t="s">
        <v>207</v>
      </c>
      <c r="AU1008" s="245" t="s">
        <v>83</v>
      </c>
      <c r="AV1008" s="13" t="s">
        <v>83</v>
      </c>
      <c r="AW1008" s="13" t="s">
        <v>35</v>
      </c>
      <c r="AX1008" s="13" t="s">
        <v>74</v>
      </c>
      <c r="AY1008" s="245" t="s">
        <v>197</v>
      </c>
    </row>
    <row r="1009" s="13" customFormat="1">
      <c r="A1009" s="13"/>
      <c r="B1009" s="234"/>
      <c r="C1009" s="235"/>
      <c r="D1009" s="236" t="s">
        <v>207</v>
      </c>
      <c r="E1009" s="237" t="s">
        <v>19</v>
      </c>
      <c r="F1009" s="238" t="s">
        <v>911</v>
      </c>
      <c r="G1009" s="235"/>
      <c r="H1009" s="239">
        <v>4.4000000000000004</v>
      </c>
      <c r="I1009" s="240"/>
      <c r="J1009" s="235"/>
      <c r="K1009" s="235"/>
      <c r="L1009" s="241"/>
      <c r="M1009" s="242"/>
      <c r="N1009" s="243"/>
      <c r="O1009" s="243"/>
      <c r="P1009" s="243"/>
      <c r="Q1009" s="243"/>
      <c r="R1009" s="243"/>
      <c r="S1009" s="243"/>
      <c r="T1009" s="244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5" t="s">
        <v>207</v>
      </c>
      <c r="AU1009" s="245" t="s">
        <v>83</v>
      </c>
      <c r="AV1009" s="13" t="s">
        <v>83</v>
      </c>
      <c r="AW1009" s="13" t="s">
        <v>35</v>
      </c>
      <c r="AX1009" s="13" t="s">
        <v>74</v>
      </c>
      <c r="AY1009" s="245" t="s">
        <v>197</v>
      </c>
    </row>
    <row r="1010" s="13" customFormat="1">
      <c r="A1010" s="13"/>
      <c r="B1010" s="234"/>
      <c r="C1010" s="235"/>
      <c r="D1010" s="236" t="s">
        <v>207</v>
      </c>
      <c r="E1010" s="237" t="s">
        <v>19</v>
      </c>
      <c r="F1010" s="238" t="s">
        <v>912</v>
      </c>
      <c r="G1010" s="235"/>
      <c r="H1010" s="239">
        <v>13.5</v>
      </c>
      <c r="I1010" s="240"/>
      <c r="J1010" s="235"/>
      <c r="K1010" s="235"/>
      <c r="L1010" s="241"/>
      <c r="M1010" s="242"/>
      <c r="N1010" s="243"/>
      <c r="O1010" s="243"/>
      <c r="P1010" s="243"/>
      <c r="Q1010" s="243"/>
      <c r="R1010" s="243"/>
      <c r="S1010" s="243"/>
      <c r="T1010" s="244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5" t="s">
        <v>207</v>
      </c>
      <c r="AU1010" s="245" t="s">
        <v>83</v>
      </c>
      <c r="AV1010" s="13" t="s">
        <v>83</v>
      </c>
      <c r="AW1010" s="13" t="s">
        <v>35</v>
      </c>
      <c r="AX1010" s="13" t="s">
        <v>74</v>
      </c>
      <c r="AY1010" s="245" t="s">
        <v>197</v>
      </c>
    </row>
    <row r="1011" s="13" customFormat="1">
      <c r="A1011" s="13"/>
      <c r="B1011" s="234"/>
      <c r="C1011" s="235"/>
      <c r="D1011" s="236" t="s">
        <v>207</v>
      </c>
      <c r="E1011" s="237" t="s">
        <v>19</v>
      </c>
      <c r="F1011" s="238" t="s">
        <v>913</v>
      </c>
      <c r="G1011" s="235"/>
      <c r="H1011" s="239">
        <v>13.15</v>
      </c>
      <c r="I1011" s="240"/>
      <c r="J1011" s="235"/>
      <c r="K1011" s="235"/>
      <c r="L1011" s="241"/>
      <c r="M1011" s="242"/>
      <c r="N1011" s="243"/>
      <c r="O1011" s="243"/>
      <c r="P1011" s="243"/>
      <c r="Q1011" s="243"/>
      <c r="R1011" s="243"/>
      <c r="S1011" s="243"/>
      <c r="T1011" s="244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5" t="s">
        <v>207</v>
      </c>
      <c r="AU1011" s="245" t="s">
        <v>83</v>
      </c>
      <c r="AV1011" s="13" t="s">
        <v>83</v>
      </c>
      <c r="AW1011" s="13" t="s">
        <v>35</v>
      </c>
      <c r="AX1011" s="13" t="s">
        <v>74</v>
      </c>
      <c r="AY1011" s="245" t="s">
        <v>197</v>
      </c>
    </row>
    <row r="1012" s="13" customFormat="1">
      <c r="A1012" s="13"/>
      <c r="B1012" s="234"/>
      <c r="C1012" s="235"/>
      <c r="D1012" s="236" t="s">
        <v>207</v>
      </c>
      <c r="E1012" s="237" t="s">
        <v>19</v>
      </c>
      <c r="F1012" s="238" t="s">
        <v>914</v>
      </c>
      <c r="G1012" s="235"/>
      <c r="H1012" s="239">
        <v>11.59</v>
      </c>
      <c r="I1012" s="240"/>
      <c r="J1012" s="235"/>
      <c r="K1012" s="235"/>
      <c r="L1012" s="241"/>
      <c r="M1012" s="242"/>
      <c r="N1012" s="243"/>
      <c r="O1012" s="243"/>
      <c r="P1012" s="243"/>
      <c r="Q1012" s="243"/>
      <c r="R1012" s="243"/>
      <c r="S1012" s="243"/>
      <c r="T1012" s="24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5" t="s">
        <v>207</v>
      </c>
      <c r="AU1012" s="245" t="s">
        <v>83</v>
      </c>
      <c r="AV1012" s="13" t="s">
        <v>83</v>
      </c>
      <c r="AW1012" s="13" t="s">
        <v>35</v>
      </c>
      <c r="AX1012" s="13" t="s">
        <v>74</v>
      </c>
      <c r="AY1012" s="245" t="s">
        <v>197</v>
      </c>
    </row>
    <row r="1013" s="13" customFormat="1">
      <c r="A1013" s="13"/>
      <c r="B1013" s="234"/>
      <c r="C1013" s="235"/>
      <c r="D1013" s="236" t="s">
        <v>207</v>
      </c>
      <c r="E1013" s="237" t="s">
        <v>19</v>
      </c>
      <c r="F1013" s="238" t="s">
        <v>915</v>
      </c>
      <c r="G1013" s="235"/>
      <c r="H1013" s="239">
        <v>12.16</v>
      </c>
      <c r="I1013" s="240"/>
      <c r="J1013" s="235"/>
      <c r="K1013" s="235"/>
      <c r="L1013" s="241"/>
      <c r="M1013" s="242"/>
      <c r="N1013" s="243"/>
      <c r="O1013" s="243"/>
      <c r="P1013" s="243"/>
      <c r="Q1013" s="243"/>
      <c r="R1013" s="243"/>
      <c r="S1013" s="243"/>
      <c r="T1013" s="244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5" t="s">
        <v>207</v>
      </c>
      <c r="AU1013" s="245" t="s">
        <v>83</v>
      </c>
      <c r="AV1013" s="13" t="s">
        <v>83</v>
      </c>
      <c r="AW1013" s="13" t="s">
        <v>35</v>
      </c>
      <c r="AX1013" s="13" t="s">
        <v>74</v>
      </c>
      <c r="AY1013" s="245" t="s">
        <v>197</v>
      </c>
    </row>
    <row r="1014" s="13" customFormat="1">
      <c r="A1014" s="13"/>
      <c r="B1014" s="234"/>
      <c r="C1014" s="235"/>
      <c r="D1014" s="236" t="s">
        <v>207</v>
      </c>
      <c r="E1014" s="237" t="s">
        <v>19</v>
      </c>
      <c r="F1014" s="238" t="s">
        <v>916</v>
      </c>
      <c r="G1014" s="235"/>
      <c r="H1014" s="239">
        <v>8.7599999999999998</v>
      </c>
      <c r="I1014" s="240"/>
      <c r="J1014" s="235"/>
      <c r="K1014" s="235"/>
      <c r="L1014" s="241"/>
      <c r="M1014" s="242"/>
      <c r="N1014" s="243"/>
      <c r="O1014" s="243"/>
      <c r="P1014" s="243"/>
      <c r="Q1014" s="243"/>
      <c r="R1014" s="243"/>
      <c r="S1014" s="243"/>
      <c r="T1014" s="244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5" t="s">
        <v>207</v>
      </c>
      <c r="AU1014" s="245" t="s">
        <v>83</v>
      </c>
      <c r="AV1014" s="13" t="s">
        <v>83</v>
      </c>
      <c r="AW1014" s="13" t="s">
        <v>35</v>
      </c>
      <c r="AX1014" s="13" t="s">
        <v>74</v>
      </c>
      <c r="AY1014" s="245" t="s">
        <v>197</v>
      </c>
    </row>
    <row r="1015" s="13" customFormat="1">
      <c r="A1015" s="13"/>
      <c r="B1015" s="234"/>
      <c r="C1015" s="235"/>
      <c r="D1015" s="236" t="s">
        <v>207</v>
      </c>
      <c r="E1015" s="237" t="s">
        <v>19</v>
      </c>
      <c r="F1015" s="238" t="s">
        <v>917</v>
      </c>
      <c r="G1015" s="235"/>
      <c r="H1015" s="239">
        <v>2.21</v>
      </c>
      <c r="I1015" s="240"/>
      <c r="J1015" s="235"/>
      <c r="K1015" s="235"/>
      <c r="L1015" s="241"/>
      <c r="M1015" s="242"/>
      <c r="N1015" s="243"/>
      <c r="O1015" s="243"/>
      <c r="P1015" s="243"/>
      <c r="Q1015" s="243"/>
      <c r="R1015" s="243"/>
      <c r="S1015" s="243"/>
      <c r="T1015" s="244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5" t="s">
        <v>207</v>
      </c>
      <c r="AU1015" s="245" t="s">
        <v>83</v>
      </c>
      <c r="AV1015" s="13" t="s">
        <v>83</v>
      </c>
      <c r="AW1015" s="13" t="s">
        <v>35</v>
      </c>
      <c r="AX1015" s="13" t="s">
        <v>74</v>
      </c>
      <c r="AY1015" s="245" t="s">
        <v>197</v>
      </c>
    </row>
    <row r="1016" s="13" customFormat="1">
      <c r="A1016" s="13"/>
      <c r="B1016" s="234"/>
      <c r="C1016" s="235"/>
      <c r="D1016" s="236" t="s">
        <v>207</v>
      </c>
      <c r="E1016" s="237" t="s">
        <v>19</v>
      </c>
      <c r="F1016" s="238" t="s">
        <v>918</v>
      </c>
      <c r="G1016" s="235"/>
      <c r="H1016" s="239">
        <v>6.7599999999999998</v>
      </c>
      <c r="I1016" s="240"/>
      <c r="J1016" s="235"/>
      <c r="K1016" s="235"/>
      <c r="L1016" s="241"/>
      <c r="M1016" s="242"/>
      <c r="N1016" s="243"/>
      <c r="O1016" s="243"/>
      <c r="P1016" s="243"/>
      <c r="Q1016" s="243"/>
      <c r="R1016" s="243"/>
      <c r="S1016" s="243"/>
      <c r="T1016" s="244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5" t="s">
        <v>207</v>
      </c>
      <c r="AU1016" s="245" t="s">
        <v>83</v>
      </c>
      <c r="AV1016" s="13" t="s">
        <v>83</v>
      </c>
      <c r="AW1016" s="13" t="s">
        <v>35</v>
      </c>
      <c r="AX1016" s="13" t="s">
        <v>74</v>
      </c>
      <c r="AY1016" s="245" t="s">
        <v>197</v>
      </c>
    </row>
    <row r="1017" s="13" customFormat="1">
      <c r="A1017" s="13"/>
      <c r="B1017" s="234"/>
      <c r="C1017" s="235"/>
      <c r="D1017" s="236" t="s">
        <v>207</v>
      </c>
      <c r="E1017" s="237" t="s">
        <v>19</v>
      </c>
      <c r="F1017" s="238" t="s">
        <v>919</v>
      </c>
      <c r="G1017" s="235"/>
      <c r="H1017" s="239">
        <v>4.4900000000000002</v>
      </c>
      <c r="I1017" s="240"/>
      <c r="J1017" s="235"/>
      <c r="K1017" s="235"/>
      <c r="L1017" s="241"/>
      <c r="M1017" s="242"/>
      <c r="N1017" s="243"/>
      <c r="O1017" s="243"/>
      <c r="P1017" s="243"/>
      <c r="Q1017" s="243"/>
      <c r="R1017" s="243"/>
      <c r="S1017" s="243"/>
      <c r="T1017" s="244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5" t="s">
        <v>207</v>
      </c>
      <c r="AU1017" s="245" t="s">
        <v>83</v>
      </c>
      <c r="AV1017" s="13" t="s">
        <v>83</v>
      </c>
      <c r="AW1017" s="13" t="s">
        <v>35</v>
      </c>
      <c r="AX1017" s="13" t="s">
        <v>74</v>
      </c>
      <c r="AY1017" s="245" t="s">
        <v>197</v>
      </c>
    </row>
    <row r="1018" s="13" customFormat="1">
      <c r="A1018" s="13"/>
      <c r="B1018" s="234"/>
      <c r="C1018" s="235"/>
      <c r="D1018" s="236" t="s">
        <v>207</v>
      </c>
      <c r="E1018" s="237" t="s">
        <v>19</v>
      </c>
      <c r="F1018" s="238" t="s">
        <v>920</v>
      </c>
      <c r="G1018" s="235"/>
      <c r="H1018" s="239">
        <v>3.9399999999999999</v>
      </c>
      <c r="I1018" s="240"/>
      <c r="J1018" s="235"/>
      <c r="K1018" s="235"/>
      <c r="L1018" s="241"/>
      <c r="M1018" s="242"/>
      <c r="N1018" s="243"/>
      <c r="O1018" s="243"/>
      <c r="P1018" s="243"/>
      <c r="Q1018" s="243"/>
      <c r="R1018" s="243"/>
      <c r="S1018" s="243"/>
      <c r="T1018" s="24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5" t="s">
        <v>207</v>
      </c>
      <c r="AU1018" s="245" t="s">
        <v>83</v>
      </c>
      <c r="AV1018" s="13" t="s">
        <v>83</v>
      </c>
      <c r="AW1018" s="13" t="s">
        <v>35</v>
      </c>
      <c r="AX1018" s="13" t="s">
        <v>74</v>
      </c>
      <c r="AY1018" s="245" t="s">
        <v>197</v>
      </c>
    </row>
    <row r="1019" s="13" customFormat="1">
      <c r="A1019" s="13"/>
      <c r="B1019" s="234"/>
      <c r="C1019" s="235"/>
      <c r="D1019" s="236" t="s">
        <v>207</v>
      </c>
      <c r="E1019" s="237" t="s">
        <v>19</v>
      </c>
      <c r="F1019" s="238" t="s">
        <v>921</v>
      </c>
      <c r="G1019" s="235"/>
      <c r="H1019" s="239">
        <v>10.93</v>
      </c>
      <c r="I1019" s="240"/>
      <c r="J1019" s="235"/>
      <c r="K1019" s="235"/>
      <c r="L1019" s="241"/>
      <c r="M1019" s="242"/>
      <c r="N1019" s="243"/>
      <c r="O1019" s="243"/>
      <c r="P1019" s="243"/>
      <c r="Q1019" s="243"/>
      <c r="R1019" s="243"/>
      <c r="S1019" s="243"/>
      <c r="T1019" s="24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5" t="s">
        <v>207</v>
      </c>
      <c r="AU1019" s="245" t="s">
        <v>83</v>
      </c>
      <c r="AV1019" s="13" t="s">
        <v>83</v>
      </c>
      <c r="AW1019" s="13" t="s">
        <v>35</v>
      </c>
      <c r="AX1019" s="13" t="s">
        <v>74</v>
      </c>
      <c r="AY1019" s="245" t="s">
        <v>197</v>
      </c>
    </row>
    <row r="1020" s="13" customFormat="1">
      <c r="A1020" s="13"/>
      <c r="B1020" s="234"/>
      <c r="C1020" s="235"/>
      <c r="D1020" s="236" t="s">
        <v>207</v>
      </c>
      <c r="E1020" s="237" t="s">
        <v>19</v>
      </c>
      <c r="F1020" s="238" t="s">
        <v>922</v>
      </c>
      <c r="G1020" s="235"/>
      <c r="H1020" s="239">
        <v>5.7400000000000002</v>
      </c>
      <c r="I1020" s="240"/>
      <c r="J1020" s="235"/>
      <c r="K1020" s="235"/>
      <c r="L1020" s="241"/>
      <c r="M1020" s="242"/>
      <c r="N1020" s="243"/>
      <c r="O1020" s="243"/>
      <c r="P1020" s="243"/>
      <c r="Q1020" s="243"/>
      <c r="R1020" s="243"/>
      <c r="S1020" s="243"/>
      <c r="T1020" s="244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5" t="s">
        <v>207</v>
      </c>
      <c r="AU1020" s="245" t="s">
        <v>83</v>
      </c>
      <c r="AV1020" s="13" t="s">
        <v>83</v>
      </c>
      <c r="AW1020" s="13" t="s">
        <v>35</v>
      </c>
      <c r="AX1020" s="13" t="s">
        <v>74</v>
      </c>
      <c r="AY1020" s="245" t="s">
        <v>197</v>
      </c>
    </row>
    <row r="1021" s="13" customFormat="1">
      <c r="A1021" s="13"/>
      <c r="B1021" s="234"/>
      <c r="C1021" s="235"/>
      <c r="D1021" s="236" t="s">
        <v>207</v>
      </c>
      <c r="E1021" s="237" t="s">
        <v>19</v>
      </c>
      <c r="F1021" s="238" t="s">
        <v>923</v>
      </c>
      <c r="G1021" s="235"/>
      <c r="H1021" s="239">
        <v>9.1400000000000006</v>
      </c>
      <c r="I1021" s="240"/>
      <c r="J1021" s="235"/>
      <c r="K1021" s="235"/>
      <c r="L1021" s="241"/>
      <c r="M1021" s="242"/>
      <c r="N1021" s="243"/>
      <c r="O1021" s="243"/>
      <c r="P1021" s="243"/>
      <c r="Q1021" s="243"/>
      <c r="R1021" s="243"/>
      <c r="S1021" s="243"/>
      <c r="T1021" s="244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5" t="s">
        <v>207</v>
      </c>
      <c r="AU1021" s="245" t="s">
        <v>83</v>
      </c>
      <c r="AV1021" s="13" t="s">
        <v>83</v>
      </c>
      <c r="AW1021" s="13" t="s">
        <v>35</v>
      </c>
      <c r="AX1021" s="13" t="s">
        <v>74</v>
      </c>
      <c r="AY1021" s="245" t="s">
        <v>197</v>
      </c>
    </row>
    <row r="1022" s="13" customFormat="1">
      <c r="A1022" s="13"/>
      <c r="B1022" s="234"/>
      <c r="C1022" s="235"/>
      <c r="D1022" s="236" t="s">
        <v>207</v>
      </c>
      <c r="E1022" s="237" t="s">
        <v>19</v>
      </c>
      <c r="F1022" s="238" t="s">
        <v>924</v>
      </c>
      <c r="G1022" s="235"/>
      <c r="H1022" s="239">
        <v>15.630000000000001</v>
      </c>
      <c r="I1022" s="240"/>
      <c r="J1022" s="235"/>
      <c r="K1022" s="235"/>
      <c r="L1022" s="241"/>
      <c r="M1022" s="242"/>
      <c r="N1022" s="243"/>
      <c r="O1022" s="243"/>
      <c r="P1022" s="243"/>
      <c r="Q1022" s="243"/>
      <c r="R1022" s="243"/>
      <c r="S1022" s="243"/>
      <c r="T1022" s="244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5" t="s">
        <v>207</v>
      </c>
      <c r="AU1022" s="245" t="s">
        <v>83</v>
      </c>
      <c r="AV1022" s="13" t="s">
        <v>83</v>
      </c>
      <c r="AW1022" s="13" t="s">
        <v>35</v>
      </c>
      <c r="AX1022" s="13" t="s">
        <v>74</v>
      </c>
      <c r="AY1022" s="245" t="s">
        <v>197</v>
      </c>
    </row>
    <row r="1023" s="13" customFormat="1">
      <c r="A1023" s="13"/>
      <c r="B1023" s="234"/>
      <c r="C1023" s="235"/>
      <c r="D1023" s="236" t="s">
        <v>207</v>
      </c>
      <c r="E1023" s="237" t="s">
        <v>19</v>
      </c>
      <c r="F1023" s="238" t="s">
        <v>925</v>
      </c>
      <c r="G1023" s="235"/>
      <c r="H1023" s="239">
        <v>2.21</v>
      </c>
      <c r="I1023" s="240"/>
      <c r="J1023" s="235"/>
      <c r="K1023" s="235"/>
      <c r="L1023" s="241"/>
      <c r="M1023" s="242"/>
      <c r="N1023" s="243"/>
      <c r="O1023" s="243"/>
      <c r="P1023" s="243"/>
      <c r="Q1023" s="243"/>
      <c r="R1023" s="243"/>
      <c r="S1023" s="243"/>
      <c r="T1023" s="244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5" t="s">
        <v>207</v>
      </c>
      <c r="AU1023" s="245" t="s">
        <v>83</v>
      </c>
      <c r="AV1023" s="13" t="s">
        <v>83</v>
      </c>
      <c r="AW1023" s="13" t="s">
        <v>35</v>
      </c>
      <c r="AX1023" s="13" t="s">
        <v>74</v>
      </c>
      <c r="AY1023" s="245" t="s">
        <v>197</v>
      </c>
    </row>
    <row r="1024" s="13" customFormat="1">
      <c r="A1024" s="13"/>
      <c r="B1024" s="234"/>
      <c r="C1024" s="235"/>
      <c r="D1024" s="236" t="s">
        <v>207</v>
      </c>
      <c r="E1024" s="237" t="s">
        <v>19</v>
      </c>
      <c r="F1024" s="238" t="s">
        <v>926</v>
      </c>
      <c r="G1024" s="235"/>
      <c r="H1024" s="239">
        <v>11.060000000000001</v>
      </c>
      <c r="I1024" s="240"/>
      <c r="J1024" s="235"/>
      <c r="K1024" s="235"/>
      <c r="L1024" s="241"/>
      <c r="M1024" s="242"/>
      <c r="N1024" s="243"/>
      <c r="O1024" s="243"/>
      <c r="P1024" s="243"/>
      <c r="Q1024" s="243"/>
      <c r="R1024" s="243"/>
      <c r="S1024" s="243"/>
      <c r="T1024" s="244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5" t="s">
        <v>207</v>
      </c>
      <c r="AU1024" s="245" t="s">
        <v>83</v>
      </c>
      <c r="AV1024" s="13" t="s">
        <v>83</v>
      </c>
      <c r="AW1024" s="13" t="s">
        <v>35</v>
      </c>
      <c r="AX1024" s="13" t="s">
        <v>74</v>
      </c>
      <c r="AY1024" s="245" t="s">
        <v>197</v>
      </c>
    </row>
    <row r="1025" s="14" customFormat="1">
      <c r="A1025" s="14"/>
      <c r="B1025" s="246"/>
      <c r="C1025" s="247"/>
      <c r="D1025" s="236" t="s">
        <v>207</v>
      </c>
      <c r="E1025" s="248" t="s">
        <v>19</v>
      </c>
      <c r="F1025" s="249" t="s">
        <v>216</v>
      </c>
      <c r="G1025" s="247"/>
      <c r="H1025" s="250">
        <v>186.16</v>
      </c>
      <c r="I1025" s="251"/>
      <c r="J1025" s="247"/>
      <c r="K1025" s="247"/>
      <c r="L1025" s="252"/>
      <c r="M1025" s="253"/>
      <c r="N1025" s="254"/>
      <c r="O1025" s="254"/>
      <c r="P1025" s="254"/>
      <c r="Q1025" s="254"/>
      <c r="R1025" s="254"/>
      <c r="S1025" s="254"/>
      <c r="T1025" s="255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6" t="s">
        <v>207</v>
      </c>
      <c r="AU1025" s="256" t="s">
        <v>83</v>
      </c>
      <c r="AV1025" s="14" t="s">
        <v>109</v>
      </c>
      <c r="AW1025" s="14" t="s">
        <v>35</v>
      </c>
      <c r="AX1025" s="14" t="s">
        <v>74</v>
      </c>
      <c r="AY1025" s="256" t="s">
        <v>197</v>
      </c>
    </row>
    <row r="1026" s="13" customFormat="1">
      <c r="A1026" s="13"/>
      <c r="B1026" s="234"/>
      <c r="C1026" s="235"/>
      <c r="D1026" s="236" t="s">
        <v>207</v>
      </c>
      <c r="E1026" s="237" t="s">
        <v>19</v>
      </c>
      <c r="F1026" s="238" t="s">
        <v>1402</v>
      </c>
      <c r="G1026" s="235"/>
      <c r="H1026" s="239">
        <v>214.084</v>
      </c>
      <c r="I1026" s="240"/>
      <c r="J1026" s="235"/>
      <c r="K1026" s="235"/>
      <c r="L1026" s="241"/>
      <c r="M1026" s="242"/>
      <c r="N1026" s="243"/>
      <c r="O1026" s="243"/>
      <c r="P1026" s="243"/>
      <c r="Q1026" s="243"/>
      <c r="R1026" s="243"/>
      <c r="S1026" s="243"/>
      <c r="T1026" s="244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5" t="s">
        <v>207</v>
      </c>
      <c r="AU1026" s="245" t="s">
        <v>83</v>
      </c>
      <c r="AV1026" s="13" t="s">
        <v>83</v>
      </c>
      <c r="AW1026" s="13" t="s">
        <v>35</v>
      </c>
      <c r="AX1026" s="13" t="s">
        <v>81</v>
      </c>
      <c r="AY1026" s="245" t="s">
        <v>197</v>
      </c>
    </row>
    <row r="1027" s="2" customFormat="1" ht="37.8" customHeight="1">
      <c r="A1027" s="41"/>
      <c r="B1027" s="42"/>
      <c r="C1027" s="216" t="s">
        <v>1403</v>
      </c>
      <c r="D1027" s="267" t="s">
        <v>199</v>
      </c>
      <c r="E1027" s="217" t="s">
        <v>1404</v>
      </c>
      <c r="F1027" s="218" t="s">
        <v>1405</v>
      </c>
      <c r="G1027" s="219" t="s">
        <v>202</v>
      </c>
      <c r="H1027" s="220">
        <v>436.62</v>
      </c>
      <c r="I1027" s="221"/>
      <c r="J1027" s="222">
        <f>ROUND(I1027*H1027,2)</f>
        <v>0</v>
      </c>
      <c r="K1027" s="218" t="s">
        <v>203</v>
      </c>
      <c r="L1027" s="47"/>
      <c r="M1027" s="223" t="s">
        <v>19</v>
      </c>
      <c r="N1027" s="224" t="s">
        <v>45</v>
      </c>
      <c r="O1027" s="87"/>
      <c r="P1027" s="225">
        <f>O1027*H1027</f>
        <v>0</v>
      </c>
      <c r="Q1027" s="225">
        <v>0</v>
      </c>
      <c r="R1027" s="225">
        <f>Q1027*H1027</f>
        <v>0</v>
      </c>
      <c r="S1027" s="225">
        <v>0</v>
      </c>
      <c r="T1027" s="226">
        <f>S1027*H1027</f>
        <v>0</v>
      </c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R1027" s="227" t="s">
        <v>291</v>
      </c>
      <c r="AT1027" s="227" t="s">
        <v>199</v>
      </c>
      <c r="AU1027" s="227" t="s">
        <v>83</v>
      </c>
      <c r="AY1027" s="20" t="s">
        <v>197</v>
      </c>
      <c r="BE1027" s="228">
        <f>IF(N1027="základní",J1027,0)</f>
        <v>0</v>
      </c>
      <c r="BF1027" s="228">
        <f>IF(N1027="snížená",J1027,0)</f>
        <v>0</v>
      </c>
      <c r="BG1027" s="228">
        <f>IF(N1027="zákl. přenesená",J1027,0)</f>
        <v>0</v>
      </c>
      <c r="BH1027" s="228">
        <f>IF(N1027="sníž. přenesená",J1027,0)</f>
        <v>0</v>
      </c>
      <c r="BI1027" s="228">
        <f>IF(N1027="nulová",J1027,0)</f>
        <v>0</v>
      </c>
      <c r="BJ1027" s="20" t="s">
        <v>81</v>
      </c>
      <c r="BK1027" s="228">
        <f>ROUND(I1027*H1027,2)</f>
        <v>0</v>
      </c>
      <c r="BL1027" s="20" t="s">
        <v>291</v>
      </c>
      <c r="BM1027" s="227" t="s">
        <v>1406</v>
      </c>
    </row>
    <row r="1028" s="2" customFormat="1">
      <c r="A1028" s="41"/>
      <c r="B1028" s="42"/>
      <c r="C1028" s="43"/>
      <c r="D1028" s="229" t="s">
        <v>205</v>
      </c>
      <c r="E1028" s="43"/>
      <c r="F1028" s="230" t="s">
        <v>1407</v>
      </c>
      <c r="G1028" s="43"/>
      <c r="H1028" s="43"/>
      <c r="I1028" s="231"/>
      <c r="J1028" s="43"/>
      <c r="K1028" s="43"/>
      <c r="L1028" s="47"/>
      <c r="M1028" s="232"/>
      <c r="N1028" s="233"/>
      <c r="O1028" s="87"/>
      <c r="P1028" s="87"/>
      <c r="Q1028" s="87"/>
      <c r="R1028" s="87"/>
      <c r="S1028" s="87"/>
      <c r="T1028" s="88"/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T1028" s="20" t="s">
        <v>205</v>
      </c>
      <c r="AU1028" s="20" t="s">
        <v>83</v>
      </c>
    </row>
    <row r="1029" s="13" customFormat="1">
      <c r="A1029" s="13"/>
      <c r="B1029" s="234"/>
      <c r="C1029" s="235"/>
      <c r="D1029" s="236" t="s">
        <v>207</v>
      </c>
      <c r="E1029" s="237" t="s">
        <v>19</v>
      </c>
      <c r="F1029" s="238" t="s">
        <v>1408</v>
      </c>
      <c r="G1029" s="235"/>
      <c r="H1029" s="239">
        <v>61.380000000000003</v>
      </c>
      <c r="I1029" s="240"/>
      <c r="J1029" s="235"/>
      <c r="K1029" s="235"/>
      <c r="L1029" s="241"/>
      <c r="M1029" s="242"/>
      <c r="N1029" s="243"/>
      <c r="O1029" s="243"/>
      <c r="P1029" s="243"/>
      <c r="Q1029" s="243"/>
      <c r="R1029" s="243"/>
      <c r="S1029" s="243"/>
      <c r="T1029" s="244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5" t="s">
        <v>207</v>
      </c>
      <c r="AU1029" s="245" t="s">
        <v>83</v>
      </c>
      <c r="AV1029" s="13" t="s">
        <v>83</v>
      </c>
      <c r="AW1029" s="13" t="s">
        <v>35</v>
      </c>
      <c r="AX1029" s="13" t="s">
        <v>74</v>
      </c>
      <c r="AY1029" s="245" t="s">
        <v>197</v>
      </c>
    </row>
    <row r="1030" s="13" customFormat="1">
      <c r="A1030" s="13"/>
      <c r="B1030" s="234"/>
      <c r="C1030" s="235"/>
      <c r="D1030" s="236" t="s">
        <v>207</v>
      </c>
      <c r="E1030" s="237" t="s">
        <v>19</v>
      </c>
      <c r="F1030" s="238" t="s">
        <v>1310</v>
      </c>
      <c r="G1030" s="235"/>
      <c r="H1030" s="239">
        <v>375.24000000000001</v>
      </c>
      <c r="I1030" s="240"/>
      <c r="J1030" s="235"/>
      <c r="K1030" s="235"/>
      <c r="L1030" s="241"/>
      <c r="M1030" s="242"/>
      <c r="N1030" s="243"/>
      <c r="O1030" s="243"/>
      <c r="P1030" s="243"/>
      <c r="Q1030" s="243"/>
      <c r="R1030" s="243"/>
      <c r="S1030" s="243"/>
      <c r="T1030" s="244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5" t="s">
        <v>207</v>
      </c>
      <c r="AU1030" s="245" t="s">
        <v>83</v>
      </c>
      <c r="AV1030" s="13" t="s">
        <v>83</v>
      </c>
      <c r="AW1030" s="13" t="s">
        <v>35</v>
      </c>
      <c r="AX1030" s="13" t="s">
        <v>74</v>
      </c>
      <c r="AY1030" s="245" t="s">
        <v>197</v>
      </c>
    </row>
    <row r="1031" s="14" customFormat="1">
      <c r="A1031" s="14"/>
      <c r="B1031" s="246"/>
      <c r="C1031" s="247"/>
      <c r="D1031" s="236" t="s">
        <v>207</v>
      </c>
      <c r="E1031" s="248" t="s">
        <v>19</v>
      </c>
      <c r="F1031" s="249" t="s">
        <v>216</v>
      </c>
      <c r="G1031" s="247"/>
      <c r="H1031" s="250">
        <v>436.62</v>
      </c>
      <c r="I1031" s="251"/>
      <c r="J1031" s="247"/>
      <c r="K1031" s="247"/>
      <c r="L1031" s="252"/>
      <c r="M1031" s="253"/>
      <c r="N1031" s="254"/>
      <c r="O1031" s="254"/>
      <c r="P1031" s="254"/>
      <c r="Q1031" s="254"/>
      <c r="R1031" s="254"/>
      <c r="S1031" s="254"/>
      <c r="T1031" s="255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6" t="s">
        <v>207</v>
      </c>
      <c r="AU1031" s="256" t="s">
        <v>83</v>
      </c>
      <c r="AV1031" s="14" t="s">
        <v>109</v>
      </c>
      <c r="AW1031" s="14" t="s">
        <v>35</v>
      </c>
      <c r="AX1031" s="14" t="s">
        <v>81</v>
      </c>
      <c r="AY1031" s="256" t="s">
        <v>197</v>
      </c>
    </row>
    <row r="1032" s="2" customFormat="1" ht="37.8" customHeight="1">
      <c r="A1032" s="41"/>
      <c r="B1032" s="42"/>
      <c r="C1032" s="279" t="s">
        <v>1409</v>
      </c>
      <c r="D1032" s="279" t="s">
        <v>542</v>
      </c>
      <c r="E1032" s="280" t="s">
        <v>1410</v>
      </c>
      <c r="F1032" s="281" t="s">
        <v>1411</v>
      </c>
      <c r="G1032" s="282" t="s">
        <v>202</v>
      </c>
      <c r="H1032" s="283">
        <v>70.587000000000003</v>
      </c>
      <c r="I1032" s="284"/>
      <c r="J1032" s="285">
        <f>ROUND(I1032*H1032,2)</f>
        <v>0</v>
      </c>
      <c r="K1032" s="281" t="s">
        <v>203</v>
      </c>
      <c r="L1032" s="286"/>
      <c r="M1032" s="287" t="s">
        <v>19</v>
      </c>
      <c r="N1032" s="288" t="s">
        <v>45</v>
      </c>
      <c r="O1032" s="87"/>
      <c r="P1032" s="225">
        <f>O1032*H1032</f>
        <v>0</v>
      </c>
      <c r="Q1032" s="225">
        <v>0.0035999999999999999</v>
      </c>
      <c r="R1032" s="225">
        <f>Q1032*H1032</f>
        <v>0.25411319999999998</v>
      </c>
      <c r="S1032" s="225">
        <v>0</v>
      </c>
      <c r="T1032" s="226">
        <f>S1032*H1032</f>
        <v>0</v>
      </c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R1032" s="227" t="s">
        <v>396</v>
      </c>
      <c r="AT1032" s="227" t="s">
        <v>542</v>
      </c>
      <c r="AU1032" s="227" t="s">
        <v>83</v>
      </c>
      <c r="AY1032" s="20" t="s">
        <v>197</v>
      </c>
      <c r="BE1032" s="228">
        <f>IF(N1032="základní",J1032,0)</f>
        <v>0</v>
      </c>
      <c r="BF1032" s="228">
        <f>IF(N1032="snížená",J1032,0)</f>
        <v>0</v>
      </c>
      <c r="BG1032" s="228">
        <f>IF(N1032="zákl. přenesená",J1032,0)</f>
        <v>0</v>
      </c>
      <c r="BH1032" s="228">
        <f>IF(N1032="sníž. přenesená",J1032,0)</f>
        <v>0</v>
      </c>
      <c r="BI1032" s="228">
        <f>IF(N1032="nulová",J1032,0)</f>
        <v>0</v>
      </c>
      <c r="BJ1032" s="20" t="s">
        <v>81</v>
      </c>
      <c r="BK1032" s="228">
        <f>ROUND(I1032*H1032,2)</f>
        <v>0</v>
      </c>
      <c r="BL1032" s="20" t="s">
        <v>291</v>
      </c>
      <c r="BM1032" s="227" t="s">
        <v>1412</v>
      </c>
    </row>
    <row r="1033" s="13" customFormat="1">
      <c r="A1033" s="13"/>
      <c r="B1033" s="234"/>
      <c r="C1033" s="235"/>
      <c r="D1033" s="236" t="s">
        <v>207</v>
      </c>
      <c r="E1033" s="237" t="s">
        <v>19</v>
      </c>
      <c r="F1033" s="238" t="s">
        <v>1408</v>
      </c>
      <c r="G1033" s="235"/>
      <c r="H1033" s="239">
        <v>61.380000000000003</v>
      </c>
      <c r="I1033" s="240"/>
      <c r="J1033" s="235"/>
      <c r="K1033" s="235"/>
      <c r="L1033" s="241"/>
      <c r="M1033" s="242"/>
      <c r="N1033" s="243"/>
      <c r="O1033" s="243"/>
      <c r="P1033" s="243"/>
      <c r="Q1033" s="243"/>
      <c r="R1033" s="243"/>
      <c r="S1033" s="243"/>
      <c r="T1033" s="244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5" t="s">
        <v>207</v>
      </c>
      <c r="AU1033" s="245" t="s">
        <v>83</v>
      </c>
      <c r="AV1033" s="13" t="s">
        <v>83</v>
      </c>
      <c r="AW1033" s="13" t="s">
        <v>35</v>
      </c>
      <c r="AX1033" s="13" t="s">
        <v>74</v>
      </c>
      <c r="AY1033" s="245" t="s">
        <v>197</v>
      </c>
    </row>
    <row r="1034" s="13" customFormat="1">
      <c r="A1034" s="13"/>
      <c r="B1034" s="234"/>
      <c r="C1034" s="235"/>
      <c r="D1034" s="236" t="s">
        <v>207</v>
      </c>
      <c r="E1034" s="237" t="s">
        <v>19</v>
      </c>
      <c r="F1034" s="238" t="s">
        <v>1413</v>
      </c>
      <c r="G1034" s="235"/>
      <c r="H1034" s="239">
        <v>70.587000000000003</v>
      </c>
      <c r="I1034" s="240"/>
      <c r="J1034" s="235"/>
      <c r="K1034" s="235"/>
      <c r="L1034" s="241"/>
      <c r="M1034" s="242"/>
      <c r="N1034" s="243"/>
      <c r="O1034" s="243"/>
      <c r="P1034" s="243"/>
      <c r="Q1034" s="243"/>
      <c r="R1034" s="243"/>
      <c r="S1034" s="243"/>
      <c r="T1034" s="244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5" t="s">
        <v>207</v>
      </c>
      <c r="AU1034" s="245" t="s">
        <v>83</v>
      </c>
      <c r="AV1034" s="13" t="s">
        <v>83</v>
      </c>
      <c r="AW1034" s="13" t="s">
        <v>35</v>
      </c>
      <c r="AX1034" s="13" t="s">
        <v>81</v>
      </c>
      <c r="AY1034" s="245" t="s">
        <v>197</v>
      </c>
    </row>
    <row r="1035" s="2" customFormat="1" ht="37.8" customHeight="1">
      <c r="A1035" s="41"/>
      <c r="B1035" s="42"/>
      <c r="C1035" s="279" t="s">
        <v>1414</v>
      </c>
      <c r="D1035" s="289" t="s">
        <v>542</v>
      </c>
      <c r="E1035" s="280" t="s">
        <v>1415</v>
      </c>
      <c r="F1035" s="281" t="s">
        <v>1416</v>
      </c>
      <c r="G1035" s="282" t="s">
        <v>202</v>
      </c>
      <c r="H1035" s="283">
        <v>502.113</v>
      </c>
      <c r="I1035" s="284"/>
      <c r="J1035" s="285">
        <f>ROUND(I1035*H1035,2)</f>
        <v>0</v>
      </c>
      <c r="K1035" s="281" t="s">
        <v>203</v>
      </c>
      <c r="L1035" s="286"/>
      <c r="M1035" s="287" t="s">
        <v>19</v>
      </c>
      <c r="N1035" s="288" t="s">
        <v>45</v>
      </c>
      <c r="O1035" s="87"/>
      <c r="P1035" s="225">
        <f>O1035*H1035</f>
        <v>0</v>
      </c>
      <c r="Q1035" s="225">
        <v>0.0030000000000000001</v>
      </c>
      <c r="R1035" s="225">
        <f>Q1035*H1035</f>
        <v>1.5063390000000001</v>
      </c>
      <c r="S1035" s="225">
        <v>0</v>
      </c>
      <c r="T1035" s="226">
        <f>S1035*H1035</f>
        <v>0</v>
      </c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R1035" s="227" t="s">
        <v>396</v>
      </c>
      <c r="AT1035" s="227" t="s">
        <v>542</v>
      </c>
      <c r="AU1035" s="227" t="s">
        <v>83</v>
      </c>
      <c r="AY1035" s="20" t="s">
        <v>197</v>
      </c>
      <c r="BE1035" s="228">
        <f>IF(N1035="základní",J1035,0)</f>
        <v>0</v>
      </c>
      <c r="BF1035" s="228">
        <f>IF(N1035="snížená",J1035,0)</f>
        <v>0</v>
      </c>
      <c r="BG1035" s="228">
        <f>IF(N1035="zákl. přenesená",J1035,0)</f>
        <v>0</v>
      </c>
      <c r="BH1035" s="228">
        <f>IF(N1035="sníž. přenesená",J1035,0)</f>
        <v>0</v>
      </c>
      <c r="BI1035" s="228">
        <f>IF(N1035="nulová",J1035,0)</f>
        <v>0</v>
      </c>
      <c r="BJ1035" s="20" t="s">
        <v>81</v>
      </c>
      <c r="BK1035" s="228">
        <f>ROUND(I1035*H1035,2)</f>
        <v>0</v>
      </c>
      <c r="BL1035" s="20" t="s">
        <v>291</v>
      </c>
      <c r="BM1035" s="227" t="s">
        <v>1417</v>
      </c>
    </row>
    <row r="1036" s="13" customFormat="1">
      <c r="A1036" s="13"/>
      <c r="B1036" s="234"/>
      <c r="C1036" s="235"/>
      <c r="D1036" s="236" t="s">
        <v>207</v>
      </c>
      <c r="E1036" s="237" t="s">
        <v>19</v>
      </c>
      <c r="F1036" s="238" t="s">
        <v>1408</v>
      </c>
      <c r="G1036" s="235"/>
      <c r="H1036" s="239">
        <v>61.380000000000003</v>
      </c>
      <c r="I1036" s="240"/>
      <c r="J1036" s="235"/>
      <c r="K1036" s="235"/>
      <c r="L1036" s="241"/>
      <c r="M1036" s="242"/>
      <c r="N1036" s="243"/>
      <c r="O1036" s="243"/>
      <c r="P1036" s="243"/>
      <c r="Q1036" s="243"/>
      <c r="R1036" s="243"/>
      <c r="S1036" s="243"/>
      <c r="T1036" s="244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5" t="s">
        <v>207</v>
      </c>
      <c r="AU1036" s="245" t="s">
        <v>83</v>
      </c>
      <c r="AV1036" s="13" t="s">
        <v>83</v>
      </c>
      <c r="AW1036" s="13" t="s">
        <v>35</v>
      </c>
      <c r="AX1036" s="13" t="s">
        <v>74</v>
      </c>
      <c r="AY1036" s="245" t="s">
        <v>197</v>
      </c>
    </row>
    <row r="1037" s="13" customFormat="1">
      <c r="A1037" s="13"/>
      <c r="B1037" s="234"/>
      <c r="C1037" s="235"/>
      <c r="D1037" s="236" t="s">
        <v>207</v>
      </c>
      <c r="E1037" s="237" t="s">
        <v>19</v>
      </c>
      <c r="F1037" s="238" t="s">
        <v>1310</v>
      </c>
      <c r="G1037" s="235"/>
      <c r="H1037" s="239">
        <v>375.24000000000001</v>
      </c>
      <c r="I1037" s="240"/>
      <c r="J1037" s="235"/>
      <c r="K1037" s="235"/>
      <c r="L1037" s="241"/>
      <c r="M1037" s="242"/>
      <c r="N1037" s="243"/>
      <c r="O1037" s="243"/>
      <c r="P1037" s="243"/>
      <c r="Q1037" s="243"/>
      <c r="R1037" s="243"/>
      <c r="S1037" s="243"/>
      <c r="T1037" s="244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5" t="s">
        <v>207</v>
      </c>
      <c r="AU1037" s="245" t="s">
        <v>83</v>
      </c>
      <c r="AV1037" s="13" t="s">
        <v>83</v>
      </c>
      <c r="AW1037" s="13" t="s">
        <v>35</v>
      </c>
      <c r="AX1037" s="13" t="s">
        <v>74</v>
      </c>
      <c r="AY1037" s="245" t="s">
        <v>197</v>
      </c>
    </row>
    <row r="1038" s="14" customFormat="1">
      <c r="A1038" s="14"/>
      <c r="B1038" s="246"/>
      <c r="C1038" s="247"/>
      <c r="D1038" s="236" t="s">
        <v>207</v>
      </c>
      <c r="E1038" s="248" t="s">
        <v>19</v>
      </c>
      <c r="F1038" s="249" t="s">
        <v>216</v>
      </c>
      <c r="G1038" s="247"/>
      <c r="H1038" s="250">
        <v>436.62</v>
      </c>
      <c r="I1038" s="251"/>
      <c r="J1038" s="247"/>
      <c r="K1038" s="247"/>
      <c r="L1038" s="252"/>
      <c r="M1038" s="253"/>
      <c r="N1038" s="254"/>
      <c r="O1038" s="254"/>
      <c r="P1038" s="254"/>
      <c r="Q1038" s="254"/>
      <c r="R1038" s="254"/>
      <c r="S1038" s="254"/>
      <c r="T1038" s="255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6" t="s">
        <v>207</v>
      </c>
      <c r="AU1038" s="256" t="s">
        <v>83</v>
      </c>
      <c r="AV1038" s="14" t="s">
        <v>109</v>
      </c>
      <c r="AW1038" s="14" t="s">
        <v>35</v>
      </c>
      <c r="AX1038" s="14" t="s">
        <v>74</v>
      </c>
      <c r="AY1038" s="256" t="s">
        <v>197</v>
      </c>
    </row>
    <row r="1039" s="13" customFormat="1">
      <c r="A1039" s="13"/>
      <c r="B1039" s="234"/>
      <c r="C1039" s="235"/>
      <c r="D1039" s="236" t="s">
        <v>207</v>
      </c>
      <c r="E1039" s="237" t="s">
        <v>19</v>
      </c>
      <c r="F1039" s="238" t="s">
        <v>1418</v>
      </c>
      <c r="G1039" s="235"/>
      <c r="H1039" s="239">
        <v>502.113</v>
      </c>
      <c r="I1039" s="240"/>
      <c r="J1039" s="235"/>
      <c r="K1039" s="235"/>
      <c r="L1039" s="241"/>
      <c r="M1039" s="242"/>
      <c r="N1039" s="243"/>
      <c r="O1039" s="243"/>
      <c r="P1039" s="243"/>
      <c r="Q1039" s="243"/>
      <c r="R1039" s="243"/>
      <c r="S1039" s="243"/>
      <c r="T1039" s="244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5" t="s">
        <v>207</v>
      </c>
      <c r="AU1039" s="245" t="s">
        <v>83</v>
      </c>
      <c r="AV1039" s="13" t="s">
        <v>83</v>
      </c>
      <c r="AW1039" s="13" t="s">
        <v>35</v>
      </c>
      <c r="AX1039" s="13" t="s">
        <v>81</v>
      </c>
      <c r="AY1039" s="245" t="s">
        <v>197</v>
      </c>
    </row>
    <row r="1040" s="2" customFormat="1" ht="37.8" customHeight="1">
      <c r="A1040" s="41"/>
      <c r="B1040" s="42"/>
      <c r="C1040" s="279" t="s">
        <v>1419</v>
      </c>
      <c r="D1040" s="289" t="s">
        <v>542</v>
      </c>
      <c r="E1040" s="280" t="s">
        <v>1420</v>
      </c>
      <c r="F1040" s="281" t="s">
        <v>1421</v>
      </c>
      <c r="G1040" s="282" t="s">
        <v>202</v>
      </c>
      <c r="H1040" s="283">
        <v>431.52600000000001</v>
      </c>
      <c r="I1040" s="284"/>
      <c r="J1040" s="285">
        <f>ROUND(I1040*H1040,2)</f>
        <v>0</v>
      </c>
      <c r="K1040" s="281" t="s">
        <v>203</v>
      </c>
      <c r="L1040" s="286"/>
      <c r="M1040" s="287" t="s">
        <v>19</v>
      </c>
      <c r="N1040" s="288" t="s">
        <v>45</v>
      </c>
      <c r="O1040" s="87"/>
      <c r="P1040" s="225">
        <f>O1040*H1040</f>
        <v>0</v>
      </c>
      <c r="Q1040" s="225">
        <v>0.0047999999999999996</v>
      </c>
      <c r="R1040" s="225">
        <f>Q1040*H1040</f>
        <v>2.0713247999999997</v>
      </c>
      <c r="S1040" s="225">
        <v>0</v>
      </c>
      <c r="T1040" s="226">
        <f>S1040*H1040</f>
        <v>0</v>
      </c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R1040" s="227" t="s">
        <v>396</v>
      </c>
      <c r="AT1040" s="227" t="s">
        <v>542</v>
      </c>
      <c r="AU1040" s="227" t="s">
        <v>83</v>
      </c>
      <c r="AY1040" s="20" t="s">
        <v>197</v>
      </c>
      <c r="BE1040" s="228">
        <f>IF(N1040="základní",J1040,0)</f>
        <v>0</v>
      </c>
      <c r="BF1040" s="228">
        <f>IF(N1040="snížená",J1040,0)</f>
        <v>0</v>
      </c>
      <c r="BG1040" s="228">
        <f>IF(N1040="zákl. přenesená",J1040,0)</f>
        <v>0</v>
      </c>
      <c r="BH1040" s="228">
        <f>IF(N1040="sníž. přenesená",J1040,0)</f>
        <v>0</v>
      </c>
      <c r="BI1040" s="228">
        <f>IF(N1040="nulová",J1040,0)</f>
        <v>0</v>
      </c>
      <c r="BJ1040" s="20" t="s">
        <v>81</v>
      </c>
      <c r="BK1040" s="228">
        <f>ROUND(I1040*H1040,2)</f>
        <v>0</v>
      </c>
      <c r="BL1040" s="20" t="s">
        <v>291</v>
      </c>
      <c r="BM1040" s="227" t="s">
        <v>1422</v>
      </c>
    </row>
    <row r="1041" s="13" customFormat="1">
      <c r="A1041" s="13"/>
      <c r="B1041" s="234"/>
      <c r="C1041" s="235"/>
      <c r="D1041" s="236" t="s">
        <v>207</v>
      </c>
      <c r="E1041" s="237" t="s">
        <v>19</v>
      </c>
      <c r="F1041" s="238" t="s">
        <v>1310</v>
      </c>
      <c r="G1041" s="235"/>
      <c r="H1041" s="239">
        <v>375.24000000000001</v>
      </c>
      <c r="I1041" s="240"/>
      <c r="J1041" s="235"/>
      <c r="K1041" s="235"/>
      <c r="L1041" s="241"/>
      <c r="M1041" s="242"/>
      <c r="N1041" s="243"/>
      <c r="O1041" s="243"/>
      <c r="P1041" s="243"/>
      <c r="Q1041" s="243"/>
      <c r="R1041" s="243"/>
      <c r="S1041" s="243"/>
      <c r="T1041" s="244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5" t="s">
        <v>207</v>
      </c>
      <c r="AU1041" s="245" t="s">
        <v>83</v>
      </c>
      <c r="AV1041" s="13" t="s">
        <v>83</v>
      </c>
      <c r="AW1041" s="13" t="s">
        <v>35</v>
      </c>
      <c r="AX1041" s="13" t="s">
        <v>74</v>
      </c>
      <c r="AY1041" s="245" t="s">
        <v>197</v>
      </c>
    </row>
    <row r="1042" s="13" customFormat="1">
      <c r="A1042" s="13"/>
      <c r="B1042" s="234"/>
      <c r="C1042" s="235"/>
      <c r="D1042" s="236" t="s">
        <v>207</v>
      </c>
      <c r="E1042" s="237" t="s">
        <v>19</v>
      </c>
      <c r="F1042" s="238" t="s">
        <v>1423</v>
      </c>
      <c r="G1042" s="235"/>
      <c r="H1042" s="239">
        <v>431.52600000000001</v>
      </c>
      <c r="I1042" s="240"/>
      <c r="J1042" s="235"/>
      <c r="K1042" s="235"/>
      <c r="L1042" s="241"/>
      <c r="M1042" s="242"/>
      <c r="N1042" s="243"/>
      <c r="O1042" s="243"/>
      <c r="P1042" s="243"/>
      <c r="Q1042" s="243"/>
      <c r="R1042" s="243"/>
      <c r="S1042" s="243"/>
      <c r="T1042" s="244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5" t="s">
        <v>207</v>
      </c>
      <c r="AU1042" s="245" t="s">
        <v>83</v>
      </c>
      <c r="AV1042" s="13" t="s">
        <v>83</v>
      </c>
      <c r="AW1042" s="13" t="s">
        <v>35</v>
      </c>
      <c r="AX1042" s="13" t="s">
        <v>81</v>
      </c>
      <c r="AY1042" s="245" t="s">
        <v>197</v>
      </c>
    </row>
    <row r="1043" s="2" customFormat="1" ht="24.15" customHeight="1">
      <c r="A1043" s="41"/>
      <c r="B1043" s="42"/>
      <c r="C1043" s="216" t="s">
        <v>1424</v>
      </c>
      <c r="D1043" s="267" t="s">
        <v>199</v>
      </c>
      <c r="E1043" s="217" t="s">
        <v>1425</v>
      </c>
      <c r="F1043" s="218" t="s">
        <v>1426</v>
      </c>
      <c r="G1043" s="219" t="s">
        <v>202</v>
      </c>
      <c r="H1043" s="220">
        <v>375.24000000000001</v>
      </c>
      <c r="I1043" s="221"/>
      <c r="J1043" s="222">
        <f>ROUND(I1043*H1043,2)</f>
        <v>0</v>
      </c>
      <c r="K1043" s="218" t="s">
        <v>203</v>
      </c>
      <c r="L1043" s="47"/>
      <c r="M1043" s="223" t="s">
        <v>19</v>
      </c>
      <c r="N1043" s="224" t="s">
        <v>45</v>
      </c>
      <c r="O1043" s="87"/>
      <c r="P1043" s="225">
        <f>O1043*H1043</f>
        <v>0</v>
      </c>
      <c r="Q1043" s="225">
        <v>0</v>
      </c>
      <c r="R1043" s="225">
        <f>Q1043*H1043</f>
        <v>0</v>
      </c>
      <c r="S1043" s="225">
        <v>0</v>
      </c>
      <c r="T1043" s="226">
        <f>S1043*H1043</f>
        <v>0</v>
      </c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R1043" s="227" t="s">
        <v>291</v>
      </c>
      <c r="AT1043" s="227" t="s">
        <v>199</v>
      </c>
      <c r="AU1043" s="227" t="s">
        <v>83</v>
      </c>
      <c r="AY1043" s="20" t="s">
        <v>197</v>
      </c>
      <c r="BE1043" s="228">
        <f>IF(N1043="základní",J1043,0)</f>
        <v>0</v>
      </c>
      <c r="BF1043" s="228">
        <f>IF(N1043="snížená",J1043,0)</f>
        <v>0</v>
      </c>
      <c r="BG1043" s="228">
        <f>IF(N1043="zákl. přenesená",J1043,0)</f>
        <v>0</v>
      </c>
      <c r="BH1043" s="228">
        <f>IF(N1043="sníž. přenesená",J1043,0)</f>
        <v>0</v>
      </c>
      <c r="BI1043" s="228">
        <f>IF(N1043="nulová",J1043,0)</f>
        <v>0</v>
      </c>
      <c r="BJ1043" s="20" t="s">
        <v>81</v>
      </c>
      <c r="BK1043" s="228">
        <f>ROUND(I1043*H1043,2)</f>
        <v>0</v>
      </c>
      <c r="BL1043" s="20" t="s">
        <v>291</v>
      </c>
      <c r="BM1043" s="227" t="s">
        <v>1427</v>
      </c>
    </row>
    <row r="1044" s="2" customFormat="1">
      <c r="A1044" s="41"/>
      <c r="B1044" s="42"/>
      <c r="C1044" s="43"/>
      <c r="D1044" s="229" t="s">
        <v>205</v>
      </c>
      <c r="E1044" s="43"/>
      <c r="F1044" s="230" t="s">
        <v>1428</v>
      </c>
      <c r="G1044" s="43"/>
      <c r="H1044" s="43"/>
      <c r="I1044" s="231"/>
      <c r="J1044" s="43"/>
      <c r="K1044" s="43"/>
      <c r="L1044" s="47"/>
      <c r="M1044" s="232"/>
      <c r="N1044" s="233"/>
      <c r="O1044" s="87"/>
      <c r="P1044" s="87"/>
      <c r="Q1044" s="87"/>
      <c r="R1044" s="87"/>
      <c r="S1044" s="87"/>
      <c r="T1044" s="88"/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T1044" s="20" t="s">
        <v>205</v>
      </c>
      <c r="AU1044" s="20" t="s">
        <v>83</v>
      </c>
    </row>
    <row r="1045" s="13" customFormat="1">
      <c r="A1045" s="13"/>
      <c r="B1045" s="234"/>
      <c r="C1045" s="235"/>
      <c r="D1045" s="236" t="s">
        <v>207</v>
      </c>
      <c r="E1045" s="237" t="s">
        <v>19</v>
      </c>
      <c r="F1045" s="238" t="s">
        <v>1310</v>
      </c>
      <c r="G1045" s="235"/>
      <c r="H1045" s="239">
        <v>375.24000000000001</v>
      </c>
      <c r="I1045" s="240"/>
      <c r="J1045" s="235"/>
      <c r="K1045" s="235"/>
      <c r="L1045" s="241"/>
      <c r="M1045" s="242"/>
      <c r="N1045" s="243"/>
      <c r="O1045" s="243"/>
      <c r="P1045" s="243"/>
      <c r="Q1045" s="243"/>
      <c r="R1045" s="243"/>
      <c r="S1045" s="243"/>
      <c r="T1045" s="244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5" t="s">
        <v>207</v>
      </c>
      <c r="AU1045" s="245" t="s">
        <v>83</v>
      </c>
      <c r="AV1045" s="13" t="s">
        <v>83</v>
      </c>
      <c r="AW1045" s="13" t="s">
        <v>35</v>
      </c>
      <c r="AX1045" s="13" t="s">
        <v>81</v>
      </c>
      <c r="AY1045" s="245" t="s">
        <v>197</v>
      </c>
    </row>
    <row r="1046" s="2" customFormat="1" ht="21.75" customHeight="1">
      <c r="A1046" s="41"/>
      <c r="B1046" s="42"/>
      <c r="C1046" s="279" t="s">
        <v>1429</v>
      </c>
      <c r="D1046" s="289" t="s">
        <v>542</v>
      </c>
      <c r="E1046" s="280" t="s">
        <v>1430</v>
      </c>
      <c r="F1046" s="281" t="s">
        <v>1431</v>
      </c>
      <c r="G1046" s="282" t="s">
        <v>211</v>
      </c>
      <c r="H1046" s="283">
        <v>36.822000000000003</v>
      </c>
      <c r="I1046" s="284"/>
      <c r="J1046" s="285">
        <f>ROUND(I1046*H1046,2)</f>
        <v>0</v>
      </c>
      <c r="K1046" s="281" t="s">
        <v>203</v>
      </c>
      <c r="L1046" s="286"/>
      <c r="M1046" s="287" t="s">
        <v>19</v>
      </c>
      <c r="N1046" s="288" t="s">
        <v>45</v>
      </c>
      <c r="O1046" s="87"/>
      <c r="P1046" s="225">
        <f>O1046*H1046</f>
        <v>0</v>
      </c>
      <c r="Q1046" s="225">
        <v>0.026249999999999999</v>
      </c>
      <c r="R1046" s="225">
        <f>Q1046*H1046</f>
        <v>0.96657750000000009</v>
      </c>
      <c r="S1046" s="225">
        <v>0</v>
      </c>
      <c r="T1046" s="226">
        <f>S1046*H1046</f>
        <v>0</v>
      </c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R1046" s="227" t="s">
        <v>396</v>
      </c>
      <c r="AT1046" s="227" t="s">
        <v>542</v>
      </c>
      <c r="AU1046" s="227" t="s">
        <v>83</v>
      </c>
      <c r="AY1046" s="20" t="s">
        <v>197</v>
      </c>
      <c r="BE1046" s="228">
        <f>IF(N1046="základní",J1046,0)</f>
        <v>0</v>
      </c>
      <c r="BF1046" s="228">
        <f>IF(N1046="snížená",J1046,0)</f>
        <v>0</v>
      </c>
      <c r="BG1046" s="228">
        <f>IF(N1046="zákl. přenesená",J1046,0)</f>
        <v>0</v>
      </c>
      <c r="BH1046" s="228">
        <f>IF(N1046="sníž. přenesená",J1046,0)</f>
        <v>0</v>
      </c>
      <c r="BI1046" s="228">
        <f>IF(N1046="nulová",J1046,0)</f>
        <v>0</v>
      </c>
      <c r="BJ1046" s="20" t="s">
        <v>81</v>
      </c>
      <c r="BK1046" s="228">
        <f>ROUND(I1046*H1046,2)</f>
        <v>0</v>
      </c>
      <c r="BL1046" s="20" t="s">
        <v>291</v>
      </c>
      <c r="BM1046" s="227" t="s">
        <v>1432</v>
      </c>
    </row>
    <row r="1047" s="13" customFormat="1">
      <c r="A1047" s="13"/>
      <c r="B1047" s="234"/>
      <c r="C1047" s="235"/>
      <c r="D1047" s="236" t="s">
        <v>207</v>
      </c>
      <c r="E1047" s="237" t="s">
        <v>19</v>
      </c>
      <c r="F1047" s="238" t="s">
        <v>1433</v>
      </c>
      <c r="G1047" s="235"/>
      <c r="H1047" s="239">
        <v>30.018999999999998</v>
      </c>
      <c r="I1047" s="240"/>
      <c r="J1047" s="235"/>
      <c r="K1047" s="235"/>
      <c r="L1047" s="241"/>
      <c r="M1047" s="242"/>
      <c r="N1047" s="243"/>
      <c r="O1047" s="243"/>
      <c r="P1047" s="243"/>
      <c r="Q1047" s="243"/>
      <c r="R1047" s="243"/>
      <c r="S1047" s="243"/>
      <c r="T1047" s="244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5" t="s">
        <v>207</v>
      </c>
      <c r="AU1047" s="245" t="s">
        <v>83</v>
      </c>
      <c r="AV1047" s="13" t="s">
        <v>83</v>
      </c>
      <c r="AW1047" s="13" t="s">
        <v>35</v>
      </c>
      <c r="AX1047" s="13" t="s">
        <v>74</v>
      </c>
      <c r="AY1047" s="245" t="s">
        <v>197</v>
      </c>
    </row>
    <row r="1048" s="13" customFormat="1">
      <c r="A1048" s="13"/>
      <c r="B1048" s="234"/>
      <c r="C1048" s="235"/>
      <c r="D1048" s="236" t="s">
        <v>207</v>
      </c>
      <c r="E1048" s="237" t="s">
        <v>19</v>
      </c>
      <c r="F1048" s="238" t="s">
        <v>1434</v>
      </c>
      <c r="G1048" s="235"/>
      <c r="H1048" s="239">
        <v>36.822000000000003</v>
      </c>
      <c r="I1048" s="240"/>
      <c r="J1048" s="235"/>
      <c r="K1048" s="235"/>
      <c r="L1048" s="241"/>
      <c r="M1048" s="242"/>
      <c r="N1048" s="243"/>
      <c r="O1048" s="243"/>
      <c r="P1048" s="243"/>
      <c r="Q1048" s="243"/>
      <c r="R1048" s="243"/>
      <c r="S1048" s="243"/>
      <c r="T1048" s="244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5" t="s">
        <v>207</v>
      </c>
      <c r="AU1048" s="245" t="s">
        <v>83</v>
      </c>
      <c r="AV1048" s="13" t="s">
        <v>83</v>
      </c>
      <c r="AW1048" s="13" t="s">
        <v>35</v>
      </c>
      <c r="AX1048" s="13" t="s">
        <v>81</v>
      </c>
      <c r="AY1048" s="245" t="s">
        <v>197</v>
      </c>
    </row>
    <row r="1049" s="2" customFormat="1" ht="49.05" customHeight="1">
      <c r="A1049" s="41"/>
      <c r="B1049" s="42"/>
      <c r="C1049" s="216" t="s">
        <v>1435</v>
      </c>
      <c r="D1049" s="216" t="s">
        <v>199</v>
      </c>
      <c r="E1049" s="217" t="s">
        <v>1436</v>
      </c>
      <c r="F1049" s="218" t="s">
        <v>1437</v>
      </c>
      <c r="G1049" s="219" t="s">
        <v>886</v>
      </c>
      <c r="H1049" s="220">
        <v>47.700000000000003</v>
      </c>
      <c r="I1049" s="221"/>
      <c r="J1049" s="222">
        <f>ROUND(I1049*H1049,2)</f>
        <v>0</v>
      </c>
      <c r="K1049" s="218" t="s">
        <v>203</v>
      </c>
      <c r="L1049" s="47"/>
      <c r="M1049" s="223" t="s">
        <v>19</v>
      </c>
      <c r="N1049" s="224" t="s">
        <v>45</v>
      </c>
      <c r="O1049" s="87"/>
      <c r="P1049" s="225">
        <f>O1049*H1049</f>
        <v>0</v>
      </c>
      <c r="Q1049" s="225">
        <v>0.00034000000000000002</v>
      </c>
      <c r="R1049" s="225">
        <f>Q1049*H1049</f>
        <v>0.016218000000000003</v>
      </c>
      <c r="S1049" s="225">
        <v>0</v>
      </c>
      <c r="T1049" s="226">
        <f>S1049*H1049</f>
        <v>0</v>
      </c>
      <c r="U1049" s="41"/>
      <c r="V1049" s="41"/>
      <c r="W1049" s="41"/>
      <c r="X1049" s="41"/>
      <c r="Y1049" s="41"/>
      <c r="Z1049" s="41"/>
      <c r="AA1049" s="41"/>
      <c r="AB1049" s="41"/>
      <c r="AC1049" s="41"/>
      <c r="AD1049" s="41"/>
      <c r="AE1049" s="41"/>
      <c r="AR1049" s="227" t="s">
        <v>109</v>
      </c>
      <c r="AT1049" s="227" t="s">
        <v>199</v>
      </c>
      <c r="AU1049" s="227" t="s">
        <v>83</v>
      </c>
      <c r="AY1049" s="20" t="s">
        <v>197</v>
      </c>
      <c r="BE1049" s="228">
        <f>IF(N1049="základní",J1049,0)</f>
        <v>0</v>
      </c>
      <c r="BF1049" s="228">
        <f>IF(N1049="snížená",J1049,0)</f>
        <v>0</v>
      </c>
      <c r="BG1049" s="228">
        <f>IF(N1049="zákl. přenesená",J1049,0)</f>
        <v>0</v>
      </c>
      <c r="BH1049" s="228">
        <f>IF(N1049="sníž. přenesená",J1049,0)</f>
        <v>0</v>
      </c>
      <c r="BI1049" s="228">
        <f>IF(N1049="nulová",J1049,0)</f>
        <v>0</v>
      </c>
      <c r="BJ1049" s="20" t="s">
        <v>81</v>
      </c>
      <c r="BK1049" s="228">
        <f>ROUND(I1049*H1049,2)</f>
        <v>0</v>
      </c>
      <c r="BL1049" s="20" t="s">
        <v>109</v>
      </c>
      <c r="BM1049" s="227" t="s">
        <v>1438</v>
      </c>
    </row>
    <row r="1050" s="2" customFormat="1">
      <c r="A1050" s="41"/>
      <c r="B1050" s="42"/>
      <c r="C1050" s="43"/>
      <c r="D1050" s="229" t="s">
        <v>205</v>
      </c>
      <c r="E1050" s="43"/>
      <c r="F1050" s="230" t="s">
        <v>1439</v>
      </c>
      <c r="G1050" s="43"/>
      <c r="H1050" s="43"/>
      <c r="I1050" s="231"/>
      <c r="J1050" s="43"/>
      <c r="K1050" s="43"/>
      <c r="L1050" s="47"/>
      <c r="M1050" s="232"/>
      <c r="N1050" s="233"/>
      <c r="O1050" s="87"/>
      <c r="P1050" s="87"/>
      <c r="Q1050" s="87"/>
      <c r="R1050" s="87"/>
      <c r="S1050" s="87"/>
      <c r="T1050" s="88"/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T1050" s="20" t="s">
        <v>205</v>
      </c>
      <c r="AU1050" s="20" t="s">
        <v>83</v>
      </c>
    </row>
    <row r="1051" s="13" customFormat="1">
      <c r="A1051" s="13"/>
      <c r="B1051" s="234"/>
      <c r="C1051" s="235"/>
      <c r="D1051" s="236" t="s">
        <v>207</v>
      </c>
      <c r="E1051" s="237" t="s">
        <v>19</v>
      </c>
      <c r="F1051" s="238" t="s">
        <v>1440</v>
      </c>
      <c r="G1051" s="235"/>
      <c r="H1051" s="239">
        <v>0.69999999999999996</v>
      </c>
      <c r="I1051" s="240"/>
      <c r="J1051" s="235"/>
      <c r="K1051" s="235"/>
      <c r="L1051" s="241"/>
      <c r="M1051" s="242"/>
      <c r="N1051" s="243"/>
      <c r="O1051" s="243"/>
      <c r="P1051" s="243"/>
      <c r="Q1051" s="243"/>
      <c r="R1051" s="243"/>
      <c r="S1051" s="243"/>
      <c r="T1051" s="244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5" t="s">
        <v>207</v>
      </c>
      <c r="AU1051" s="245" t="s">
        <v>83</v>
      </c>
      <c r="AV1051" s="13" t="s">
        <v>83</v>
      </c>
      <c r="AW1051" s="13" t="s">
        <v>35</v>
      </c>
      <c r="AX1051" s="13" t="s">
        <v>74</v>
      </c>
      <c r="AY1051" s="245" t="s">
        <v>197</v>
      </c>
    </row>
    <row r="1052" s="13" customFormat="1">
      <c r="A1052" s="13"/>
      <c r="B1052" s="234"/>
      <c r="C1052" s="235"/>
      <c r="D1052" s="236" t="s">
        <v>207</v>
      </c>
      <c r="E1052" s="237" t="s">
        <v>19</v>
      </c>
      <c r="F1052" s="238" t="s">
        <v>1441</v>
      </c>
      <c r="G1052" s="235"/>
      <c r="H1052" s="239">
        <v>0.69999999999999996</v>
      </c>
      <c r="I1052" s="240"/>
      <c r="J1052" s="235"/>
      <c r="K1052" s="235"/>
      <c r="L1052" s="241"/>
      <c r="M1052" s="242"/>
      <c r="N1052" s="243"/>
      <c r="O1052" s="243"/>
      <c r="P1052" s="243"/>
      <c r="Q1052" s="243"/>
      <c r="R1052" s="243"/>
      <c r="S1052" s="243"/>
      <c r="T1052" s="244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5" t="s">
        <v>207</v>
      </c>
      <c r="AU1052" s="245" t="s">
        <v>83</v>
      </c>
      <c r="AV1052" s="13" t="s">
        <v>83</v>
      </c>
      <c r="AW1052" s="13" t="s">
        <v>35</v>
      </c>
      <c r="AX1052" s="13" t="s">
        <v>74</v>
      </c>
      <c r="AY1052" s="245" t="s">
        <v>197</v>
      </c>
    </row>
    <row r="1053" s="13" customFormat="1">
      <c r="A1053" s="13"/>
      <c r="B1053" s="234"/>
      <c r="C1053" s="235"/>
      <c r="D1053" s="236" t="s">
        <v>207</v>
      </c>
      <c r="E1053" s="237" t="s">
        <v>19</v>
      </c>
      <c r="F1053" s="238" t="s">
        <v>1442</v>
      </c>
      <c r="G1053" s="235"/>
      <c r="H1053" s="239">
        <v>2.7000000000000002</v>
      </c>
      <c r="I1053" s="240"/>
      <c r="J1053" s="235"/>
      <c r="K1053" s="235"/>
      <c r="L1053" s="241"/>
      <c r="M1053" s="242"/>
      <c r="N1053" s="243"/>
      <c r="O1053" s="243"/>
      <c r="P1053" s="243"/>
      <c r="Q1053" s="243"/>
      <c r="R1053" s="243"/>
      <c r="S1053" s="243"/>
      <c r="T1053" s="244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5" t="s">
        <v>207</v>
      </c>
      <c r="AU1053" s="245" t="s">
        <v>83</v>
      </c>
      <c r="AV1053" s="13" t="s">
        <v>83</v>
      </c>
      <c r="AW1053" s="13" t="s">
        <v>35</v>
      </c>
      <c r="AX1053" s="13" t="s">
        <v>74</v>
      </c>
      <c r="AY1053" s="245" t="s">
        <v>197</v>
      </c>
    </row>
    <row r="1054" s="13" customFormat="1">
      <c r="A1054" s="13"/>
      <c r="B1054" s="234"/>
      <c r="C1054" s="235"/>
      <c r="D1054" s="236" t="s">
        <v>207</v>
      </c>
      <c r="E1054" s="237" t="s">
        <v>19</v>
      </c>
      <c r="F1054" s="238" t="s">
        <v>1443</v>
      </c>
      <c r="G1054" s="235"/>
      <c r="H1054" s="239">
        <v>1.5</v>
      </c>
      <c r="I1054" s="240"/>
      <c r="J1054" s="235"/>
      <c r="K1054" s="235"/>
      <c r="L1054" s="241"/>
      <c r="M1054" s="242"/>
      <c r="N1054" s="243"/>
      <c r="O1054" s="243"/>
      <c r="P1054" s="243"/>
      <c r="Q1054" s="243"/>
      <c r="R1054" s="243"/>
      <c r="S1054" s="243"/>
      <c r="T1054" s="244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5" t="s">
        <v>207</v>
      </c>
      <c r="AU1054" s="245" t="s">
        <v>83</v>
      </c>
      <c r="AV1054" s="13" t="s">
        <v>83</v>
      </c>
      <c r="AW1054" s="13" t="s">
        <v>35</v>
      </c>
      <c r="AX1054" s="13" t="s">
        <v>74</v>
      </c>
      <c r="AY1054" s="245" t="s">
        <v>197</v>
      </c>
    </row>
    <row r="1055" s="13" customFormat="1">
      <c r="A1055" s="13"/>
      <c r="B1055" s="234"/>
      <c r="C1055" s="235"/>
      <c r="D1055" s="236" t="s">
        <v>207</v>
      </c>
      <c r="E1055" s="237" t="s">
        <v>19</v>
      </c>
      <c r="F1055" s="238" t="s">
        <v>1444</v>
      </c>
      <c r="G1055" s="235"/>
      <c r="H1055" s="239">
        <v>1.8</v>
      </c>
      <c r="I1055" s="240"/>
      <c r="J1055" s="235"/>
      <c r="K1055" s="235"/>
      <c r="L1055" s="241"/>
      <c r="M1055" s="242"/>
      <c r="N1055" s="243"/>
      <c r="O1055" s="243"/>
      <c r="P1055" s="243"/>
      <c r="Q1055" s="243"/>
      <c r="R1055" s="243"/>
      <c r="S1055" s="243"/>
      <c r="T1055" s="244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5" t="s">
        <v>207</v>
      </c>
      <c r="AU1055" s="245" t="s">
        <v>83</v>
      </c>
      <c r="AV1055" s="13" t="s">
        <v>83</v>
      </c>
      <c r="AW1055" s="13" t="s">
        <v>35</v>
      </c>
      <c r="AX1055" s="13" t="s">
        <v>74</v>
      </c>
      <c r="AY1055" s="245" t="s">
        <v>197</v>
      </c>
    </row>
    <row r="1056" s="13" customFormat="1">
      <c r="A1056" s="13"/>
      <c r="B1056" s="234"/>
      <c r="C1056" s="235"/>
      <c r="D1056" s="236" t="s">
        <v>207</v>
      </c>
      <c r="E1056" s="237" t="s">
        <v>19</v>
      </c>
      <c r="F1056" s="238" t="s">
        <v>1445</v>
      </c>
      <c r="G1056" s="235"/>
      <c r="H1056" s="239">
        <v>1.8</v>
      </c>
      <c r="I1056" s="240"/>
      <c r="J1056" s="235"/>
      <c r="K1056" s="235"/>
      <c r="L1056" s="241"/>
      <c r="M1056" s="242"/>
      <c r="N1056" s="243"/>
      <c r="O1056" s="243"/>
      <c r="P1056" s="243"/>
      <c r="Q1056" s="243"/>
      <c r="R1056" s="243"/>
      <c r="S1056" s="243"/>
      <c r="T1056" s="244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5" t="s">
        <v>207</v>
      </c>
      <c r="AU1056" s="245" t="s">
        <v>83</v>
      </c>
      <c r="AV1056" s="13" t="s">
        <v>83</v>
      </c>
      <c r="AW1056" s="13" t="s">
        <v>35</v>
      </c>
      <c r="AX1056" s="13" t="s">
        <v>74</v>
      </c>
      <c r="AY1056" s="245" t="s">
        <v>197</v>
      </c>
    </row>
    <row r="1057" s="13" customFormat="1">
      <c r="A1057" s="13"/>
      <c r="B1057" s="234"/>
      <c r="C1057" s="235"/>
      <c r="D1057" s="236" t="s">
        <v>207</v>
      </c>
      <c r="E1057" s="237" t="s">
        <v>19</v>
      </c>
      <c r="F1057" s="238" t="s">
        <v>1446</v>
      </c>
      <c r="G1057" s="235"/>
      <c r="H1057" s="239">
        <v>1.8</v>
      </c>
      <c r="I1057" s="240"/>
      <c r="J1057" s="235"/>
      <c r="K1057" s="235"/>
      <c r="L1057" s="241"/>
      <c r="M1057" s="242"/>
      <c r="N1057" s="243"/>
      <c r="O1057" s="243"/>
      <c r="P1057" s="243"/>
      <c r="Q1057" s="243"/>
      <c r="R1057" s="243"/>
      <c r="S1057" s="243"/>
      <c r="T1057" s="244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5" t="s">
        <v>207</v>
      </c>
      <c r="AU1057" s="245" t="s">
        <v>83</v>
      </c>
      <c r="AV1057" s="13" t="s">
        <v>83</v>
      </c>
      <c r="AW1057" s="13" t="s">
        <v>35</v>
      </c>
      <c r="AX1057" s="13" t="s">
        <v>74</v>
      </c>
      <c r="AY1057" s="245" t="s">
        <v>197</v>
      </c>
    </row>
    <row r="1058" s="13" customFormat="1">
      <c r="A1058" s="13"/>
      <c r="B1058" s="234"/>
      <c r="C1058" s="235"/>
      <c r="D1058" s="236" t="s">
        <v>207</v>
      </c>
      <c r="E1058" s="237" t="s">
        <v>19</v>
      </c>
      <c r="F1058" s="238" t="s">
        <v>1447</v>
      </c>
      <c r="G1058" s="235"/>
      <c r="H1058" s="239">
        <v>1.8</v>
      </c>
      <c r="I1058" s="240"/>
      <c r="J1058" s="235"/>
      <c r="K1058" s="235"/>
      <c r="L1058" s="241"/>
      <c r="M1058" s="242"/>
      <c r="N1058" s="243"/>
      <c r="O1058" s="243"/>
      <c r="P1058" s="243"/>
      <c r="Q1058" s="243"/>
      <c r="R1058" s="243"/>
      <c r="S1058" s="243"/>
      <c r="T1058" s="244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45" t="s">
        <v>207</v>
      </c>
      <c r="AU1058" s="245" t="s">
        <v>83</v>
      </c>
      <c r="AV1058" s="13" t="s">
        <v>83</v>
      </c>
      <c r="AW1058" s="13" t="s">
        <v>35</v>
      </c>
      <c r="AX1058" s="13" t="s">
        <v>74</v>
      </c>
      <c r="AY1058" s="245" t="s">
        <v>197</v>
      </c>
    </row>
    <row r="1059" s="13" customFormat="1">
      <c r="A1059" s="13"/>
      <c r="B1059" s="234"/>
      <c r="C1059" s="235"/>
      <c r="D1059" s="236" t="s">
        <v>207</v>
      </c>
      <c r="E1059" s="237" t="s">
        <v>19</v>
      </c>
      <c r="F1059" s="238" t="s">
        <v>1448</v>
      </c>
      <c r="G1059" s="235"/>
      <c r="H1059" s="239">
        <v>1.8</v>
      </c>
      <c r="I1059" s="240"/>
      <c r="J1059" s="235"/>
      <c r="K1059" s="235"/>
      <c r="L1059" s="241"/>
      <c r="M1059" s="242"/>
      <c r="N1059" s="243"/>
      <c r="O1059" s="243"/>
      <c r="P1059" s="243"/>
      <c r="Q1059" s="243"/>
      <c r="R1059" s="243"/>
      <c r="S1059" s="243"/>
      <c r="T1059" s="244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5" t="s">
        <v>207</v>
      </c>
      <c r="AU1059" s="245" t="s">
        <v>83</v>
      </c>
      <c r="AV1059" s="13" t="s">
        <v>83</v>
      </c>
      <c r="AW1059" s="13" t="s">
        <v>35</v>
      </c>
      <c r="AX1059" s="13" t="s">
        <v>74</v>
      </c>
      <c r="AY1059" s="245" t="s">
        <v>197</v>
      </c>
    </row>
    <row r="1060" s="13" customFormat="1">
      <c r="A1060" s="13"/>
      <c r="B1060" s="234"/>
      <c r="C1060" s="235"/>
      <c r="D1060" s="236" t="s">
        <v>207</v>
      </c>
      <c r="E1060" s="237" t="s">
        <v>19</v>
      </c>
      <c r="F1060" s="238" t="s">
        <v>1449</v>
      </c>
      <c r="G1060" s="235"/>
      <c r="H1060" s="239">
        <v>1.8</v>
      </c>
      <c r="I1060" s="240"/>
      <c r="J1060" s="235"/>
      <c r="K1060" s="235"/>
      <c r="L1060" s="241"/>
      <c r="M1060" s="242"/>
      <c r="N1060" s="243"/>
      <c r="O1060" s="243"/>
      <c r="P1060" s="243"/>
      <c r="Q1060" s="243"/>
      <c r="R1060" s="243"/>
      <c r="S1060" s="243"/>
      <c r="T1060" s="244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5" t="s">
        <v>207</v>
      </c>
      <c r="AU1060" s="245" t="s">
        <v>83</v>
      </c>
      <c r="AV1060" s="13" t="s">
        <v>83</v>
      </c>
      <c r="AW1060" s="13" t="s">
        <v>35</v>
      </c>
      <c r="AX1060" s="13" t="s">
        <v>74</v>
      </c>
      <c r="AY1060" s="245" t="s">
        <v>197</v>
      </c>
    </row>
    <row r="1061" s="13" customFormat="1">
      <c r="A1061" s="13"/>
      <c r="B1061" s="234"/>
      <c r="C1061" s="235"/>
      <c r="D1061" s="236" t="s">
        <v>207</v>
      </c>
      <c r="E1061" s="237" t="s">
        <v>19</v>
      </c>
      <c r="F1061" s="238" t="s">
        <v>1450</v>
      </c>
      <c r="G1061" s="235"/>
      <c r="H1061" s="239">
        <v>3.5</v>
      </c>
      <c r="I1061" s="240"/>
      <c r="J1061" s="235"/>
      <c r="K1061" s="235"/>
      <c r="L1061" s="241"/>
      <c r="M1061" s="242"/>
      <c r="N1061" s="243"/>
      <c r="O1061" s="243"/>
      <c r="P1061" s="243"/>
      <c r="Q1061" s="243"/>
      <c r="R1061" s="243"/>
      <c r="S1061" s="243"/>
      <c r="T1061" s="244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5" t="s">
        <v>207</v>
      </c>
      <c r="AU1061" s="245" t="s">
        <v>83</v>
      </c>
      <c r="AV1061" s="13" t="s">
        <v>83</v>
      </c>
      <c r="AW1061" s="13" t="s">
        <v>35</v>
      </c>
      <c r="AX1061" s="13" t="s">
        <v>74</v>
      </c>
      <c r="AY1061" s="245" t="s">
        <v>197</v>
      </c>
    </row>
    <row r="1062" s="13" customFormat="1">
      <c r="A1062" s="13"/>
      <c r="B1062" s="234"/>
      <c r="C1062" s="235"/>
      <c r="D1062" s="236" t="s">
        <v>207</v>
      </c>
      <c r="E1062" s="237" t="s">
        <v>19</v>
      </c>
      <c r="F1062" s="238" t="s">
        <v>1451</v>
      </c>
      <c r="G1062" s="235"/>
      <c r="H1062" s="239">
        <v>3.5</v>
      </c>
      <c r="I1062" s="240"/>
      <c r="J1062" s="235"/>
      <c r="K1062" s="235"/>
      <c r="L1062" s="241"/>
      <c r="M1062" s="242"/>
      <c r="N1062" s="243"/>
      <c r="O1062" s="243"/>
      <c r="P1062" s="243"/>
      <c r="Q1062" s="243"/>
      <c r="R1062" s="243"/>
      <c r="S1062" s="243"/>
      <c r="T1062" s="244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5" t="s">
        <v>207</v>
      </c>
      <c r="AU1062" s="245" t="s">
        <v>83</v>
      </c>
      <c r="AV1062" s="13" t="s">
        <v>83</v>
      </c>
      <c r="AW1062" s="13" t="s">
        <v>35</v>
      </c>
      <c r="AX1062" s="13" t="s">
        <v>74</v>
      </c>
      <c r="AY1062" s="245" t="s">
        <v>197</v>
      </c>
    </row>
    <row r="1063" s="13" customFormat="1">
      <c r="A1063" s="13"/>
      <c r="B1063" s="234"/>
      <c r="C1063" s="235"/>
      <c r="D1063" s="236" t="s">
        <v>207</v>
      </c>
      <c r="E1063" s="237" t="s">
        <v>19</v>
      </c>
      <c r="F1063" s="238" t="s">
        <v>1452</v>
      </c>
      <c r="G1063" s="235"/>
      <c r="H1063" s="239">
        <v>3.5</v>
      </c>
      <c r="I1063" s="240"/>
      <c r="J1063" s="235"/>
      <c r="K1063" s="235"/>
      <c r="L1063" s="241"/>
      <c r="M1063" s="242"/>
      <c r="N1063" s="243"/>
      <c r="O1063" s="243"/>
      <c r="P1063" s="243"/>
      <c r="Q1063" s="243"/>
      <c r="R1063" s="243"/>
      <c r="S1063" s="243"/>
      <c r="T1063" s="244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5" t="s">
        <v>207</v>
      </c>
      <c r="AU1063" s="245" t="s">
        <v>83</v>
      </c>
      <c r="AV1063" s="13" t="s">
        <v>83</v>
      </c>
      <c r="AW1063" s="13" t="s">
        <v>35</v>
      </c>
      <c r="AX1063" s="13" t="s">
        <v>74</v>
      </c>
      <c r="AY1063" s="245" t="s">
        <v>197</v>
      </c>
    </row>
    <row r="1064" s="13" customFormat="1">
      <c r="A1064" s="13"/>
      <c r="B1064" s="234"/>
      <c r="C1064" s="235"/>
      <c r="D1064" s="236" t="s">
        <v>207</v>
      </c>
      <c r="E1064" s="237" t="s">
        <v>19</v>
      </c>
      <c r="F1064" s="238" t="s">
        <v>1453</v>
      </c>
      <c r="G1064" s="235"/>
      <c r="H1064" s="239">
        <v>3.5</v>
      </c>
      <c r="I1064" s="240"/>
      <c r="J1064" s="235"/>
      <c r="K1064" s="235"/>
      <c r="L1064" s="241"/>
      <c r="M1064" s="242"/>
      <c r="N1064" s="243"/>
      <c r="O1064" s="243"/>
      <c r="P1064" s="243"/>
      <c r="Q1064" s="243"/>
      <c r="R1064" s="243"/>
      <c r="S1064" s="243"/>
      <c r="T1064" s="244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5" t="s">
        <v>207</v>
      </c>
      <c r="AU1064" s="245" t="s">
        <v>83</v>
      </c>
      <c r="AV1064" s="13" t="s">
        <v>83</v>
      </c>
      <c r="AW1064" s="13" t="s">
        <v>35</v>
      </c>
      <c r="AX1064" s="13" t="s">
        <v>74</v>
      </c>
      <c r="AY1064" s="245" t="s">
        <v>197</v>
      </c>
    </row>
    <row r="1065" s="13" customFormat="1">
      <c r="A1065" s="13"/>
      <c r="B1065" s="234"/>
      <c r="C1065" s="235"/>
      <c r="D1065" s="236" t="s">
        <v>207</v>
      </c>
      <c r="E1065" s="237" t="s">
        <v>19</v>
      </c>
      <c r="F1065" s="238" t="s">
        <v>1454</v>
      </c>
      <c r="G1065" s="235"/>
      <c r="H1065" s="239">
        <v>2.5</v>
      </c>
      <c r="I1065" s="240"/>
      <c r="J1065" s="235"/>
      <c r="K1065" s="235"/>
      <c r="L1065" s="241"/>
      <c r="M1065" s="242"/>
      <c r="N1065" s="243"/>
      <c r="O1065" s="243"/>
      <c r="P1065" s="243"/>
      <c r="Q1065" s="243"/>
      <c r="R1065" s="243"/>
      <c r="S1065" s="243"/>
      <c r="T1065" s="244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5" t="s">
        <v>207</v>
      </c>
      <c r="AU1065" s="245" t="s">
        <v>83</v>
      </c>
      <c r="AV1065" s="13" t="s">
        <v>83</v>
      </c>
      <c r="AW1065" s="13" t="s">
        <v>35</v>
      </c>
      <c r="AX1065" s="13" t="s">
        <v>74</v>
      </c>
      <c r="AY1065" s="245" t="s">
        <v>197</v>
      </c>
    </row>
    <row r="1066" s="13" customFormat="1">
      <c r="A1066" s="13"/>
      <c r="B1066" s="234"/>
      <c r="C1066" s="235"/>
      <c r="D1066" s="236" t="s">
        <v>207</v>
      </c>
      <c r="E1066" s="237" t="s">
        <v>19</v>
      </c>
      <c r="F1066" s="238" t="s">
        <v>1455</v>
      </c>
      <c r="G1066" s="235"/>
      <c r="H1066" s="239">
        <v>3.5</v>
      </c>
      <c r="I1066" s="240"/>
      <c r="J1066" s="235"/>
      <c r="K1066" s="235"/>
      <c r="L1066" s="241"/>
      <c r="M1066" s="242"/>
      <c r="N1066" s="243"/>
      <c r="O1066" s="243"/>
      <c r="P1066" s="243"/>
      <c r="Q1066" s="243"/>
      <c r="R1066" s="243"/>
      <c r="S1066" s="243"/>
      <c r="T1066" s="244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5" t="s">
        <v>207</v>
      </c>
      <c r="AU1066" s="245" t="s">
        <v>83</v>
      </c>
      <c r="AV1066" s="13" t="s">
        <v>83</v>
      </c>
      <c r="AW1066" s="13" t="s">
        <v>35</v>
      </c>
      <c r="AX1066" s="13" t="s">
        <v>74</v>
      </c>
      <c r="AY1066" s="245" t="s">
        <v>197</v>
      </c>
    </row>
    <row r="1067" s="13" customFormat="1">
      <c r="A1067" s="13"/>
      <c r="B1067" s="234"/>
      <c r="C1067" s="235"/>
      <c r="D1067" s="236" t="s">
        <v>207</v>
      </c>
      <c r="E1067" s="237" t="s">
        <v>19</v>
      </c>
      <c r="F1067" s="238" t="s">
        <v>1456</v>
      </c>
      <c r="G1067" s="235"/>
      <c r="H1067" s="239">
        <v>3.5</v>
      </c>
      <c r="I1067" s="240"/>
      <c r="J1067" s="235"/>
      <c r="K1067" s="235"/>
      <c r="L1067" s="241"/>
      <c r="M1067" s="242"/>
      <c r="N1067" s="243"/>
      <c r="O1067" s="243"/>
      <c r="P1067" s="243"/>
      <c r="Q1067" s="243"/>
      <c r="R1067" s="243"/>
      <c r="S1067" s="243"/>
      <c r="T1067" s="244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5" t="s">
        <v>207</v>
      </c>
      <c r="AU1067" s="245" t="s">
        <v>83</v>
      </c>
      <c r="AV1067" s="13" t="s">
        <v>83</v>
      </c>
      <c r="AW1067" s="13" t="s">
        <v>35</v>
      </c>
      <c r="AX1067" s="13" t="s">
        <v>74</v>
      </c>
      <c r="AY1067" s="245" t="s">
        <v>197</v>
      </c>
    </row>
    <row r="1068" s="13" customFormat="1">
      <c r="A1068" s="13"/>
      <c r="B1068" s="234"/>
      <c r="C1068" s="235"/>
      <c r="D1068" s="236" t="s">
        <v>207</v>
      </c>
      <c r="E1068" s="237" t="s">
        <v>19</v>
      </c>
      <c r="F1068" s="238" t="s">
        <v>1457</v>
      </c>
      <c r="G1068" s="235"/>
      <c r="H1068" s="239">
        <v>2</v>
      </c>
      <c r="I1068" s="240"/>
      <c r="J1068" s="235"/>
      <c r="K1068" s="235"/>
      <c r="L1068" s="241"/>
      <c r="M1068" s="242"/>
      <c r="N1068" s="243"/>
      <c r="O1068" s="243"/>
      <c r="P1068" s="243"/>
      <c r="Q1068" s="243"/>
      <c r="R1068" s="243"/>
      <c r="S1068" s="243"/>
      <c r="T1068" s="244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5" t="s">
        <v>207</v>
      </c>
      <c r="AU1068" s="245" t="s">
        <v>83</v>
      </c>
      <c r="AV1068" s="13" t="s">
        <v>83</v>
      </c>
      <c r="AW1068" s="13" t="s">
        <v>35</v>
      </c>
      <c r="AX1068" s="13" t="s">
        <v>74</v>
      </c>
      <c r="AY1068" s="245" t="s">
        <v>197</v>
      </c>
    </row>
    <row r="1069" s="13" customFormat="1">
      <c r="A1069" s="13"/>
      <c r="B1069" s="234"/>
      <c r="C1069" s="235"/>
      <c r="D1069" s="236" t="s">
        <v>207</v>
      </c>
      <c r="E1069" s="237" t="s">
        <v>19</v>
      </c>
      <c r="F1069" s="238" t="s">
        <v>1458</v>
      </c>
      <c r="G1069" s="235"/>
      <c r="H1069" s="239">
        <v>2</v>
      </c>
      <c r="I1069" s="240"/>
      <c r="J1069" s="235"/>
      <c r="K1069" s="235"/>
      <c r="L1069" s="241"/>
      <c r="M1069" s="242"/>
      <c r="N1069" s="243"/>
      <c r="O1069" s="243"/>
      <c r="P1069" s="243"/>
      <c r="Q1069" s="243"/>
      <c r="R1069" s="243"/>
      <c r="S1069" s="243"/>
      <c r="T1069" s="244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5" t="s">
        <v>207</v>
      </c>
      <c r="AU1069" s="245" t="s">
        <v>83</v>
      </c>
      <c r="AV1069" s="13" t="s">
        <v>83</v>
      </c>
      <c r="AW1069" s="13" t="s">
        <v>35</v>
      </c>
      <c r="AX1069" s="13" t="s">
        <v>74</v>
      </c>
      <c r="AY1069" s="245" t="s">
        <v>197</v>
      </c>
    </row>
    <row r="1070" s="13" customFormat="1">
      <c r="A1070" s="13"/>
      <c r="B1070" s="234"/>
      <c r="C1070" s="235"/>
      <c r="D1070" s="236" t="s">
        <v>207</v>
      </c>
      <c r="E1070" s="237" t="s">
        <v>19</v>
      </c>
      <c r="F1070" s="238" t="s">
        <v>1459</v>
      </c>
      <c r="G1070" s="235"/>
      <c r="H1070" s="239">
        <v>2</v>
      </c>
      <c r="I1070" s="240"/>
      <c r="J1070" s="235"/>
      <c r="K1070" s="235"/>
      <c r="L1070" s="241"/>
      <c r="M1070" s="242"/>
      <c r="N1070" s="243"/>
      <c r="O1070" s="243"/>
      <c r="P1070" s="243"/>
      <c r="Q1070" s="243"/>
      <c r="R1070" s="243"/>
      <c r="S1070" s="243"/>
      <c r="T1070" s="244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5" t="s">
        <v>207</v>
      </c>
      <c r="AU1070" s="245" t="s">
        <v>83</v>
      </c>
      <c r="AV1070" s="13" t="s">
        <v>83</v>
      </c>
      <c r="AW1070" s="13" t="s">
        <v>35</v>
      </c>
      <c r="AX1070" s="13" t="s">
        <v>74</v>
      </c>
      <c r="AY1070" s="245" t="s">
        <v>197</v>
      </c>
    </row>
    <row r="1071" s="13" customFormat="1">
      <c r="A1071" s="13"/>
      <c r="B1071" s="234"/>
      <c r="C1071" s="235"/>
      <c r="D1071" s="236" t="s">
        <v>207</v>
      </c>
      <c r="E1071" s="237" t="s">
        <v>19</v>
      </c>
      <c r="F1071" s="238" t="s">
        <v>1460</v>
      </c>
      <c r="G1071" s="235"/>
      <c r="H1071" s="239">
        <v>1.8</v>
      </c>
      <c r="I1071" s="240"/>
      <c r="J1071" s="235"/>
      <c r="K1071" s="235"/>
      <c r="L1071" s="241"/>
      <c r="M1071" s="242"/>
      <c r="N1071" s="243"/>
      <c r="O1071" s="243"/>
      <c r="P1071" s="243"/>
      <c r="Q1071" s="243"/>
      <c r="R1071" s="243"/>
      <c r="S1071" s="243"/>
      <c r="T1071" s="244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5" t="s">
        <v>207</v>
      </c>
      <c r="AU1071" s="245" t="s">
        <v>83</v>
      </c>
      <c r="AV1071" s="13" t="s">
        <v>83</v>
      </c>
      <c r="AW1071" s="13" t="s">
        <v>35</v>
      </c>
      <c r="AX1071" s="13" t="s">
        <v>74</v>
      </c>
      <c r="AY1071" s="245" t="s">
        <v>197</v>
      </c>
    </row>
    <row r="1072" s="14" customFormat="1">
      <c r="A1072" s="14"/>
      <c r="B1072" s="246"/>
      <c r="C1072" s="247"/>
      <c r="D1072" s="236" t="s">
        <v>207</v>
      </c>
      <c r="E1072" s="248" t="s">
        <v>19</v>
      </c>
      <c r="F1072" s="249" t="s">
        <v>216</v>
      </c>
      <c r="G1072" s="247"/>
      <c r="H1072" s="250">
        <v>47.700000000000003</v>
      </c>
      <c r="I1072" s="251"/>
      <c r="J1072" s="247"/>
      <c r="K1072" s="247"/>
      <c r="L1072" s="252"/>
      <c r="M1072" s="253"/>
      <c r="N1072" s="254"/>
      <c r="O1072" s="254"/>
      <c r="P1072" s="254"/>
      <c r="Q1072" s="254"/>
      <c r="R1072" s="254"/>
      <c r="S1072" s="254"/>
      <c r="T1072" s="255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6" t="s">
        <v>207</v>
      </c>
      <c r="AU1072" s="256" t="s">
        <v>83</v>
      </c>
      <c r="AV1072" s="14" t="s">
        <v>109</v>
      </c>
      <c r="AW1072" s="14" t="s">
        <v>35</v>
      </c>
      <c r="AX1072" s="14" t="s">
        <v>81</v>
      </c>
      <c r="AY1072" s="256" t="s">
        <v>197</v>
      </c>
    </row>
    <row r="1073" s="2" customFormat="1" ht="37.8" customHeight="1">
      <c r="A1073" s="41"/>
      <c r="B1073" s="42"/>
      <c r="C1073" s="279" t="s">
        <v>1461</v>
      </c>
      <c r="D1073" s="279" t="s">
        <v>542</v>
      </c>
      <c r="E1073" s="280" t="s">
        <v>1462</v>
      </c>
      <c r="F1073" s="281" t="s">
        <v>1463</v>
      </c>
      <c r="G1073" s="282" t="s">
        <v>886</v>
      </c>
      <c r="H1073" s="283">
        <v>57.240000000000002</v>
      </c>
      <c r="I1073" s="284"/>
      <c r="J1073" s="285">
        <f>ROUND(I1073*H1073,2)</f>
        <v>0</v>
      </c>
      <c r="K1073" s="281" t="s">
        <v>203</v>
      </c>
      <c r="L1073" s="286"/>
      <c r="M1073" s="287" t="s">
        <v>19</v>
      </c>
      <c r="N1073" s="288" t="s">
        <v>45</v>
      </c>
      <c r="O1073" s="87"/>
      <c r="P1073" s="225">
        <f>O1073*H1073</f>
        <v>0</v>
      </c>
      <c r="Q1073" s="225">
        <v>0.0018</v>
      </c>
      <c r="R1073" s="225">
        <f>Q1073*H1073</f>
        <v>0.103032</v>
      </c>
      <c r="S1073" s="225">
        <v>0</v>
      </c>
      <c r="T1073" s="226">
        <f>S1073*H1073</f>
        <v>0</v>
      </c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R1073" s="227" t="s">
        <v>245</v>
      </c>
      <c r="AT1073" s="227" t="s">
        <v>542</v>
      </c>
      <c r="AU1073" s="227" t="s">
        <v>83</v>
      </c>
      <c r="AY1073" s="20" t="s">
        <v>197</v>
      </c>
      <c r="BE1073" s="228">
        <f>IF(N1073="základní",J1073,0)</f>
        <v>0</v>
      </c>
      <c r="BF1073" s="228">
        <f>IF(N1073="snížená",J1073,0)</f>
        <v>0</v>
      </c>
      <c r="BG1073" s="228">
        <f>IF(N1073="zákl. přenesená",J1073,0)</f>
        <v>0</v>
      </c>
      <c r="BH1073" s="228">
        <f>IF(N1073="sníž. přenesená",J1073,0)</f>
        <v>0</v>
      </c>
      <c r="BI1073" s="228">
        <f>IF(N1073="nulová",J1073,0)</f>
        <v>0</v>
      </c>
      <c r="BJ1073" s="20" t="s">
        <v>81</v>
      </c>
      <c r="BK1073" s="228">
        <f>ROUND(I1073*H1073,2)</f>
        <v>0</v>
      </c>
      <c r="BL1073" s="20" t="s">
        <v>109</v>
      </c>
      <c r="BM1073" s="227" t="s">
        <v>1464</v>
      </c>
    </row>
    <row r="1074" s="13" customFormat="1">
      <c r="A1074" s="13"/>
      <c r="B1074" s="234"/>
      <c r="C1074" s="235"/>
      <c r="D1074" s="236" t="s">
        <v>207</v>
      </c>
      <c r="E1074" s="237" t="s">
        <v>19</v>
      </c>
      <c r="F1074" s="238" t="s">
        <v>1465</v>
      </c>
      <c r="G1074" s="235"/>
      <c r="H1074" s="239">
        <v>57.240000000000002</v>
      </c>
      <c r="I1074" s="240"/>
      <c r="J1074" s="235"/>
      <c r="K1074" s="235"/>
      <c r="L1074" s="241"/>
      <c r="M1074" s="242"/>
      <c r="N1074" s="243"/>
      <c r="O1074" s="243"/>
      <c r="P1074" s="243"/>
      <c r="Q1074" s="243"/>
      <c r="R1074" s="243"/>
      <c r="S1074" s="243"/>
      <c r="T1074" s="244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5" t="s">
        <v>207</v>
      </c>
      <c r="AU1074" s="245" t="s">
        <v>83</v>
      </c>
      <c r="AV1074" s="13" t="s">
        <v>83</v>
      </c>
      <c r="AW1074" s="13" t="s">
        <v>35</v>
      </c>
      <c r="AX1074" s="13" t="s">
        <v>81</v>
      </c>
      <c r="AY1074" s="245" t="s">
        <v>197</v>
      </c>
    </row>
    <row r="1075" s="2" customFormat="1" ht="55.5" customHeight="1">
      <c r="A1075" s="41"/>
      <c r="B1075" s="42"/>
      <c r="C1075" s="216" t="s">
        <v>1466</v>
      </c>
      <c r="D1075" s="216" t="s">
        <v>199</v>
      </c>
      <c r="E1075" s="217" t="s">
        <v>1467</v>
      </c>
      <c r="F1075" s="218" t="s">
        <v>1468</v>
      </c>
      <c r="G1075" s="219" t="s">
        <v>886</v>
      </c>
      <c r="H1075" s="220">
        <v>3</v>
      </c>
      <c r="I1075" s="221"/>
      <c r="J1075" s="222">
        <f>ROUND(I1075*H1075,2)</f>
        <v>0</v>
      </c>
      <c r="K1075" s="218" t="s">
        <v>203</v>
      </c>
      <c r="L1075" s="47"/>
      <c r="M1075" s="223" t="s">
        <v>19</v>
      </c>
      <c r="N1075" s="224" t="s">
        <v>45</v>
      </c>
      <c r="O1075" s="87"/>
      <c r="P1075" s="225">
        <f>O1075*H1075</f>
        <v>0</v>
      </c>
      <c r="Q1075" s="225">
        <v>0.00064999999999999997</v>
      </c>
      <c r="R1075" s="225">
        <f>Q1075*H1075</f>
        <v>0.0019499999999999999</v>
      </c>
      <c r="S1075" s="225">
        <v>0</v>
      </c>
      <c r="T1075" s="226">
        <f>S1075*H1075</f>
        <v>0</v>
      </c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R1075" s="227" t="s">
        <v>291</v>
      </c>
      <c r="AT1075" s="227" t="s">
        <v>199</v>
      </c>
      <c r="AU1075" s="227" t="s">
        <v>83</v>
      </c>
      <c r="AY1075" s="20" t="s">
        <v>197</v>
      </c>
      <c r="BE1075" s="228">
        <f>IF(N1075="základní",J1075,0)</f>
        <v>0</v>
      </c>
      <c r="BF1075" s="228">
        <f>IF(N1075="snížená",J1075,0)</f>
        <v>0</v>
      </c>
      <c r="BG1075" s="228">
        <f>IF(N1075="zákl. přenesená",J1075,0)</f>
        <v>0</v>
      </c>
      <c r="BH1075" s="228">
        <f>IF(N1075="sníž. přenesená",J1075,0)</f>
        <v>0</v>
      </c>
      <c r="BI1075" s="228">
        <f>IF(N1075="nulová",J1075,0)</f>
        <v>0</v>
      </c>
      <c r="BJ1075" s="20" t="s">
        <v>81</v>
      </c>
      <c r="BK1075" s="228">
        <f>ROUND(I1075*H1075,2)</f>
        <v>0</v>
      </c>
      <c r="BL1075" s="20" t="s">
        <v>291</v>
      </c>
      <c r="BM1075" s="227" t="s">
        <v>1469</v>
      </c>
    </row>
    <row r="1076" s="2" customFormat="1">
      <c r="A1076" s="41"/>
      <c r="B1076" s="42"/>
      <c r="C1076" s="43"/>
      <c r="D1076" s="229" t="s">
        <v>205</v>
      </c>
      <c r="E1076" s="43"/>
      <c r="F1076" s="230" t="s">
        <v>1470</v>
      </c>
      <c r="G1076" s="43"/>
      <c r="H1076" s="43"/>
      <c r="I1076" s="231"/>
      <c r="J1076" s="43"/>
      <c r="K1076" s="43"/>
      <c r="L1076" s="47"/>
      <c r="M1076" s="232"/>
      <c r="N1076" s="233"/>
      <c r="O1076" s="87"/>
      <c r="P1076" s="87"/>
      <c r="Q1076" s="87"/>
      <c r="R1076" s="87"/>
      <c r="S1076" s="87"/>
      <c r="T1076" s="88"/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T1076" s="20" t="s">
        <v>205</v>
      </c>
      <c r="AU1076" s="20" t="s">
        <v>83</v>
      </c>
    </row>
    <row r="1077" s="13" customFormat="1">
      <c r="A1077" s="13"/>
      <c r="B1077" s="234"/>
      <c r="C1077" s="235"/>
      <c r="D1077" s="236" t="s">
        <v>207</v>
      </c>
      <c r="E1077" s="237" t="s">
        <v>19</v>
      </c>
      <c r="F1077" s="238" t="s">
        <v>1471</v>
      </c>
      <c r="G1077" s="235"/>
      <c r="H1077" s="239">
        <v>1.3999999999999999</v>
      </c>
      <c r="I1077" s="240"/>
      <c r="J1077" s="235"/>
      <c r="K1077" s="235"/>
      <c r="L1077" s="241"/>
      <c r="M1077" s="242"/>
      <c r="N1077" s="243"/>
      <c r="O1077" s="243"/>
      <c r="P1077" s="243"/>
      <c r="Q1077" s="243"/>
      <c r="R1077" s="243"/>
      <c r="S1077" s="243"/>
      <c r="T1077" s="244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5" t="s">
        <v>207</v>
      </c>
      <c r="AU1077" s="245" t="s">
        <v>83</v>
      </c>
      <c r="AV1077" s="13" t="s">
        <v>83</v>
      </c>
      <c r="AW1077" s="13" t="s">
        <v>35</v>
      </c>
      <c r="AX1077" s="13" t="s">
        <v>74</v>
      </c>
      <c r="AY1077" s="245" t="s">
        <v>197</v>
      </c>
    </row>
    <row r="1078" s="13" customFormat="1">
      <c r="A1078" s="13"/>
      <c r="B1078" s="234"/>
      <c r="C1078" s="235"/>
      <c r="D1078" s="236" t="s">
        <v>207</v>
      </c>
      <c r="E1078" s="237" t="s">
        <v>19</v>
      </c>
      <c r="F1078" s="238" t="s">
        <v>1472</v>
      </c>
      <c r="G1078" s="235"/>
      <c r="H1078" s="239">
        <v>1.6000000000000001</v>
      </c>
      <c r="I1078" s="240"/>
      <c r="J1078" s="235"/>
      <c r="K1078" s="235"/>
      <c r="L1078" s="241"/>
      <c r="M1078" s="242"/>
      <c r="N1078" s="243"/>
      <c r="O1078" s="243"/>
      <c r="P1078" s="243"/>
      <c r="Q1078" s="243"/>
      <c r="R1078" s="243"/>
      <c r="S1078" s="243"/>
      <c r="T1078" s="244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5" t="s">
        <v>207</v>
      </c>
      <c r="AU1078" s="245" t="s">
        <v>83</v>
      </c>
      <c r="AV1078" s="13" t="s">
        <v>83</v>
      </c>
      <c r="AW1078" s="13" t="s">
        <v>35</v>
      </c>
      <c r="AX1078" s="13" t="s">
        <v>74</v>
      </c>
      <c r="AY1078" s="245" t="s">
        <v>197</v>
      </c>
    </row>
    <row r="1079" s="14" customFormat="1">
      <c r="A1079" s="14"/>
      <c r="B1079" s="246"/>
      <c r="C1079" s="247"/>
      <c r="D1079" s="236" t="s">
        <v>207</v>
      </c>
      <c r="E1079" s="248" t="s">
        <v>19</v>
      </c>
      <c r="F1079" s="249" t="s">
        <v>216</v>
      </c>
      <c r="G1079" s="247"/>
      <c r="H1079" s="250">
        <v>3</v>
      </c>
      <c r="I1079" s="251"/>
      <c r="J1079" s="247"/>
      <c r="K1079" s="247"/>
      <c r="L1079" s="252"/>
      <c r="M1079" s="253"/>
      <c r="N1079" s="254"/>
      <c r="O1079" s="254"/>
      <c r="P1079" s="254"/>
      <c r="Q1079" s="254"/>
      <c r="R1079" s="254"/>
      <c r="S1079" s="254"/>
      <c r="T1079" s="255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6" t="s">
        <v>207</v>
      </c>
      <c r="AU1079" s="256" t="s">
        <v>83</v>
      </c>
      <c r="AV1079" s="14" t="s">
        <v>109</v>
      </c>
      <c r="AW1079" s="14" t="s">
        <v>35</v>
      </c>
      <c r="AX1079" s="14" t="s">
        <v>81</v>
      </c>
      <c r="AY1079" s="256" t="s">
        <v>197</v>
      </c>
    </row>
    <row r="1080" s="2" customFormat="1" ht="37.8" customHeight="1">
      <c r="A1080" s="41"/>
      <c r="B1080" s="42"/>
      <c r="C1080" s="279" t="s">
        <v>1473</v>
      </c>
      <c r="D1080" s="279" t="s">
        <v>542</v>
      </c>
      <c r="E1080" s="280" t="s">
        <v>1474</v>
      </c>
      <c r="F1080" s="281" t="s">
        <v>1475</v>
      </c>
      <c r="G1080" s="282" t="s">
        <v>886</v>
      </c>
      <c r="H1080" s="283">
        <v>3.6000000000000001</v>
      </c>
      <c r="I1080" s="284"/>
      <c r="J1080" s="285">
        <f>ROUND(I1080*H1080,2)</f>
        <v>0</v>
      </c>
      <c r="K1080" s="281" t="s">
        <v>203</v>
      </c>
      <c r="L1080" s="286"/>
      <c r="M1080" s="287" t="s">
        <v>19</v>
      </c>
      <c r="N1080" s="288" t="s">
        <v>45</v>
      </c>
      <c r="O1080" s="87"/>
      <c r="P1080" s="225">
        <f>O1080*H1080</f>
        <v>0</v>
      </c>
      <c r="Q1080" s="225">
        <v>0.0144</v>
      </c>
      <c r="R1080" s="225">
        <f>Q1080*H1080</f>
        <v>0.051839999999999997</v>
      </c>
      <c r="S1080" s="225">
        <v>0</v>
      </c>
      <c r="T1080" s="226">
        <f>S1080*H1080</f>
        <v>0</v>
      </c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R1080" s="227" t="s">
        <v>396</v>
      </c>
      <c r="AT1080" s="227" t="s">
        <v>542</v>
      </c>
      <c r="AU1080" s="227" t="s">
        <v>83</v>
      </c>
      <c r="AY1080" s="20" t="s">
        <v>197</v>
      </c>
      <c r="BE1080" s="228">
        <f>IF(N1080="základní",J1080,0)</f>
        <v>0</v>
      </c>
      <c r="BF1080" s="228">
        <f>IF(N1080="snížená",J1080,0)</f>
        <v>0</v>
      </c>
      <c r="BG1080" s="228">
        <f>IF(N1080="zákl. přenesená",J1080,0)</f>
        <v>0</v>
      </c>
      <c r="BH1080" s="228">
        <f>IF(N1080="sníž. přenesená",J1080,0)</f>
        <v>0</v>
      </c>
      <c r="BI1080" s="228">
        <f>IF(N1080="nulová",J1080,0)</f>
        <v>0</v>
      </c>
      <c r="BJ1080" s="20" t="s">
        <v>81</v>
      </c>
      <c r="BK1080" s="228">
        <f>ROUND(I1080*H1080,2)</f>
        <v>0</v>
      </c>
      <c r="BL1080" s="20" t="s">
        <v>291</v>
      </c>
      <c r="BM1080" s="227" t="s">
        <v>1476</v>
      </c>
    </row>
    <row r="1081" s="13" customFormat="1">
      <c r="A1081" s="13"/>
      <c r="B1081" s="234"/>
      <c r="C1081" s="235"/>
      <c r="D1081" s="236" t="s">
        <v>207</v>
      </c>
      <c r="E1081" s="237" t="s">
        <v>19</v>
      </c>
      <c r="F1081" s="238" t="s">
        <v>1477</v>
      </c>
      <c r="G1081" s="235"/>
      <c r="H1081" s="239">
        <v>3.6000000000000001</v>
      </c>
      <c r="I1081" s="240"/>
      <c r="J1081" s="235"/>
      <c r="K1081" s="235"/>
      <c r="L1081" s="241"/>
      <c r="M1081" s="242"/>
      <c r="N1081" s="243"/>
      <c r="O1081" s="243"/>
      <c r="P1081" s="243"/>
      <c r="Q1081" s="243"/>
      <c r="R1081" s="243"/>
      <c r="S1081" s="243"/>
      <c r="T1081" s="244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5" t="s">
        <v>207</v>
      </c>
      <c r="AU1081" s="245" t="s">
        <v>83</v>
      </c>
      <c r="AV1081" s="13" t="s">
        <v>83</v>
      </c>
      <c r="AW1081" s="13" t="s">
        <v>35</v>
      </c>
      <c r="AX1081" s="13" t="s">
        <v>81</v>
      </c>
      <c r="AY1081" s="245" t="s">
        <v>197</v>
      </c>
    </row>
    <row r="1082" s="2" customFormat="1" ht="37.8" customHeight="1">
      <c r="A1082" s="41"/>
      <c r="B1082" s="42"/>
      <c r="C1082" s="279" t="s">
        <v>1478</v>
      </c>
      <c r="D1082" s="279" t="s">
        <v>542</v>
      </c>
      <c r="E1082" s="280" t="s">
        <v>1479</v>
      </c>
      <c r="F1082" s="281" t="s">
        <v>1480</v>
      </c>
      <c r="G1082" s="282" t="s">
        <v>886</v>
      </c>
      <c r="H1082" s="283">
        <v>3.6000000000000001</v>
      </c>
      <c r="I1082" s="284"/>
      <c r="J1082" s="285">
        <f>ROUND(I1082*H1082,2)</f>
        <v>0</v>
      </c>
      <c r="K1082" s="281" t="s">
        <v>203</v>
      </c>
      <c r="L1082" s="286"/>
      <c r="M1082" s="287" t="s">
        <v>19</v>
      </c>
      <c r="N1082" s="288" t="s">
        <v>45</v>
      </c>
      <c r="O1082" s="87"/>
      <c r="P1082" s="225">
        <f>O1082*H1082</f>
        <v>0</v>
      </c>
      <c r="Q1082" s="225">
        <v>0.0126</v>
      </c>
      <c r="R1082" s="225">
        <f>Q1082*H1082</f>
        <v>0.045360000000000004</v>
      </c>
      <c r="S1082" s="225">
        <v>0</v>
      </c>
      <c r="T1082" s="226">
        <f>S1082*H1082</f>
        <v>0</v>
      </c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R1082" s="227" t="s">
        <v>396</v>
      </c>
      <c r="AT1082" s="227" t="s">
        <v>542</v>
      </c>
      <c r="AU1082" s="227" t="s">
        <v>83</v>
      </c>
      <c r="AY1082" s="20" t="s">
        <v>197</v>
      </c>
      <c r="BE1082" s="228">
        <f>IF(N1082="základní",J1082,0)</f>
        <v>0</v>
      </c>
      <c r="BF1082" s="228">
        <f>IF(N1082="snížená",J1082,0)</f>
        <v>0</v>
      </c>
      <c r="BG1082" s="228">
        <f>IF(N1082="zákl. přenesená",J1082,0)</f>
        <v>0</v>
      </c>
      <c r="BH1082" s="228">
        <f>IF(N1082="sníž. přenesená",J1082,0)</f>
        <v>0</v>
      </c>
      <c r="BI1082" s="228">
        <f>IF(N1082="nulová",J1082,0)</f>
        <v>0</v>
      </c>
      <c r="BJ1082" s="20" t="s">
        <v>81</v>
      </c>
      <c r="BK1082" s="228">
        <f>ROUND(I1082*H1082,2)</f>
        <v>0</v>
      </c>
      <c r="BL1082" s="20" t="s">
        <v>291</v>
      </c>
      <c r="BM1082" s="227" t="s">
        <v>1481</v>
      </c>
    </row>
    <row r="1083" s="13" customFormat="1">
      <c r="A1083" s="13"/>
      <c r="B1083" s="234"/>
      <c r="C1083" s="235"/>
      <c r="D1083" s="236" t="s">
        <v>207</v>
      </c>
      <c r="E1083" s="237" t="s">
        <v>19</v>
      </c>
      <c r="F1083" s="238" t="s">
        <v>1477</v>
      </c>
      <c r="G1083" s="235"/>
      <c r="H1083" s="239">
        <v>3.6000000000000001</v>
      </c>
      <c r="I1083" s="240"/>
      <c r="J1083" s="235"/>
      <c r="K1083" s="235"/>
      <c r="L1083" s="241"/>
      <c r="M1083" s="242"/>
      <c r="N1083" s="243"/>
      <c r="O1083" s="243"/>
      <c r="P1083" s="243"/>
      <c r="Q1083" s="243"/>
      <c r="R1083" s="243"/>
      <c r="S1083" s="243"/>
      <c r="T1083" s="244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5" t="s">
        <v>207</v>
      </c>
      <c r="AU1083" s="245" t="s">
        <v>83</v>
      </c>
      <c r="AV1083" s="13" t="s">
        <v>83</v>
      </c>
      <c r="AW1083" s="13" t="s">
        <v>35</v>
      </c>
      <c r="AX1083" s="13" t="s">
        <v>81</v>
      </c>
      <c r="AY1083" s="245" t="s">
        <v>197</v>
      </c>
    </row>
    <row r="1084" s="2" customFormat="1" ht="37.8" customHeight="1">
      <c r="A1084" s="41"/>
      <c r="B1084" s="42"/>
      <c r="C1084" s="279" t="s">
        <v>1482</v>
      </c>
      <c r="D1084" s="279" t="s">
        <v>542</v>
      </c>
      <c r="E1084" s="280" t="s">
        <v>1483</v>
      </c>
      <c r="F1084" s="281" t="s">
        <v>1484</v>
      </c>
      <c r="G1084" s="282" t="s">
        <v>886</v>
      </c>
      <c r="H1084" s="283">
        <v>3.6000000000000001</v>
      </c>
      <c r="I1084" s="284"/>
      <c r="J1084" s="285">
        <f>ROUND(I1084*H1084,2)</f>
        <v>0</v>
      </c>
      <c r="K1084" s="281" t="s">
        <v>203</v>
      </c>
      <c r="L1084" s="286"/>
      <c r="M1084" s="287" t="s">
        <v>19</v>
      </c>
      <c r="N1084" s="288" t="s">
        <v>45</v>
      </c>
      <c r="O1084" s="87"/>
      <c r="P1084" s="225">
        <f>O1084*H1084</f>
        <v>0</v>
      </c>
      <c r="Q1084" s="225">
        <v>0.0041999999999999997</v>
      </c>
      <c r="R1084" s="225">
        <f>Q1084*H1084</f>
        <v>0.01512</v>
      </c>
      <c r="S1084" s="225">
        <v>0</v>
      </c>
      <c r="T1084" s="226">
        <f>S1084*H1084</f>
        <v>0</v>
      </c>
      <c r="U1084" s="41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R1084" s="227" t="s">
        <v>396</v>
      </c>
      <c r="AT1084" s="227" t="s">
        <v>542</v>
      </c>
      <c r="AU1084" s="227" t="s">
        <v>83</v>
      </c>
      <c r="AY1084" s="20" t="s">
        <v>197</v>
      </c>
      <c r="BE1084" s="228">
        <f>IF(N1084="základní",J1084,0)</f>
        <v>0</v>
      </c>
      <c r="BF1084" s="228">
        <f>IF(N1084="snížená",J1084,0)</f>
        <v>0</v>
      </c>
      <c r="BG1084" s="228">
        <f>IF(N1084="zákl. přenesená",J1084,0)</f>
        <v>0</v>
      </c>
      <c r="BH1084" s="228">
        <f>IF(N1084="sníž. přenesená",J1084,0)</f>
        <v>0</v>
      </c>
      <c r="BI1084" s="228">
        <f>IF(N1084="nulová",J1084,0)</f>
        <v>0</v>
      </c>
      <c r="BJ1084" s="20" t="s">
        <v>81</v>
      </c>
      <c r="BK1084" s="228">
        <f>ROUND(I1084*H1084,2)</f>
        <v>0</v>
      </c>
      <c r="BL1084" s="20" t="s">
        <v>291</v>
      </c>
      <c r="BM1084" s="227" t="s">
        <v>1485</v>
      </c>
    </row>
    <row r="1085" s="13" customFormat="1">
      <c r="A1085" s="13"/>
      <c r="B1085" s="234"/>
      <c r="C1085" s="235"/>
      <c r="D1085" s="236" t="s">
        <v>207</v>
      </c>
      <c r="E1085" s="237" t="s">
        <v>19</v>
      </c>
      <c r="F1085" s="238" t="s">
        <v>1477</v>
      </c>
      <c r="G1085" s="235"/>
      <c r="H1085" s="239">
        <v>3.6000000000000001</v>
      </c>
      <c r="I1085" s="240"/>
      <c r="J1085" s="235"/>
      <c r="K1085" s="235"/>
      <c r="L1085" s="241"/>
      <c r="M1085" s="242"/>
      <c r="N1085" s="243"/>
      <c r="O1085" s="243"/>
      <c r="P1085" s="243"/>
      <c r="Q1085" s="243"/>
      <c r="R1085" s="243"/>
      <c r="S1085" s="243"/>
      <c r="T1085" s="244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5" t="s">
        <v>207</v>
      </c>
      <c r="AU1085" s="245" t="s">
        <v>83</v>
      </c>
      <c r="AV1085" s="13" t="s">
        <v>83</v>
      </c>
      <c r="AW1085" s="13" t="s">
        <v>35</v>
      </c>
      <c r="AX1085" s="13" t="s">
        <v>81</v>
      </c>
      <c r="AY1085" s="245" t="s">
        <v>197</v>
      </c>
    </row>
    <row r="1086" s="2" customFormat="1" ht="37.8" customHeight="1">
      <c r="A1086" s="41"/>
      <c r="B1086" s="42"/>
      <c r="C1086" s="279" t="s">
        <v>1486</v>
      </c>
      <c r="D1086" s="279" t="s">
        <v>542</v>
      </c>
      <c r="E1086" s="280" t="s">
        <v>1487</v>
      </c>
      <c r="F1086" s="281" t="s">
        <v>1488</v>
      </c>
      <c r="G1086" s="282" t="s">
        <v>886</v>
      </c>
      <c r="H1086" s="283">
        <v>3.6000000000000001</v>
      </c>
      <c r="I1086" s="284"/>
      <c r="J1086" s="285">
        <f>ROUND(I1086*H1086,2)</f>
        <v>0</v>
      </c>
      <c r="K1086" s="281" t="s">
        <v>203</v>
      </c>
      <c r="L1086" s="286"/>
      <c r="M1086" s="287" t="s">
        <v>19</v>
      </c>
      <c r="N1086" s="288" t="s">
        <v>45</v>
      </c>
      <c r="O1086" s="87"/>
      <c r="P1086" s="225">
        <f>O1086*H1086</f>
        <v>0</v>
      </c>
      <c r="Q1086" s="225">
        <v>0.0047999999999999996</v>
      </c>
      <c r="R1086" s="225">
        <f>Q1086*H1086</f>
        <v>0.01728</v>
      </c>
      <c r="S1086" s="225">
        <v>0</v>
      </c>
      <c r="T1086" s="226">
        <f>S1086*H1086</f>
        <v>0</v>
      </c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R1086" s="227" t="s">
        <v>396</v>
      </c>
      <c r="AT1086" s="227" t="s">
        <v>542</v>
      </c>
      <c r="AU1086" s="227" t="s">
        <v>83</v>
      </c>
      <c r="AY1086" s="20" t="s">
        <v>197</v>
      </c>
      <c r="BE1086" s="228">
        <f>IF(N1086="základní",J1086,0)</f>
        <v>0</v>
      </c>
      <c r="BF1086" s="228">
        <f>IF(N1086="snížená",J1086,0)</f>
        <v>0</v>
      </c>
      <c r="BG1086" s="228">
        <f>IF(N1086="zákl. přenesená",J1086,0)</f>
        <v>0</v>
      </c>
      <c r="BH1086" s="228">
        <f>IF(N1086="sníž. přenesená",J1086,0)</f>
        <v>0</v>
      </c>
      <c r="BI1086" s="228">
        <f>IF(N1086="nulová",J1086,0)</f>
        <v>0</v>
      </c>
      <c r="BJ1086" s="20" t="s">
        <v>81</v>
      </c>
      <c r="BK1086" s="228">
        <f>ROUND(I1086*H1086,2)</f>
        <v>0</v>
      </c>
      <c r="BL1086" s="20" t="s">
        <v>291</v>
      </c>
      <c r="BM1086" s="227" t="s">
        <v>1489</v>
      </c>
    </row>
    <row r="1087" s="13" customFormat="1">
      <c r="A1087" s="13"/>
      <c r="B1087" s="234"/>
      <c r="C1087" s="235"/>
      <c r="D1087" s="236" t="s">
        <v>207</v>
      </c>
      <c r="E1087" s="237" t="s">
        <v>19</v>
      </c>
      <c r="F1087" s="238" t="s">
        <v>1477</v>
      </c>
      <c r="G1087" s="235"/>
      <c r="H1087" s="239">
        <v>3.6000000000000001</v>
      </c>
      <c r="I1087" s="240"/>
      <c r="J1087" s="235"/>
      <c r="K1087" s="235"/>
      <c r="L1087" s="241"/>
      <c r="M1087" s="242"/>
      <c r="N1087" s="243"/>
      <c r="O1087" s="243"/>
      <c r="P1087" s="243"/>
      <c r="Q1087" s="243"/>
      <c r="R1087" s="243"/>
      <c r="S1087" s="243"/>
      <c r="T1087" s="244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5" t="s">
        <v>207</v>
      </c>
      <c r="AU1087" s="245" t="s">
        <v>83</v>
      </c>
      <c r="AV1087" s="13" t="s">
        <v>83</v>
      </c>
      <c r="AW1087" s="13" t="s">
        <v>35</v>
      </c>
      <c r="AX1087" s="13" t="s">
        <v>81</v>
      </c>
      <c r="AY1087" s="245" t="s">
        <v>197</v>
      </c>
    </row>
    <row r="1088" s="2" customFormat="1" ht="49.05" customHeight="1">
      <c r="A1088" s="41"/>
      <c r="B1088" s="42"/>
      <c r="C1088" s="216" t="s">
        <v>1490</v>
      </c>
      <c r="D1088" s="216" t="s">
        <v>199</v>
      </c>
      <c r="E1088" s="217" t="s">
        <v>1491</v>
      </c>
      <c r="F1088" s="218" t="s">
        <v>1492</v>
      </c>
      <c r="G1088" s="219" t="s">
        <v>1259</v>
      </c>
      <c r="H1088" s="290"/>
      <c r="I1088" s="221"/>
      <c r="J1088" s="222">
        <f>ROUND(I1088*H1088,2)</f>
        <v>0</v>
      </c>
      <c r="K1088" s="218" t="s">
        <v>203</v>
      </c>
      <c r="L1088" s="47"/>
      <c r="M1088" s="223" t="s">
        <v>19</v>
      </c>
      <c r="N1088" s="224" t="s">
        <v>45</v>
      </c>
      <c r="O1088" s="87"/>
      <c r="P1088" s="225">
        <f>O1088*H1088</f>
        <v>0</v>
      </c>
      <c r="Q1088" s="225">
        <v>0</v>
      </c>
      <c r="R1088" s="225">
        <f>Q1088*H1088</f>
        <v>0</v>
      </c>
      <c r="S1088" s="225">
        <v>0</v>
      </c>
      <c r="T1088" s="226">
        <f>S1088*H1088</f>
        <v>0</v>
      </c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R1088" s="227" t="s">
        <v>291</v>
      </c>
      <c r="AT1088" s="227" t="s">
        <v>199</v>
      </c>
      <c r="AU1088" s="227" t="s">
        <v>83</v>
      </c>
      <c r="AY1088" s="20" t="s">
        <v>197</v>
      </c>
      <c r="BE1088" s="228">
        <f>IF(N1088="základní",J1088,0)</f>
        <v>0</v>
      </c>
      <c r="BF1088" s="228">
        <f>IF(N1088="snížená",J1088,0)</f>
        <v>0</v>
      </c>
      <c r="BG1088" s="228">
        <f>IF(N1088="zákl. přenesená",J1088,0)</f>
        <v>0</v>
      </c>
      <c r="BH1088" s="228">
        <f>IF(N1088="sníž. přenesená",J1088,0)</f>
        <v>0</v>
      </c>
      <c r="BI1088" s="228">
        <f>IF(N1088="nulová",J1088,0)</f>
        <v>0</v>
      </c>
      <c r="BJ1088" s="20" t="s">
        <v>81</v>
      </c>
      <c r="BK1088" s="228">
        <f>ROUND(I1088*H1088,2)</f>
        <v>0</v>
      </c>
      <c r="BL1088" s="20" t="s">
        <v>291</v>
      </c>
      <c r="BM1088" s="227" t="s">
        <v>1493</v>
      </c>
    </row>
    <row r="1089" s="2" customFormat="1">
      <c r="A1089" s="41"/>
      <c r="B1089" s="42"/>
      <c r="C1089" s="43"/>
      <c r="D1089" s="229" t="s">
        <v>205</v>
      </c>
      <c r="E1089" s="43"/>
      <c r="F1089" s="230" t="s">
        <v>1494</v>
      </c>
      <c r="G1089" s="43"/>
      <c r="H1089" s="43"/>
      <c r="I1089" s="231"/>
      <c r="J1089" s="43"/>
      <c r="K1089" s="43"/>
      <c r="L1089" s="47"/>
      <c r="M1089" s="232"/>
      <c r="N1089" s="233"/>
      <c r="O1089" s="87"/>
      <c r="P1089" s="87"/>
      <c r="Q1089" s="87"/>
      <c r="R1089" s="87"/>
      <c r="S1089" s="87"/>
      <c r="T1089" s="88"/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T1089" s="20" t="s">
        <v>205</v>
      </c>
      <c r="AU1089" s="20" t="s">
        <v>83</v>
      </c>
    </row>
    <row r="1090" s="12" customFormat="1" ht="22.8" customHeight="1">
      <c r="A1090" s="12"/>
      <c r="B1090" s="200"/>
      <c r="C1090" s="201"/>
      <c r="D1090" s="202" t="s">
        <v>73</v>
      </c>
      <c r="E1090" s="214" t="s">
        <v>1495</v>
      </c>
      <c r="F1090" s="214" t="s">
        <v>1496</v>
      </c>
      <c r="G1090" s="201"/>
      <c r="H1090" s="201"/>
      <c r="I1090" s="204"/>
      <c r="J1090" s="215">
        <f>BK1090</f>
        <v>0</v>
      </c>
      <c r="K1090" s="201"/>
      <c r="L1090" s="206"/>
      <c r="M1090" s="207"/>
      <c r="N1090" s="208"/>
      <c r="O1090" s="208"/>
      <c r="P1090" s="209">
        <f>SUM(P1091:P1093)</f>
        <v>0</v>
      </c>
      <c r="Q1090" s="208"/>
      <c r="R1090" s="209">
        <f>SUM(R1091:R1093)</f>
        <v>0.030130000000000001</v>
      </c>
      <c r="S1090" s="208"/>
      <c r="T1090" s="210">
        <f>SUM(T1091:T1093)</f>
        <v>0</v>
      </c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R1090" s="211" t="s">
        <v>83</v>
      </c>
      <c r="AT1090" s="212" t="s">
        <v>73</v>
      </c>
      <c r="AU1090" s="212" t="s">
        <v>81</v>
      </c>
      <c r="AY1090" s="211" t="s">
        <v>197</v>
      </c>
      <c r="BK1090" s="213">
        <f>SUM(BK1091:BK1093)</f>
        <v>0</v>
      </c>
    </row>
    <row r="1091" s="2" customFormat="1" ht="33" customHeight="1">
      <c r="A1091" s="41"/>
      <c r="B1091" s="42"/>
      <c r="C1091" s="216" t="s">
        <v>1497</v>
      </c>
      <c r="D1091" s="216" t="s">
        <v>199</v>
      </c>
      <c r="E1091" s="217" t="s">
        <v>1498</v>
      </c>
      <c r="F1091" s="218" t="s">
        <v>1499</v>
      </c>
      <c r="G1091" s="219" t="s">
        <v>1500</v>
      </c>
      <c r="H1091" s="220">
        <v>1</v>
      </c>
      <c r="I1091" s="221"/>
      <c r="J1091" s="222">
        <f>ROUND(I1091*H1091,2)</f>
        <v>0</v>
      </c>
      <c r="K1091" s="218" t="s">
        <v>203</v>
      </c>
      <c r="L1091" s="47"/>
      <c r="M1091" s="223" t="s">
        <v>19</v>
      </c>
      <c r="N1091" s="224" t="s">
        <v>45</v>
      </c>
      <c r="O1091" s="87"/>
      <c r="P1091" s="225">
        <f>O1091*H1091</f>
        <v>0</v>
      </c>
      <c r="Q1091" s="225">
        <v>0.030130000000000001</v>
      </c>
      <c r="R1091" s="225">
        <f>Q1091*H1091</f>
        <v>0.030130000000000001</v>
      </c>
      <c r="S1091" s="225">
        <v>0</v>
      </c>
      <c r="T1091" s="226">
        <f>S1091*H1091</f>
        <v>0</v>
      </c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R1091" s="227" t="s">
        <v>291</v>
      </c>
      <c r="AT1091" s="227" t="s">
        <v>199</v>
      </c>
      <c r="AU1091" s="227" t="s">
        <v>83</v>
      </c>
      <c r="AY1091" s="20" t="s">
        <v>197</v>
      </c>
      <c r="BE1091" s="228">
        <f>IF(N1091="základní",J1091,0)</f>
        <v>0</v>
      </c>
      <c r="BF1091" s="228">
        <f>IF(N1091="snížená",J1091,0)</f>
        <v>0</v>
      </c>
      <c r="BG1091" s="228">
        <f>IF(N1091="zákl. přenesená",J1091,0)</f>
        <v>0</v>
      </c>
      <c r="BH1091" s="228">
        <f>IF(N1091="sníž. přenesená",J1091,0)</f>
        <v>0</v>
      </c>
      <c r="BI1091" s="228">
        <f>IF(N1091="nulová",J1091,0)</f>
        <v>0</v>
      </c>
      <c r="BJ1091" s="20" t="s">
        <v>81</v>
      </c>
      <c r="BK1091" s="228">
        <f>ROUND(I1091*H1091,2)</f>
        <v>0</v>
      </c>
      <c r="BL1091" s="20" t="s">
        <v>291</v>
      </c>
      <c r="BM1091" s="227" t="s">
        <v>1501</v>
      </c>
    </row>
    <row r="1092" s="2" customFormat="1">
      <c r="A1092" s="41"/>
      <c r="B1092" s="42"/>
      <c r="C1092" s="43"/>
      <c r="D1092" s="229" t="s">
        <v>205</v>
      </c>
      <c r="E1092" s="43"/>
      <c r="F1092" s="230" t="s">
        <v>1502</v>
      </c>
      <c r="G1092" s="43"/>
      <c r="H1092" s="43"/>
      <c r="I1092" s="231"/>
      <c r="J1092" s="43"/>
      <c r="K1092" s="43"/>
      <c r="L1092" s="47"/>
      <c r="M1092" s="232"/>
      <c r="N1092" s="233"/>
      <c r="O1092" s="87"/>
      <c r="P1092" s="87"/>
      <c r="Q1092" s="87"/>
      <c r="R1092" s="87"/>
      <c r="S1092" s="87"/>
      <c r="T1092" s="88"/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T1092" s="20" t="s">
        <v>205</v>
      </c>
      <c r="AU1092" s="20" t="s">
        <v>83</v>
      </c>
    </row>
    <row r="1093" s="13" customFormat="1">
      <c r="A1093" s="13"/>
      <c r="B1093" s="234"/>
      <c r="C1093" s="235"/>
      <c r="D1093" s="236" t="s">
        <v>207</v>
      </c>
      <c r="E1093" s="237" t="s">
        <v>19</v>
      </c>
      <c r="F1093" s="238" t="s">
        <v>1503</v>
      </c>
      <c r="G1093" s="235"/>
      <c r="H1093" s="239">
        <v>1</v>
      </c>
      <c r="I1093" s="240"/>
      <c r="J1093" s="235"/>
      <c r="K1093" s="235"/>
      <c r="L1093" s="241"/>
      <c r="M1093" s="242"/>
      <c r="N1093" s="243"/>
      <c r="O1093" s="243"/>
      <c r="P1093" s="243"/>
      <c r="Q1093" s="243"/>
      <c r="R1093" s="243"/>
      <c r="S1093" s="243"/>
      <c r="T1093" s="244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5" t="s">
        <v>207</v>
      </c>
      <c r="AU1093" s="245" t="s">
        <v>83</v>
      </c>
      <c r="AV1093" s="13" t="s">
        <v>83</v>
      </c>
      <c r="AW1093" s="13" t="s">
        <v>35</v>
      </c>
      <c r="AX1093" s="13" t="s">
        <v>81</v>
      </c>
      <c r="AY1093" s="245" t="s">
        <v>197</v>
      </c>
    </row>
    <row r="1094" s="12" customFormat="1" ht="22.8" customHeight="1">
      <c r="A1094" s="12"/>
      <c r="B1094" s="200"/>
      <c r="C1094" s="201"/>
      <c r="D1094" s="202" t="s">
        <v>73</v>
      </c>
      <c r="E1094" s="214" t="s">
        <v>1504</v>
      </c>
      <c r="F1094" s="214" t="s">
        <v>1505</v>
      </c>
      <c r="G1094" s="201"/>
      <c r="H1094" s="201"/>
      <c r="I1094" s="204"/>
      <c r="J1094" s="215">
        <f>BK1094</f>
        <v>0</v>
      </c>
      <c r="K1094" s="201"/>
      <c r="L1094" s="206"/>
      <c r="M1094" s="207"/>
      <c r="N1094" s="208"/>
      <c r="O1094" s="208"/>
      <c r="P1094" s="209">
        <f>SUM(P1095:P1098)</f>
        <v>0</v>
      </c>
      <c r="Q1094" s="208"/>
      <c r="R1094" s="209">
        <f>SUM(R1095:R1098)</f>
        <v>0.0021800000000000001</v>
      </c>
      <c r="S1094" s="208"/>
      <c r="T1094" s="210">
        <f>SUM(T1095:T1098)</f>
        <v>0</v>
      </c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R1094" s="211" t="s">
        <v>83</v>
      </c>
      <c r="AT1094" s="212" t="s">
        <v>73</v>
      </c>
      <c r="AU1094" s="212" t="s">
        <v>81</v>
      </c>
      <c r="AY1094" s="211" t="s">
        <v>197</v>
      </c>
      <c r="BK1094" s="213">
        <f>SUM(BK1095:BK1098)</f>
        <v>0</v>
      </c>
    </row>
    <row r="1095" s="2" customFormat="1" ht="24.15" customHeight="1">
      <c r="A1095" s="41"/>
      <c r="B1095" s="42"/>
      <c r="C1095" s="216" t="s">
        <v>1506</v>
      </c>
      <c r="D1095" s="216" t="s">
        <v>199</v>
      </c>
      <c r="E1095" s="217" t="s">
        <v>1507</v>
      </c>
      <c r="F1095" s="218" t="s">
        <v>1508</v>
      </c>
      <c r="G1095" s="219" t="s">
        <v>267</v>
      </c>
      <c r="H1095" s="220">
        <v>1</v>
      </c>
      <c r="I1095" s="221"/>
      <c r="J1095" s="222">
        <f>ROUND(I1095*H1095,2)</f>
        <v>0</v>
      </c>
      <c r="K1095" s="218" t="s">
        <v>19</v>
      </c>
      <c r="L1095" s="47"/>
      <c r="M1095" s="223" t="s">
        <v>19</v>
      </c>
      <c r="N1095" s="224" t="s">
        <v>45</v>
      </c>
      <c r="O1095" s="87"/>
      <c r="P1095" s="225">
        <f>O1095*H1095</f>
        <v>0</v>
      </c>
      <c r="Q1095" s="225">
        <v>0.00109</v>
      </c>
      <c r="R1095" s="225">
        <f>Q1095*H1095</f>
        <v>0.00109</v>
      </c>
      <c r="S1095" s="225">
        <v>0</v>
      </c>
      <c r="T1095" s="226">
        <f>S1095*H1095</f>
        <v>0</v>
      </c>
      <c r="U1095" s="41"/>
      <c r="V1095" s="41"/>
      <c r="W1095" s="41"/>
      <c r="X1095" s="41"/>
      <c r="Y1095" s="41"/>
      <c r="Z1095" s="41"/>
      <c r="AA1095" s="41"/>
      <c r="AB1095" s="41"/>
      <c r="AC1095" s="41"/>
      <c r="AD1095" s="41"/>
      <c r="AE1095" s="41"/>
      <c r="AR1095" s="227" t="s">
        <v>291</v>
      </c>
      <c r="AT1095" s="227" t="s">
        <v>199</v>
      </c>
      <c r="AU1095" s="227" t="s">
        <v>83</v>
      </c>
      <c r="AY1095" s="20" t="s">
        <v>197</v>
      </c>
      <c r="BE1095" s="228">
        <f>IF(N1095="základní",J1095,0)</f>
        <v>0</v>
      </c>
      <c r="BF1095" s="228">
        <f>IF(N1095="snížená",J1095,0)</f>
        <v>0</v>
      </c>
      <c r="BG1095" s="228">
        <f>IF(N1095="zákl. přenesená",J1095,0)</f>
        <v>0</v>
      </c>
      <c r="BH1095" s="228">
        <f>IF(N1095="sníž. přenesená",J1095,0)</f>
        <v>0</v>
      </c>
      <c r="BI1095" s="228">
        <f>IF(N1095="nulová",J1095,0)</f>
        <v>0</v>
      </c>
      <c r="BJ1095" s="20" t="s">
        <v>81</v>
      </c>
      <c r="BK1095" s="228">
        <f>ROUND(I1095*H1095,2)</f>
        <v>0</v>
      </c>
      <c r="BL1095" s="20" t="s">
        <v>291</v>
      </c>
      <c r="BM1095" s="227" t="s">
        <v>1509</v>
      </c>
    </row>
    <row r="1096" s="13" customFormat="1">
      <c r="A1096" s="13"/>
      <c r="B1096" s="234"/>
      <c r="C1096" s="235"/>
      <c r="D1096" s="236" t="s">
        <v>207</v>
      </c>
      <c r="E1096" s="237" t="s">
        <v>19</v>
      </c>
      <c r="F1096" s="238" t="s">
        <v>1510</v>
      </c>
      <c r="G1096" s="235"/>
      <c r="H1096" s="239">
        <v>1</v>
      </c>
      <c r="I1096" s="240"/>
      <c r="J1096" s="235"/>
      <c r="K1096" s="235"/>
      <c r="L1096" s="241"/>
      <c r="M1096" s="242"/>
      <c r="N1096" s="243"/>
      <c r="O1096" s="243"/>
      <c r="P1096" s="243"/>
      <c r="Q1096" s="243"/>
      <c r="R1096" s="243"/>
      <c r="S1096" s="243"/>
      <c r="T1096" s="244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5" t="s">
        <v>207</v>
      </c>
      <c r="AU1096" s="245" t="s">
        <v>83</v>
      </c>
      <c r="AV1096" s="13" t="s">
        <v>83</v>
      </c>
      <c r="AW1096" s="13" t="s">
        <v>35</v>
      </c>
      <c r="AX1096" s="13" t="s">
        <v>81</v>
      </c>
      <c r="AY1096" s="245" t="s">
        <v>197</v>
      </c>
    </row>
    <row r="1097" s="2" customFormat="1" ht="24.15" customHeight="1">
      <c r="A1097" s="41"/>
      <c r="B1097" s="42"/>
      <c r="C1097" s="216" t="s">
        <v>1511</v>
      </c>
      <c r="D1097" s="216" t="s">
        <v>199</v>
      </c>
      <c r="E1097" s="217" t="s">
        <v>1512</v>
      </c>
      <c r="F1097" s="218" t="s">
        <v>1513</v>
      </c>
      <c r="G1097" s="219" t="s">
        <v>267</v>
      </c>
      <c r="H1097" s="220">
        <v>1</v>
      </c>
      <c r="I1097" s="221"/>
      <c r="J1097" s="222">
        <f>ROUND(I1097*H1097,2)</f>
        <v>0</v>
      </c>
      <c r="K1097" s="218" t="s">
        <v>19</v>
      </c>
      <c r="L1097" s="47"/>
      <c r="M1097" s="223" t="s">
        <v>19</v>
      </c>
      <c r="N1097" s="224" t="s">
        <v>45</v>
      </c>
      <c r="O1097" s="87"/>
      <c r="P1097" s="225">
        <f>O1097*H1097</f>
        <v>0</v>
      </c>
      <c r="Q1097" s="225">
        <v>0.00109</v>
      </c>
      <c r="R1097" s="225">
        <f>Q1097*H1097</f>
        <v>0.00109</v>
      </c>
      <c r="S1097" s="225">
        <v>0</v>
      </c>
      <c r="T1097" s="226">
        <f>S1097*H1097</f>
        <v>0</v>
      </c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R1097" s="227" t="s">
        <v>291</v>
      </c>
      <c r="AT1097" s="227" t="s">
        <v>199</v>
      </c>
      <c r="AU1097" s="227" t="s">
        <v>83</v>
      </c>
      <c r="AY1097" s="20" t="s">
        <v>197</v>
      </c>
      <c r="BE1097" s="228">
        <f>IF(N1097="základní",J1097,0)</f>
        <v>0</v>
      </c>
      <c r="BF1097" s="228">
        <f>IF(N1097="snížená",J1097,0)</f>
        <v>0</v>
      </c>
      <c r="BG1097" s="228">
        <f>IF(N1097="zákl. přenesená",J1097,0)</f>
        <v>0</v>
      </c>
      <c r="BH1097" s="228">
        <f>IF(N1097="sníž. přenesená",J1097,0)</f>
        <v>0</v>
      </c>
      <c r="BI1097" s="228">
        <f>IF(N1097="nulová",J1097,0)</f>
        <v>0</v>
      </c>
      <c r="BJ1097" s="20" t="s">
        <v>81</v>
      </c>
      <c r="BK1097" s="228">
        <f>ROUND(I1097*H1097,2)</f>
        <v>0</v>
      </c>
      <c r="BL1097" s="20" t="s">
        <v>291</v>
      </c>
      <c r="BM1097" s="227" t="s">
        <v>1514</v>
      </c>
    </row>
    <row r="1098" s="13" customFormat="1">
      <c r="A1098" s="13"/>
      <c r="B1098" s="234"/>
      <c r="C1098" s="235"/>
      <c r="D1098" s="236" t="s">
        <v>207</v>
      </c>
      <c r="E1098" s="237" t="s">
        <v>19</v>
      </c>
      <c r="F1098" s="238" t="s">
        <v>1515</v>
      </c>
      <c r="G1098" s="235"/>
      <c r="H1098" s="239">
        <v>1</v>
      </c>
      <c r="I1098" s="240"/>
      <c r="J1098" s="235"/>
      <c r="K1098" s="235"/>
      <c r="L1098" s="241"/>
      <c r="M1098" s="242"/>
      <c r="N1098" s="243"/>
      <c r="O1098" s="243"/>
      <c r="P1098" s="243"/>
      <c r="Q1098" s="243"/>
      <c r="R1098" s="243"/>
      <c r="S1098" s="243"/>
      <c r="T1098" s="244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5" t="s">
        <v>207</v>
      </c>
      <c r="AU1098" s="245" t="s">
        <v>83</v>
      </c>
      <c r="AV1098" s="13" t="s">
        <v>83</v>
      </c>
      <c r="AW1098" s="13" t="s">
        <v>35</v>
      </c>
      <c r="AX1098" s="13" t="s">
        <v>81</v>
      </c>
      <c r="AY1098" s="245" t="s">
        <v>197</v>
      </c>
    </row>
    <row r="1099" s="12" customFormat="1" ht="22.8" customHeight="1">
      <c r="A1099" s="12"/>
      <c r="B1099" s="200"/>
      <c r="C1099" s="201"/>
      <c r="D1099" s="202" t="s">
        <v>73</v>
      </c>
      <c r="E1099" s="214" t="s">
        <v>1516</v>
      </c>
      <c r="F1099" s="214" t="s">
        <v>1517</v>
      </c>
      <c r="G1099" s="201"/>
      <c r="H1099" s="201"/>
      <c r="I1099" s="204"/>
      <c r="J1099" s="215">
        <f>BK1099</f>
        <v>0</v>
      </c>
      <c r="K1099" s="201"/>
      <c r="L1099" s="206"/>
      <c r="M1099" s="207"/>
      <c r="N1099" s="208"/>
      <c r="O1099" s="208"/>
      <c r="P1099" s="209">
        <f>SUM(P1100:P1105)</f>
        <v>0</v>
      </c>
      <c r="Q1099" s="208"/>
      <c r="R1099" s="209">
        <f>SUM(R1100:R1105)</f>
        <v>0.69067008000000008</v>
      </c>
      <c r="S1099" s="208"/>
      <c r="T1099" s="210">
        <f>SUM(T1100:T1105)</f>
        <v>0</v>
      </c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R1099" s="211" t="s">
        <v>83</v>
      </c>
      <c r="AT1099" s="212" t="s">
        <v>73</v>
      </c>
      <c r="AU1099" s="212" t="s">
        <v>81</v>
      </c>
      <c r="AY1099" s="211" t="s">
        <v>197</v>
      </c>
      <c r="BK1099" s="213">
        <f>SUM(BK1100:BK1105)</f>
        <v>0</v>
      </c>
    </row>
    <row r="1100" s="2" customFormat="1" ht="37.8" customHeight="1">
      <c r="A1100" s="41"/>
      <c r="B1100" s="42"/>
      <c r="C1100" s="216" t="s">
        <v>1518</v>
      </c>
      <c r="D1100" s="216" t="s">
        <v>199</v>
      </c>
      <c r="E1100" s="217" t="s">
        <v>1519</v>
      </c>
      <c r="F1100" s="218" t="s">
        <v>1520</v>
      </c>
      <c r="G1100" s="219" t="s">
        <v>202</v>
      </c>
      <c r="H1100" s="220">
        <v>59.954000000000001</v>
      </c>
      <c r="I1100" s="221"/>
      <c r="J1100" s="222">
        <f>ROUND(I1100*H1100,2)</f>
        <v>0</v>
      </c>
      <c r="K1100" s="218" t="s">
        <v>203</v>
      </c>
      <c r="L1100" s="47"/>
      <c r="M1100" s="223" t="s">
        <v>19</v>
      </c>
      <c r="N1100" s="224" t="s">
        <v>45</v>
      </c>
      <c r="O1100" s="87"/>
      <c r="P1100" s="225">
        <f>O1100*H1100</f>
        <v>0</v>
      </c>
      <c r="Q1100" s="225">
        <v>0.011520000000000001</v>
      </c>
      <c r="R1100" s="225">
        <f>Q1100*H1100</f>
        <v>0.69067008000000008</v>
      </c>
      <c r="S1100" s="225">
        <v>0</v>
      </c>
      <c r="T1100" s="226">
        <f>S1100*H1100</f>
        <v>0</v>
      </c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R1100" s="227" t="s">
        <v>291</v>
      </c>
      <c r="AT1100" s="227" t="s">
        <v>199</v>
      </c>
      <c r="AU1100" s="227" t="s">
        <v>83</v>
      </c>
      <c r="AY1100" s="20" t="s">
        <v>197</v>
      </c>
      <c r="BE1100" s="228">
        <f>IF(N1100="základní",J1100,0)</f>
        <v>0</v>
      </c>
      <c r="BF1100" s="228">
        <f>IF(N1100="snížená",J1100,0)</f>
        <v>0</v>
      </c>
      <c r="BG1100" s="228">
        <f>IF(N1100="zákl. přenesená",J1100,0)</f>
        <v>0</v>
      </c>
      <c r="BH1100" s="228">
        <f>IF(N1100="sníž. přenesená",J1100,0)</f>
        <v>0</v>
      </c>
      <c r="BI1100" s="228">
        <f>IF(N1100="nulová",J1100,0)</f>
        <v>0</v>
      </c>
      <c r="BJ1100" s="20" t="s">
        <v>81</v>
      </c>
      <c r="BK1100" s="228">
        <f>ROUND(I1100*H1100,2)</f>
        <v>0</v>
      </c>
      <c r="BL1100" s="20" t="s">
        <v>291</v>
      </c>
      <c r="BM1100" s="227" t="s">
        <v>1521</v>
      </c>
    </row>
    <row r="1101" s="2" customFormat="1">
      <c r="A1101" s="41"/>
      <c r="B1101" s="42"/>
      <c r="C1101" s="43"/>
      <c r="D1101" s="229" t="s">
        <v>205</v>
      </c>
      <c r="E1101" s="43"/>
      <c r="F1101" s="230" t="s">
        <v>1522</v>
      </c>
      <c r="G1101" s="43"/>
      <c r="H1101" s="43"/>
      <c r="I1101" s="231"/>
      <c r="J1101" s="43"/>
      <c r="K1101" s="43"/>
      <c r="L1101" s="47"/>
      <c r="M1101" s="232"/>
      <c r="N1101" s="233"/>
      <c r="O1101" s="87"/>
      <c r="P1101" s="87"/>
      <c r="Q1101" s="87"/>
      <c r="R1101" s="87"/>
      <c r="S1101" s="87"/>
      <c r="T1101" s="88"/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T1101" s="20" t="s">
        <v>205</v>
      </c>
      <c r="AU1101" s="20" t="s">
        <v>83</v>
      </c>
    </row>
    <row r="1102" s="13" customFormat="1">
      <c r="A1102" s="13"/>
      <c r="B1102" s="234"/>
      <c r="C1102" s="235"/>
      <c r="D1102" s="236" t="s">
        <v>207</v>
      </c>
      <c r="E1102" s="237" t="s">
        <v>19</v>
      </c>
      <c r="F1102" s="238" t="s">
        <v>1523</v>
      </c>
      <c r="G1102" s="235"/>
      <c r="H1102" s="239">
        <v>59.954000000000001</v>
      </c>
      <c r="I1102" s="240"/>
      <c r="J1102" s="235"/>
      <c r="K1102" s="235"/>
      <c r="L1102" s="241"/>
      <c r="M1102" s="242"/>
      <c r="N1102" s="243"/>
      <c r="O1102" s="243"/>
      <c r="P1102" s="243"/>
      <c r="Q1102" s="243"/>
      <c r="R1102" s="243"/>
      <c r="S1102" s="243"/>
      <c r="T1102" s="244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5" t="s">
        <v>207</v>
      </c>
      <c r="AU1102" s="245" t="s">
        <v>83</v>
      </c>
      <c r="AV1102" s="13" t="s">
        <v>83</v>
      </c>
      <c r="AW1102" s="13" t="s">
        <v>35</v>
      </c>
      <c r="AX1102" s="13" t="s">
        <v>74</v>
      </c>
      <c r="AY1102" s="245" t="s">
        <v>197</v>
      </c>
    </row>
    <row r="1103" s="14" customFormat="1">
      <c r="A1103" s="14"/>
      <c r="B1103" s="246"/>
      <c r="C1103" s="247"/>
      <c r="D1103" s="236" t="s">
        <v>207</v>
      </c>
      <c r="E1103" s="248" t="s">
        <v>19</v>
      </c>
      <c r="F1103" s="249" t="s">
        <v>216</v>
      </c>
      <c r="G1103" s="247"/>
      <c r="H1103" s="250">
        <v>59.954000000000001</v>
      </c>
      <c r="I1103" s="251"/>
      <c r="J1103" s="247"/>
      <c r="K1103" s="247"/>
      <c r="L1103" s="252"/>
      <c r="M1103" s="253"/>
      <c r="N1103" s="254"/>
      <c r="O1103" s="254"/>
      <c r="P1103" s="254"/>
      <c r="Q1103" s="254"/>
      <c r="R1103" s="254"/>
      <c r="S1103" s="254"/>
      <c r="T1103" s="255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6" t="s">
        <v>207</v>
      </c>
      <c r="AU1103" s="256" t="s">
        <v>83</v>
      </c>
      <c r="AV1103" s="14" t="s">
        <v>109</v>
      </c>
      <c r="AW1103" s="14" t="s">
        <v>35</v>
      </c>
      <c r="AX1103" s="14" t="s">
        <v>81</v>
      </c>
      <c r="AY1103" s="256" t="s">
        <v>197</v>
      </c>
    </row>
    <row r="1104" s="2" customFormat="1" ht="49.05" customHeight="1">
      <c r="A1104" s="41"/>
      <c r="B1104" s="42"/>
      <c r="C1104" s="216" t="s">
        <v>1524</v>
      </c>
      <c r="D1104" s="216" t="s">
        <v>199</v>
      </c>
      <c r="E1104" s="217" t="s">
        <v>1525</v>
      </c>
      <c r="F1104" s="218" t="s">
        <v>1526</v>
      </c>
      <c r="G1104" s="219" t="s">
        <v>1259</v>
      </c>
      <c r="H1104" s="290"/>
      <c r="I1104" s="221"/>
      <c r="J1104" s="222">
        <f>ROUND(I1104*H1104,2)</f>
        <v>0</v>
      </c>
      <c r="K1104" s="218" t="s">
        <v>203</v>
      </c>
      <c r="L1104" s="47"/>
      <c r="M1104" s="223" t="s">
        <v>19</v>
      </c>
      <c r="N1104" s="224" t="s">
        <v>45</v>
      </c>
      <c r="O1104" s="87"/>
      <c r="P1104" s="225">
        <f>O1104*H1104</f>
        <v>0</v>
      </c>
      <c r="Q1104" s="225">
        <v>0</v>
      </c>
      <c r="R1104" s="225">
        <f>Q1104*H1104</f>
        <v>0</v>
      </c>
      <c r="S1104" s="225">
        <v>0</v>
      </c>
      <c r="T1104" s="226">
        <f>S1104*H1104</f>
        <v>0</v>
      </c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R1104" s="227" t="s">
        <v>291</v>
      </c>
      <c r="AT1104" s="227" t="s">
        <v>199</v>
      </c>
      <c r="AU1104" s="227" t="s">
        <v>83</v>
      </c>
      <c r="AY1104" s="20" t="s">
        <v>197</v>
      </c>
      <c r="BE1104" s="228">
        <f>IF(N1104="základní",J1104,0)</f>
        <v>0</v>
      </c>
      <c r="BF1104" s="228">
        <f>IF(N1104="snížená",J1104,0)</f>
        <v>0</v>
      </c>
      <c r="BG1104" s="228">
        <f>IF(N1104="zákl. přenesená",J1104,0)</f>
        <v>0</v>
      </c>
      <c r="BH1104" s="228">
        <f>IF(N1104="sníž. přenesená",J1104,0)</f>
        <v>0</v>
      </c>
      <c r="BI1104" s="228">
        <f>IF(N1104="nulová",J1104,0)</f>
        <v>0</v>
      </c>
      <c r="BJ1104" s="20" t="s">
        <v>81</v>
      </c>
      <c r="BK1104" s="228">
        <f>ROUND(I1104*H1104,2)</f>
        <v>0</v>
      </c>
      <c r="BL1104" s="20" t="s">
        <v>291</v>
      </c>
      <c r="BM1104" s="227" t="s">
        <v>1527</v>
      </c>
    </row>
    <row r="1105" s="2" customFormat="1">
      <c r="A1105" s="41"/>
      <c r="B1105" s="42"/>
      <c r="C1105" s="43"/>
      <c r="D1105" s="229" t="s">
        <v>205</v>
      </c>
      <c r="E1105" s="43"/>
      <c r="F1105" s="230" t="s">
        <v>1528</v>
      </c>
      <c r="G1105" s="43"/>
      <c r="H1105" s="43"/>
      <c r="I1105" s="231"/>
      <c r="J1105" s="43"/>
      <c r="K1105" s="43"/>
      <c r="L1105" s="47"/>
      <c r="M1105" s="232"/>
      <c r="N1105" s="233"/>
      <c r="O1105" s="87"/>
      <c r="P1105" s="87"/>
      <c r="Q1105" s="87"/>
      <c r="R1105" s="87"/>
      <c r="S1105" s="87"/>
      <c r="T1105" s="88"/>
      <c r="U1105" s="41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T1105" s="20" t="s">
        <v>205</v>
      </c>
      <c r="AU1105" s="20" t="s">
        <v>83</v>
      </c>
    </row>
    <row r="1106" s="12" customFormat="1" ht="22.8" customHeight="1">
      <c r="A1106" s="12"/>
      <c r="B1106" s="200"/>
      <c r="C1106" s="201"/>
      <c r="D1106" s="202" t="s">
        <v>73</v>
      </c>
      <c r="E1106" s="214" t="s">
        <v>1529</v>
      </c>
      <c r="F1106" s="214" t="s">
        <v>1530</v>
      </c>
      <c r="G1106" s="201"/>
      <c r="H1106" s="201"/>
      <c r="I1106" s="204"/>
      <c r="J1106" s="215">
        <f>BK1106</f>
        <v>0</v>
      </c>
      <c r="K1106" s="201"/>
      <c r="L1106" s="206"/>
      <c r="M1106" s="207"/>
      <c r="N1106" s="208"/>
      <c r="O1106" s="208"/>
      <c r="P1106" s="209">
        <f>SUM(P1107:P1204)</f>
        <v>0</v>
      </c>
      <c r="Q1106" s="208"/>
      <c r="R1106" s="209">
        <f>SUM(R1107:R1204)</f>
        <v>6.1426813899999999</v>
      </c>
      <c r="S1106" s="208"/>
      <c r="T1106" s="210">
        <f>SUM(T1107:T1204)</f>
        <v>0</v>
      </c>
      <c r="U1106" s="12"/>
      <c r="V1106" s="12"/>
      <c r="W1106" s="12"/>
      <c r="X1106" s="12"/>
      <c r="Y1106" s="12"/>
      <c r="Z1106" s="12"/>
      <c r="AA1106" s="12"/>
      <c r="AB1106" s="12"/>
      <c r="AC1106" s="12"/>
      <c r="AD1106" s="12"/>
      <c r="AE1106" s="12"/>
      <c r="AR1106" s="211" t="s">
        <v>83</v>
      </c>
      <c r="AT1106" s="212" t="s">
        <v>73</v>
      </c>
      <c r="AU1106" s="212" t="s">
        <v>81</v>
      </c>
      <c r="AY1106" s="211" t="s">
        <v>197</v>
      </c>
      <c r="BK1106" s="213">
        <f>SUM(BK1107:BK1204)</f>
        <v>0</v>
      </c>
    </row>
    <row r="1107" s="2" customFormat="1" ht="44.25" customHeight="1">
      <c r="A1107" s="41"/>
      <c r="B1107" s="42"/>
      <c r="C1107" s="216" t="s">
        <v>1531</v>
      </c>
      <c r="D1107" s="267" t="s">
        <v>199</v>
      </c>
      <c r="E1107" s="217" t="s">
        <v>1532</v>
      </c>
      <c r="F1107" s="218" t="s">
        <v>1533</v>
      </c>
      <c r="G1107" s="219" t="s">
        <v>202</v>
      </c>
      <c r="H1107" s="220">
        <v>40.780000000000001</v>
      </c>
      <c r="I1107" s="221"/>
      <c r="J1107" s="222">
        <f>ROUND(I1107*H1107,2)</f>
        <v>0</v>
      </c>
      <c r="K1107" s="218" t="s">
        <v>203</v>
      </c>
      <c r="L1107" s="47"/>
      <c r="M1107" s="223" t="s">
        <v>19</v>
      </c>
      <c r="N1107" s="224" t="s">
        <v>45</v>
      </c>
      <c r="O1107" s="87"/>
      <c r="P1107" s="225">
        <f>O1107*H1107</f>
        <v>0</v>
      </c>
      <c r="Q1107" s="225">
        <v>0.010880000000000001</v>
      </c>
      <c r="R1107" s="225">
        <f>Q1107*H1107</f>
        <v>0.44368640000000004</v>
      </c>
      <c r="S1107" s="225">
        <v>0</v>
      </c>
      <c r="T1107" s="226">
        <f>S1107*H1107</f>
        <v>0</v>
      </c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R1107" s="227" t="s">
        <v>291</v>
      </c>
      <c r="AT1107" s="227" t="s">
        <v>199</v>
      </c>
      <c r="AU1107" s="227" t="s">
        <v>83</v>
      </c>
      <c r="AY1107" s="20" t="s">
        <v>197</v>
      </c>
      <c r="BE1107" s="228">
        <f>IF(N1107="základní",J1107,0)</f>
        <v>0</v>
      </c>
      <c r="BF1107" s="228">
        <f>IF(N1107="snížená",J1107,0)</f>
        <v>0</v>
      </c>
      <c r="BG1107" s="228">
        <f>IF(N1107="zákl. přenesená",J1107,0)</f>
        <v>0</v>
      </c>
      <c r="BH1107" s="228">
        <f>IF(N1107="sníž. přenesená",J1107,0)</f>
        <v>0</v>
      </c>
      <c r="BI1107" s="228">
        <f>IF(N1107="nulová",J1107,0)</f>
        <v>0</v>
      </c>
      <c r="BJ1107" s="20" t="s">
        <v>81</v>
      </c>
      <c r="BK1107" s="228">
        <f>ROUND(I1107*H1107,2)</f>
        <v>0</v>
      </c>
      <c r="BL1107" s="20" t="s">
        <v>291</v>
      </c>
      <c r="BM1107" s="227" t="s">
        <v>1534</v>
      </c>
    </row>
    <row r="1108" s="2" customFormat="1">
      <c r="A1108" s="41"/>
      <c r="B1108" s="42"/>
      <c r="C1108" s="43"/>
      <c r="D1108" s="229" t="s">
        <v>205</v>
      </c>
      <c r="E1108" s="43"/>
      <c r="F1108" s="230" t="s">
        <v>1535</v>
      </c>
      <c r="G1108" s="43"/>
      <c r="H1108" s="43"/>
      <c r="I1108" s="231"/>
      <c r="J1108" s="43"/>
      <c r="K1108" s="43"/>
      <c r="L1108" s="47"/>
      <c r="M1108" s="232"/>
      <c r="N1108" s="233"/>
      <c r="O1108" s="87"/>
      <c r="P1108" s="87"/>
      <c r="Q1108" s="87"/>
      <c r="R1108" s="87"/>
      <c r="S1108" s="87"/>
      <c r="T1108" s="88"/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T1108" s="20" t="s">
        <v>205</v>
      </c>
      <c r="AU1108" s="20" t="s">
        <v>83</v>
      </c>
    </row>
    <row r="1109" s="15" customFormat="1">
      <c r="A1109" s="15"/>
      <c r="B1109" s="257"/>
      <c r="C1109" s="258"/>
      <c r="D1109" s="236" t="s">
        <v>207</v>
      </c>
      <c r="E1109" s="259" t="s">
        <v>19</v>
      </c>
      <c r="F1109" s="260" t="s">
        <v>501</v>
      </c>
      <c r="G1109" s="258"/>
      <c r="H1109" s="259" t="s">
        <v>19</v>
      </c>
      <c r="I1109" s="261"/>
      <c r="J1109" s="258"/>
      <c r="K1109" s="258"/>
      <c r="L1109" s="262"/>
      <c r="M1109" s="263"/>
      <c r="N1109" s="264"/>
      <c r="O1109" s="264"/>
      <c r="P1109" s="264"/>
      <c r="Q1109" s="264"/>
      <c r="R1109" s="264"/>
      <c r="S1109" s="264"/>
      <c r="T1109" s="26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66" t="s">
        <v>207</v>
      </c>
      <c r="AU1109" s="266" t="s">
        <v>83</v>
      </c>
      <c r="AV1109" s="15" t="s">
        <v>81</v>
      </c>
      <c r="AW1109" s="15" t="s">
        <v>35</v>
      </c>
      <c r="AX1109" s="15" t="s">
        <v>74</v>
      </c>
      <c r="AY1109" s="266" t="s">
        <v>197</v>
      </c>
    </row>
    <row r="1110" s="13" customFormat="1">
      <c r="A1110" s="13"/>
      <c r="B1110" s="234"/>
      <c r="C1110" s="235"/>
      <c r="D1110" s="236" t="s">
        <v>207</v>
      </c>
      <c r="E1110" s="237" t="s">
        <v>19</v>
      </c>
      <c r="F1110" s="238" t="s">
        <v>1536</v>
      </c>
      <c r="G1110" s="235"/>
      <c r="H1110" s="239">
        <v>5.7000000000000002</v>
      </c>
      <c r="I1110" s="240"/>
      <c r="J1110" s="235"/>
      <c r="K1110" s="235"/>
      <c r="L1110" s="241"/>
      <c r="M1110" s="242"/>
      <c r="N1110" s="243"/>
      <c r="O1110" s="243"/>
      <c r="P1110" s="243"/>
      <c r="Q1110" s="243"/>
      <c r="R1110" s="243"/>
      <c r="S1110" s="243"/>
      <c r="T1110" s="244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5" t="s">
        <v>207</v>
      </c>
      <c r="AU1110" s="245" t="s">
        <v>83</v>
      </c>
      <c r="AV1110" s="13" t="s">
        <v>83</v>
      </c>
      <c r="AW1110" s="13" t="s">
        <v>35</v>
      </c>
      <c r="AX1110" s="13" t="s">
        <v>74</v>
      </c>
      <c r="AY1110" s="245" t="s">
        <v>197</v>
      </c>
    </row>
    <row r="1111" s="13" customFormat="1">
      <c r="A1111" s="13"/>
      <c r="B1111" s="234"/>
      <c r="C1111" s="235"/>
      <c r="D1111" s="236" t="s">
        <v>207</v>
      </c>
      <c r="E1111" s="237" t="s">
        <v>19</v>
      </c>
      <c r="F1111" s="238" t="s">
        <v>1537</v>
      </c>
      <c r="G1111" s="235"/>
      <c r="H1111" s="239">
        <v>5.7599999999999998</v>
      </c>
      <c r="I1111" s="240"/>
      <c r="J1111" s="235"/>
      <c r="K1111" s="235"/>
      <c r="L1111" s="241"/>
      <c r="M1111" s="242"/>
      <c r="N1111" s="243"/>
      <c r="O1111" s="243"/>
      <c r="P1111" s="243"/>
      <c r="Q1111" s="243"/>
      <c r="R1111" s="243"/>
      <c r="S1111" s="243"/>
      <c r="T1111" s="244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45" t="s">
        <v>207</v>
      </c>
      <c r="AU1111" s="245" t="s">
        <v>83</v>
      </c>
      <c r="AV1111" s="13" t="s">
        <v>83</v>
      </c>
      <c r="AW1111" s="13" t="s">
        <v>35</v>
      </c>
      <c r="AX1111" s="13" t="s">
        <v>74</v>
      </c>
      <c r="AY1111" s="245" t="s">
        <v>197</v>
      </c>
    </row>
    <row r="1112" s="13" customFormat="1">
      <c r="A1112" s="13"/>
      <c r="B1112" s="234"/>
      <c r="C1112" s="235"/>
      <c r="D1112" s="236" t="s">
        <v>207</v>
      </c>
      <c r="E1112" s="237" t="s">
        <v>19</v>
      </c>
      <c r="F1112" s="238" t="s">
        <v>1538</v>
      </c>
      <c r="G1112" s="235"/>
      <c r="H1112" s="239">
        <v>3.8999999999999999</v>
      </c>
      <c r="I1112" s="240"/>
      <c r="J1112" s="235"/>
      <c r="K1112" s="235"/>
      <c r="L1112" s="241"/>
      <c r="M1112" s="242"/>
      <c r="N1112" s="243"/>
      <c r="O1112" s="243"/>
      <c r="P1112" s="243"/>
      <c r="Q1112" s="243"/>
      <c r="R1112" s="243"/>
      <c r="S1112" s="243"/>
      <c r="T1112" s="244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5" t="s">
        <v>207</v>
      </c>
      <c r="AU1112" s="245" t="s">
        <v>83</v>
      </c>
      <c r="AV1112" s="13" t="s">
        <v>83</v>
      </c>
      <c r="AW1112" s="13" t="s">
        <v>35</v>
      </c>
      <c r="AX1112" s="13" t="s">
        <v>74</v>
      </c>
      <c r="AY1112" s="245" t="s">
        <v>197</v>
      </c>
    </row>
    <row r="1113" s="13" customFormat="1">
      <c r="A1113" s="13"/>
      <c r="B1113" s="234"/>
      <c r="C1113" s="235"/>
      <c r="D1113" s="236" t="s">
        <v>207</v>
      </c>
      <c r="E1113" s="237" t="s">
        <v>19</v>
      </c>
      <c r="F1113" s="238" t="s">
        <v>1539</v>
      </c>
      <c r="G1113" s="235"/>
      <c r="H1113" s="239">
        <v>3.8999999999999999</v>
      </c>
      <c r="I1113" s="240"/>
      <c r="J1113" s="235"/>
      <c r="K1113" s="235"/>
      <c r="L1113" s="241"/>
      <c r="M1113" s="242"/>
      <c r="N1113" s="243"/>
      <c r="O1113" s="243"/>
      <c r="P1113" s="243"/>
      <c r="Q1113" s="243"/>
      <c r="R1113" s="243"/>
      <c r="S1113" s="243"/>
      <c r="T1113" s="244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5" t="s">
        <v>207</v>
      </c>
      <c r="AU1113" s="245" t="s">
        <v>83</v>
      </c>
      <c r="AV1113" s="13" t="s">
        <v>83</v>
      </c>
      <c r="AW1113" s="13" t="s">
        <v>35</v>
      </c>
      <c r="AX1113" s="13" t="s">
        <v>74</v>
      </c>
      <c r="AY1113" s="245" t="s">
        <v>197</v>
      </c>
    </row>
    <row r="1114" s="15" customFormat="1">
      <c r="A1114" s="15"/>
      <c r="B1114" s="257"/>
      <c r="C1114" s="258"/>
      <c r="D1114" s="236" t="s">
        <v>207</v>
      </c>
      <c r="E1114" s="259" t="s">
        <v>19</v>
      </c>
      <c r="F1114" s="260" t="s">
        <v>1540</v>
      </c>
      <c r="G1114" s="258"/>
      <c r="H1114" s="259" t="s">
        <v>19</v>
      </c>
      <c r="I1114" s="261"/>
      <c r="J1114" s="258"/>
      <c r="K1114" s="258"/>
      <c r="L1114" s="262"/>
      <c r="M1114" s="263"/>
      <c r="N1114" s="264"/>
      <c r="O1114" s="264"/>
      <c r="P1114" s="264"/>
      <c r="Q1114" s="264"/>
      <c r="R1114" s="264"/>
      <c r="S1114" s="264"/>
      <c r="T1114" s="26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T1114" s="266" t="s">
        <v>207</v>
      </c>
      <c r="AU1114" s="266" t="s">
        <v>83</v>
      </c>
      <c r="AV1114" s="15" t="s">
        <v>81</v>
      </c>
      <c r="AW1114" s="15" t="s">
        <v>35</v>
      </c>
      <c r="AX1114" s="15" t="s">
        <v>74</v>
      </c>
      <c r="AY1114" s="266" t="s">
        <v>197</v>
      </c>
    </row>
    <row r="1115" s="13" customFormat="1">
      <c r="A1115" s="13"/>
      <c r="B1115" s="234"/>
      <c r="C1115" s="235"/>
      <c r="D1115" s="236" t="s">
        <v>207</v>
      </c>
      <c r="E1115" s="237" t="s">
        <v>19</v>
      </c>
      <c r="F1115" s="238" t="s">
        <v>1541</v>
      </c>
      <c r="G1115" s="235"/>
      <c r="H1115" s="239">
        <v>4.8419999999999996</v>
      </c>
      <c r="I1115" s="240"/>
      <c r="J1115" s="235"/>
      <c r="K1115" s="235"/>
      <c r="L1115" s="241"/>
      <c r="M1115" s="242"/>
      <c r="N1115" s="243"/>
      <c r="O1115" s="243"/>
      <c r="P1115" s="243"/>
      <c r="Q1115" s="243"/>
      <c r="R1115" s="243"/>
      <c r="S1115" s="243"/>
      <c r="T1115" s="244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5" t="s">
        <v>207</v>
      </c>
      <c r="AU1115" s="245" t="s">
        <v>83</v>
      </c>
      <c r="AV1115" s="13" t="s">
        <v>83</v>
      </c>
      <c r="AW1115" s="13" t="s">
        <v>35</v>
      </c>
      <c r="AX1115" s="13" t="s">
        <v>74</v>
      </c>
      <c r="AY1115" s="245" t="s">
        <v>197</v>
      </c>
    </row>
    <row r="1116" s="13" customFormat="1">
      <c r="A1116" s="13"/>
      <c r="B1116" s="234"/>
      <c r="C1116" s="235"/>
      <c r="D1116" s="236" t="s">
        <v>207</v>
      </c>
      <c r="E1116" s="237" t="s">
        <v>19</v>
      </c>
      <c r="F1116" s="238" t="s">
        <v>1542</v>
      </c>
      <c r="G1116" s="235"/>
      <c r="H1116" s="239">
        <v>4.8419999999999996</v>
      </c>
      <c r="I1116" s="240"/>
      <c r="J1116" s="235"/>
      <c r="K1116" s="235"/>
      <c r="L1116" s="241"/>
      <c r="M1116" s="242"/>
      <c r="N1116" s="243"/>
      <c r="O1116" s="243"/>
      <c r="P1116" s="243"/>
      <c r="Q1116" s="243"/>
      <c r="R1116" s="243"/>
      <c r="S1116" s="243"/>
      <c r="T1116" s="244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5" t="s">
        <v>207</v>
      </c>
      <c r="AU1116" s="245" t="s">
        <v>83</v>
      </c>
      <c r="AV1116" s="13" t="s">
        <v>83</v>
      </c>
      <c r="AW1116" s="13" t="s">
        <v>35</v>
      </c>
      <c r="AX1116" s="13" t="s">
        <v>74</v>
      </c>
      <c r="AY1116" s="245" t="s">
        <v>197</v>
      </c>
    </row>
    <row r="1117" s="13" customFormat="1">
      <c r="A1117" s="13"/>
      <c r="B1117" s="234"/>
      <c r="C1117" s="235"/>
      <c r="D1117" s="236" t="s">
        <v>207</v>
      </c>
      <c r="E1117" s="237" t="s">
        <v>19</v>
      </c>
      <c r="F1117" s="238" t="s">
        <v>1543</v>
      </c>
      <c r="G1117" s="235"/>
      <c r="H1117" s="239">
        <v>5.9180000000000001</v>
      </c>
      <c r="I1117" s="240"/>
      <c r="J1117" s="235"/>
      <c r="K1117" s="235"/>
      <c r="L1117" s="241"/>
      <c r="M1117" s="242"/>
      <c r="N1117" s="243"/>
      <c r="O1117" s="243"/>
      <c r="P1117" s="243"/>
      <c r="Q1117" s="243"/>
      <c r="R1117" s="243"/>
      <c r="S1117" s="243"/>
      <c r="T1117" s="244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45" t="s">
        <v>207</v>
      </c>
      <c r="AU1117" s="245" t="s">
        <v>83</v>
      </c>
      <c r="AV1117" s="13" t="s">
        <v>83</v>
      </c>
      <c r="AW1117" s="13" t="s">
        <v>35</v>
      </c>
      <c r="AX1117" s="13" t="s">
        <v>74</v>
      </c>
      <c r="AY1117" s="245" t="s">
        <v>197</v>
      </c>
    </row>
    <row r="1118" s="13" customFormat="1">
      <c r="A1118" s="13"/>
      <c r="B1118" s="234"/>
      <c r="C1118" s="235"/>
      <c r="D1118" s="236" t="s">
        <v>207</v>
      </c>
      <c r="E1118" s="237" t="s">
        <v>19</v>
      </c>
      <c r="F1118" s="238" t="s">
        <v>1544</v>
      </c>
      <c r="G1118" s="235"/>
      <c r="H1118" s="239">
        <v>5.9180000000000001</v>
      </c>
      <c r="I1118" s="240"/>
      <c r="J1118" s="235"/>
      <c r="K1118" s="235"/>
      <c r="L1118" s="241"/>
      <c r="M1118" s="242"/>
      <c r="N1118" s="243"/>
      <c r="O1118" s="243"/>
      <c r="P1118" s="243"/>
      <c r="Q1118" s="243"/>
      <c r="R1118" s="243"/>
      <c r="S1118" s="243"/>
      <c r="T1118" s="244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5" t="s">
        <v>207</v>
      </c>
      <c r="AU1118" s="245" t="s">
        <v>83</v>
      </c>
      <c r="AV1118" s="13" t="s">
        <v>83</v>
      </c>
      <c r="AW1118" s="13" t="s">
        <v>35</v>
      </c>
      <c r="AX1118" s="13" t="s">
        <v>74</v>
      </c>
      <c r="AY1118" s="245" t="s">
        <v>197</v>
      </c>
    </row>
    <row r="1119" s="14" customFormat="1">
      <c r="A1119" s="14"/>
      <c r="B1119" s="246"/>
      <c r="C1119" s="247"/>
      <c r="D1119" s="236" t="s">
        <v>207</v>
      </c>
      <c r="E1119" s="248" t="s">
        <v>19</v>
      </c>
      <c r="F1119" s="249" t="s">
        <v>216</v>
      </c>
      <c r="G1119" s="247"/>
      <c r="H1119" s="250">
        <v>40.780000000000001</v>
      </c>
      <c r="I1119" s="251"/>
      <c r="J1119" s="247"/>
      <c r="K1119" s="247"/>
      <c r="L1119" s="252"/>
      <c r="M1119" s="253"/>
      <c r="N1119" s="254"/>
      <c r="O1119" s="254"/>
      <c r="P1119" s="254"/>
      <c r="Q1119" s="254"/>
      <c r="R1119" s="254"/>
      <c r="S1119" s="254"/>
      <c r="T1119" s="255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6" t="s">
        <v>207</v>
      </c>
      <c r="AU1119" s="256" t="s">
        <v>83</v>
      </c>
      <c r="AV1119" s="14" t="s">
        <v>109</v>
      </c>
      <c r="AW1119" s="14" t="s">
        <v>35</v>
      </c>
      <c r="AX1119" s="14" t="s">
        <v>81</v>
      </c>
      <c r="AY1119" s="256" t="s">
        <v>197</v>
      </c>
    </row>
    <row r="1120" s="2" customFormat="1" ht="49.05" customHeight="1">
      <c r="A1120" s="41"/>
      <c r="B1120" s="42"/>
      <c r="C1120" s="216" t="s">
        <v>1545</v>
      </c>
      <c r="D1120" s="267" t="s">
        <v>199</v>
      </c>
      <c r="E1120" s="217" t="s">
        <v>1546</v>
      </c>
      <c r="F1120" s="218" t="s">
        <v>1547</v>
      </c>
      <c r="G1120" s="219" t="s">
        <v>202</v>
      </c>
      <c r="H1120" s="220">
        <v>167.21000000000001</v>
      </c>
      <c r="I1120" s="221"/>
      <c r="J1120" s="222">
        <f>ROUND(I1120*H1120,2)</f>
        <v>0</v>
      </c>
      <c r="K1120" s="218" t="s">
        <v>203</v>
      </c>
      <c r="L1120" s="47"/>
      <c r="M1120" s="223" t="s">
        <v>19</v>
      </c>
      <c r="N1120" s="224" t="s">
        <v>45</v>
      </c>
      <c r="O1120" s="87"/>
      <c r="P1120" s="225">
        <f>O1120*H1120</f>
        <v>0</v>
      </c>
      <c r="Q1120" s="225">
        <v>0.014500000000000001</v>
      </c>
      <c r="R1120" s="225">
        <f>Q1120*H1120</f>
        <v>2.4245450000000002</v>
      </c>
      <c r="S1120" s="225">
        <v>0</v>
      </c>
      <c r="T1120" s="226">
        <f>S1120*H1120</f>
        <v>0</v>
      </c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R1120" s="227" t="s">
        <v>291</v>
      </c>
      <c r="AT1120" s="227" t="s">
        <v>199</v>
      </c>
      <c r="AU1120" s="227" t="s">
        <v>83</v>
      </c>
      <c r="AY1120" s="20" t="s">
        <v>197</v>
      </c>
      <c r="BE1120" s="228">
        <f>IF(N1120="základní",J1120,0)</f>
        <v>0</v>
      </c>
      <c r="BF1120" s="228">
        <f>IF(N1120="snížená",J1120,0)</f>
        <v>0</v>
      </c>
      <c r="BG1120" s="228">
        <f>IF(N1120="zákl. přenesená",J1120,0)</f>
        <v>0</v>
      </c>
      <c r="BH1120" s="228">
        <f>IF(N1120="sníž. přenesená",J1120,0)</f>
        <v>0</v>
      </c>
      <c r="BI1120" s="228">
        <f>IF(N1120="nulová",J1120,0)</f>
        <v>0</v>
      </c>
      <c r="BJ1120" s="20" t="s">
        <v>81</v>
      </c>
      <c r="BK1120" s="228">
        <f>ROUND(I1120*H1120,2)</f>
        <v>0</v>
      </c>
      <c r="BL1120" s="20" t="s">
        <v>291</v>
      </c>
      <c r="BM1120" s="227" t="s">
        <v>1548</v>
      </c>
    </row>
    <row r="1121" s="2" customFormat="1">
      <c r="A1121" s="41"/>
      <c r="B1121" s="42"/>
      <c r="C1121" s="43"/>
      <c r="D1121" s="229" t="s">
        <v>205</v>
      </c>
      <c r="E1121" s="43"/>
      <c r="F1121" s="230" t="s">
        <v>1549</v>
      </c>
      <c r="G1121" s="43"/>
      <c r="H1121" s="43"/>
      <c r="I1121" s="231"/>
      <c r="J1121" s="43"/>
      <c r="K1121" s="43"/>
      <c r="L1121" s="47"/>
      <c r="M1121" s="232"/>
      <c r="N1121" s="233"/>
      <c r="O1121" s="87"/>
      <c r="P1121" s="87"/>
      <c r="Q1121" s="87"/>
      <c r="R1121" s="87"/>
      <c r="S1121" s="87"/>
      <c r="T1121" s="88"/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T1121" s="20" t="s">
        <v>205</v>
      </c>
      <c r="AU1121" s="20" t="s">
        <v>83</v>
      </c>
    </row>
    <row r="1122" s="15" customFormat="1">
      <c r="A1122" s="15"/>
      <c r="B1122" s="257"/>
      <c r="C1122" s="258"/>
      <c r="D1122" s="236" t="s">
        <v>207</v>
      </c>
      <c r="E1122" s="259" t="s">
        <v>19</v>
      </c>
      <c r="F1122" s="260" t="s">
        <v>1550</v>
      </c>
      <c r="G1122" s="258"/>
      <c r="H1122" s="259" t="s">
        <v>19</v>
      </c>
      <c r="I1122" s="261"/>
      <c r="J1122" s="258"/>
      <c r="K1122" s="258"/>
      <c r="L1122" s="262"/>
      <c r="M1122" s="263"/>
      <c r="N1122" s="264"/>
      <c r="O1122" s="264"/>
      <c r="P1122" s="264"/>
      <c r="Q1122" s="264"/>
      <c r="R1122" s="264"/>
      <c r="S1122" s="264"/>
      <c r="T1122" s="26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66" t="s">
        <v>207</v>
      </c>
      <c r="AU1122" s="266" t="s">
        <v>83</v>
      </c>
      <c r="AV1122" s="15" t="s">
        <v>81</v>
      </c>
      <c r="AW1122" s="15" t="s">
        <v>35</v>
      </c>
      <c r="AX1122" s="15" t="s">
        <v>74</v>
      </c>
      <c r="AY1122" s="266" t="s">
        <v>197</v>
      </c>
    </row>
    <row r="1123" s="13" customFormat="1">
      <c r="A1123" s="13"/>
      <c r="B1123" s="234"/>
      <c r="C1123" s="235"/>
      <c r="D1123" s="236" t="s">
        <v>207</v>
      </c>
      <c r="E1123" s="237" t="s">
        <v>19</v>
      </c>
      <c r="F1123" s="238" t="s">
        <v>1551</v>
      </c>
      <c r="G1123" s="235"/>
      <c r="H1123" s="239">
        <v>17.579999999999998</v>
      </c>
      <c r="I1123" s="240"/>
      <c r="J1123" s="235"/>
      <c r="K1123" s="235"/>
      <c r="L1123" s="241"/>
      <c r="M1123" s="242"/>
      <c r="N1123" s="243"/>
      <c r="O1123" s="243"/>
      <c r="P1123" s="243"/>
      <c r="Q1123" s="243"/>
      <c r="R1123" s="243"/>
      <c r="S1123" s="243"/>
      <c r="T1123" s="244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5" t="s">
        <v>207</v>
      </c>
      <c r="AU1123" s="245" t="s">
        <v>83</v>
      </c>
      <c r="AV1123" s="13" t="s">
        <v>83</v>
      </c>
      <c r="AW1123" s="13" t="s">
        <v>35</v>
      </c>
      <c r="AX1123" s="13" t="s">
        <v>74</v>
      </c>
      <c r="AY1123" s="245" t="s">
        <v>197</v>
      </c>
    </row>
    <row r="1124" s="13" customFormat="1">
      <c r="A1124" s="13"/>
      <c r="B1124" s="234"/>
      <c r="C1124" s="235"/>
      <c r="D1124" s="236" t="s">
        <v>207</v>
      </c>
      <c r="E1124" s="237" t="s">
        <v>19</v>
      </c>
      <c r="F1124" s="238" t="s">
        <v>1552</v>
      </c>
      <c r="G1124" s="235"/>
      <c r="H1124" s="239">
        <v>21.079999999999998</v>
      </c>
      <c r="I1124" s="240"/>
      <c r="J1124" s="235"/>
      <c r="K1124" s="235"/>
      <c r="L1124" s="241"/>
      <c r="M1124" s="242"/>
      <c r="N1124" s="243"/>
      <c r="O1124" s="243"/>
      <c r="P1124" s="243"/>
      <c r="Q1124" s="243"/>
      <c r="R1124" s="243"/>
      <c r="S1124" s="243"/>
      <c r="T1124" s="244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5" t="s">
        <v>207</v>
      </c>
      <c r="AU1124" s="245" t="s">
        <v>83</v>
      </c>
      <c r="AV1124" s="13" t="s">
        <v>83</v>
      </c>
      <c r="AW1124" s="13" t="s">
        <v>35</v>
      </c>
      <c r="AX1124" s="13" t="s">
        <v>74</v>
      </c>
      <c r="AY1124" s="245" t="s">
        <v>197</v>
      </c>
    </row>
    <row r="1125" s="13" customFormat="1">
      <c r="A1125" s="13"/>
      <c r="B1125" s="234"/>
      <c r="C1125" s="235"/>
      <c r="D1125" s="236" t="s">
        <v>207</v>
      </c>
      <c r="E1125" s="237" t="s">
        <v>19</v>
      </c>
      <c r="F1125" s="238" t="s">
        <v>1553</v>
      </c>
      <c r="G1125" s="235"/>
      <c r="H1125" s="239">
        <v>15.65</v>
      </c>
      <c r="I1125" s="240"/>
      <c r="J1125" s="235"/>
      <c r="K1125" s="235"/>
      <c r="L1125" s="241"/>
      <c r="M1125" s="242"/>
      <c r="N1125" s="243"/>
      <c r="O1125" s="243"/>
      <c r="P1125" s="243"/>
      <c r="Q1125" s="243"/>
      <c r="R1125" s="243"/>
      <c r="S1125" s="243"/>
      <c r="T1125" s="244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5" t="s">
        <v>207</v>
      </c>
      <c r="AU1125" s="245" t="s">
        <v>83</v>
      </c>
      <c r="AV1125" s="13" t="s">
        <v>83</v>
      </c>
      <c r="AW1125" s="13" t="s">
        <v>35</v>
      </c>
      <c r="AX1125" s="13" t="s">
        <v>74</v>
      </c>
      <c r="AY1125" s="245" t="s">
        <v>197</v>
      </c>
    </row>
    <row r="1126" s="13" customFormat="1">
      <c r="A1126" s="13"/>
      <c r="B1126" s="234"/>
      <c r="C1126" s="235"/>
      <c r="D1126" s="236" t="s">
        <v>207</v>
      </c>
      <c r="E1126" s="237" t="s">
        <v>19</v>
      </c>
      <c r="F1126" s="238" t="s">
        <v>1554</v>
      </c>
      <c r="G1126" s="235"/>
      <c r="H1126" s="239">
        <v>3.4700000000000002</v>
      </c>
      <c r="I1126" s="240"/>
      <c r="J1126" s="235"/>
      <c r="K1126" s="235"/>
      <c r="L1126" s="241"/>
      <c r="M1126" s="242"/>
      <c r="N1126" s="243"/>
      <c r="O1126" s="243"/>
      <c r="P1126" s="243"/>
      <c r="Q1126" s="243"/>
      <c r="R1126" s="243"/>
      <c r="S1126" s="243"/>
      <c r="T1126" s="244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5" t="s">
        <v>207</v>
      </c>
      <c r="AU1126" s="245" t="s">
        <v>83</v>
      </c>
      <c r="AV1126" s="13" t="s">
        <v>83</v>
      </c>
      <c r="AW1126" s="13" t="s">
        <v>35</v>
      </c>
      <c r="AX1126" s="13" t="s">
        <v>74</v>
      </c>
      <c r="AY1126" s="245" t="s">
        <v>197</v>
      </c>
    </row>
    <row r="1127" s="13" customFormat="1">
      <c r="A1127" s="13"/>
      <c r="B1127" s="234"/>
      <c r="C1127" s="235"/>
      <c r="D1127" s="236" t="s">
        <v>207</v>
      </c>
      <c r="E1127" s="237" t="s">
        <v>19</v>
      </c>
      <c r="F1127" s="238" t="s">
        <v>939</v>
      </c>
      <c r="G1127" s="235"/>
      <c r="H1127" s="239">
        <v>15.050000000000001</v>
      </c>
      <c r="I1127" s="240"/>
      <c r="J1127" s="235"/>
      <c r="K1127" s="235"/>
      <c r="L1127" s="241"/>
      <c r="M1127" s="242"/>
      <c r="N1127" s="243"/>
      <c r="O1127" s="243"/>
      <c r="P1127" s="243"/>
      <c r="Q1127" s="243"/>
      <c r="R1127" s="243"/>
      <c r="S1127" s="243"/>
      <c r="T1127" s="244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5" t="s">
        <v>207</v>
      </c>
      <c r="AU1127" s="245" t="s">
        <v>83</v>
      </c>
      <c r="AV1127" s="13" t="s">
        <v>83</v>
      </c>
      <c r="AW1127" s="13" t="s">
        <v>35</v>
      </c>
      <c r="AX1127" s="13" t="s">
        <v>74</v>
      </c>
      <c r="AY1127" s="245" t="s">
        <v>197</v>
      </c>
    </row>
    <row r="1128" s="13" customFormat="1">
      <c r="A1128" s="13"/>
      <c r="B1128" s="234"/>
      <c r="C1128" s="235"/>
      <c r="D1128" s="236" t="s">
        <v>207</v>
      </c>
      <c r="E1128" s="237" t="s">
        <v>19</v>
      </c>
      <c r="F1128" s="238" t="s">
        <v>940</v>
      </c>
      <c r="G1128" s="235"/>
      <c r="H1128" s="239">
        <v>15.050000000000001</v>
      </c>
      <c r="I1128" s="240"/>
      <c r="J1128" s="235"/>
      <c r="K1128" s="235"/>
      <c r="L1128" s="241"/>
      <c r="M1128" s="242"/>
      <c r="N1128" s="243"/>
      <c r="O1128" s="243"/>
      <c r="P1128" s="243"/>
      <c r="Q1128" s="243"/>
      <c r="R1128" s="243"/>
      <c r="S1128" s="243"/>
      <c r="T1128" s="244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5" t="s">
        <v>207</v>
      </c>
      <c r="AU1128" s="245" t="s">
        <v>83</v>
      </c>
      <c r="AV1128" s="13" t="s">
        <v>83</v>
      </c>
      <c r="AW1128" s="13" t="s">
        <v>35</v>
      </c>
      <c r="AX1128" s="13" t="s">
        <v>74</v>
      </c>
      <c r="AY1128" s="245" t="s">
        <v>197</v>
      </c>
    </row>
    <row r="1129" s="13" customFormat="1">
      <c r="A1129" s="13"/>
      <c r="B1129" s="234"/>
      <c r="C1129" s="235"/>
      <c r="D1129" s="236" t="s">
        <v>207</v>
      </c>
      <c r="E1129" s="237" t="s">
        <v>19</v>
      </c>
      <c r="F1129" s="238" t="s">
        <v>941</v>
      </c>
      <c r="G1129" s="235"/>
      <c r="H1129" s="239">
        <v>15.050000000000001</v>
      </c>
      <c r="I1129" s="240"/>
      <c r="J1129" s="235"/>
      <c r="K1129" s="235"/>
      <c r="L1129" s="241"/>
      <c r="M1129" s="242"/>
      <c r="N1129" s="243"/>
      <c r="O1129" s="243"/>
      <c r="P1129" s="243"/>
      <c r="Q1129" s="243"/>
      <c r="R1129" s="243"/>
      <c r="S1129" s="243"/>
      <c r="T1129" s="244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5" t="s">
        <v>207</v>
      </c>
      <c r="AU1129" s="245" t="s">
        <v>83</v>
      </c>
      <c r="AV1129" s="13" t="s">
        <v>83</v>
      </c>
      <c r="AW1129" s="13" t="s">
        <v>35</v>
      </c>
      <c r="AX1129" s="13" t="s">
        <v>74</v>
      </c>
      <c r="AY1129" s="245" t="s">
        <v>197</v>
      </c>
    </row>
    <row r="1130" s="13" customFormat="1">
      <c r="A1130" s="13"/>
      <c r="B1130" s="234"/>
      <c r="C1130" s="235"/>
      <c r="D1130" s="236" t="s">
        <v>207</v>
      </c>
      <c r="E1130" s="237" t="s">
        <v>19</v>
      </c>
      <c r="F1130" s="238" t="s">
        <v>942</v>
      </c>
      <c r="G1130" s="235"/>
      <c r="H1130" s="239">
        <v>15.050000000000001</v>
      </c>
      <c r="I1130" s="240"/>
      <c r="J1130" s="235"/>
      <c r="K1130" s="235"/>
      <c r="L1130" s="241"/>
      <c r="M1130" s="242"/>
      <c r="N1130" s="243"/>
      <c r="O1130" s="243"/>
      <c r="P1130" s="243"/>
      <c r="Q1130" s="243"/>
      <c r="R1130" s="243"/>
      <c r="S1130" s="243"/>
      <c r="T1130" s="244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5" t="s">
        <v>207</v>
      </c>
      <c r="AU1130" s="245" t="s">
        <v>83</v>
      </c>
      <c r="AV1130" s="13" t="s">
        <v>83</v>
      </c>
      <c r="AW1130" s="13" t="s">
        <v>35</v>
      </c>
      <c r="AX1130" s="13" t="s">
        <v>74</v>
      </c>
      <c r="AY1130" s="245" t="s">
        <v>197</v>
      </c>
    </row>
    <row r="1131" s="13" customFormat="1">
      <c r="A1131" s="13"/>
      <c r="B1131" s="234"/>
      <c r="C1131" s="235"/>
      <c r="D1131" s="236" t="s">
        <v>207</v>
      </c>
      <c r="E1131" s="237" t="s">
        <v>19</v>
      </c>
      <c r="F1131" s="238" t="s">
        <v>943</v>
      </c>
      <c r="G1131" s="235"/>
      <c r="H1131" s="239">
        <v>15.050000000000001</v>
      </c>
      <c r="I1131" s="240"/>
      <c r="J1131" s="235"/>
      <c r="K1131" s="235"/>
      <c r="L1131" s="241"/>
      <c r="M1131" s="242"/>
      <c r="N1131" s="243"/>
      <c r="O1131" s="243"/>
      <c r="P1131" s="243"/>
      <c r="Q1131" s="243"/>
      <c r="R1131" s="243"/>
      <c r="S1131" s="243"/>
      <c r="T1131" s="244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5" t="s">
        <v>207</v>
      </c>
      <c r="AU1131" s="245" t="s">
        <v>83</v>
      </c>
      <c r="AV1131" s="13" t="s">
        <v>83</v>
      </c>
      <c r="AW1131" s="13" t="s">
        <v>35</v>
      </c>
      <c r="AX1131" s="13" t="s">
        <v>74</v>
      </c>
      <c r="AY1131" s="245" t="s">
        <v>197</v>
      </c>
    </row>
    <row r="1132" s="13" customFormat="1">
      <c r="A1132" s="13"/>
      <c r="B1132" s="234"/>
      <c r="C1132" s="235"/>
      <c r="D1132" s="236" t="s">
        <v>207</v>
      </c>
      <c r="E1132" s="237" t="s">
        <v>19</v>
      </c>
      <c r="F1132" s="238" t="s">
        <v>944</v>
      </c>
      <c r="G1132" s="235"/>
      <c r="H1132" s="239">
        <v>18.5</v>
      </c>
      <c r="I1132" s="240"/>
      <c r="J1132" s="235"/>
      <c r="K1132" s="235"/>
      <c r="L1132" s="241"/>
      <c r="M1132" s="242"/>
      <c r="N1132" s="243"/>
      <c r="O1132" s="243"/>
      <c r="P1132" s="243"/>
      <c r="Q1132" s="243"/>
      <c r="R1132" s="243"/>
      <c r="S1132" s="243"/>
      <c r="T1132" s="244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5" t="s">
        <v>207</v>
      </c>
      <c r="AU1132" s="245" t="s">
        <v>83</v>
      </c>
      <c r="AV1132" s="13" t="s">
        <v>83</v>
      </c>
      <c r="AW1132" s="13" t="s">
        <v>35</v>
      </c>
      <c r="AX1132" s="13" t="s">
        <v>74</v>
      </c>
      <c r="AY1132" s="245" t="s">
        <v>197</v>
      </c>
    </row>
    <row r="1133" s="13" customFormat="1">
      <c r="A1133" s="13"/>
      <c r="B1133" s="234"/>
      <c r="C1133" s="235"/>
      <c r="D1133" s="236" t="s">
        <v>207</v>
      </c>
      <c r="E1133" s="237" t="s">
        <v>19</v>
      </c>
      <c r="F1133" s="238" t="s">
        <v>1555</v>
      </c>
      <c r="G1133" s="235"/>
      <c r="H1133" s="239">
        <v>15.68</v>
      </c>
      <c r="I1133" s="240"/>
      <c r="J1133" s="235"/>
      <c r="K1133" s="235"/>
      <c r="L1133" s="241"/>
      <c r="M1133" s="242"/>
      <c r="N1133" s="243"/>
      <c r="O1133" s="243"/>
      <c r="P1133" s="243"/>
      <c r="Q1133" s="243"/>
      <c r="R1133" s="243"/>
      <c r="S1133" s="243"/>
      <c r="T1133" s="244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5" t="s">
        <v>207</v>
      </c>
      <c r="AU1133" s="245" t="s">
        <v>83</v>
      </c>
      <c r="AV1133" s="13" t="s">
        <v>83</v>
      </c>
      <c r="AW1133" s="13" t="s">
        <v>35</v>
      </c>
      <c r="AX1133" s="13" t="s">
        <v>74</v>
      </c>
      <c r="AY1133" s="245" t="s">
        <v>197</v>
      </c>
    </row>
    <row r="1134" s="14" customFormat="1">
      <c r="A1134" s="14"/>
      <c r="B1134" s="246"/>
      <c r="C1134" s="247"/>
      <c r="D1134" s="236" t="s">
        <v>207</v>
      </c>
      <c r="E1134" s="248" t="s">
        <v>19</v>
      </c>
      <c r="F1134" s="249" t="s">
        <v>216</v>
      </c>
      <c r="G1134" s="247"/>
      <c r="H1134" s="250">
        <v>167.21000000000001</v>
      </c>
      <c r="I1134" s="251"/>
      <c r="J1134" s="247"/>
      <c r="K1134" s="247"/>
      <c r="L1134" s="252"/>
      <c r="M1134" s="253"/>
      <c r="N1134" s="254"/>
      <c r="O1134" s="254"/>
      <c r="P1134" s="254"/>
      <c r="Q1134" s="254"/>
      <c r="R1134" s="254"/>
      <c r="S1134" s="254"/>
      <c r="T1134" s="255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6" t="s">
        <v>207</v>
      </c>
      <c r="AU1134" s="256" t="s">
        <v>83</v>
      </c>
      <c r="AV1134" s="14" t="s">
        <v>109</v>
      </c>
      <c r="AW1134" s="14" t="s">
        <v>35</v>
      </c>
      <c r="AX1134" s="14" t="s">
        <v>81</v>
      </c>
      <c r="AY1134" s="256" t="s">
        <v>197</v>
      </c>
    </row>
    <row r="1135" s="2" customFormat="1" ht="24.15" customHeight="1">
      <c r="A1135" s="41"/>
      <c r="B1135" s="42"/>
      <c r="C1135" s="216" t="s">
        <v>1556</v>
      </c>
      <c r="D1135" s="216" t="s">
        <v>199</v>
      </c>
      <c r="E1135" s="217" t="s">
        <v>1557</v>
      </c>
      <c r="F1135" s="218" t="s">
        <v>1558</v>
      </c>
      <c r="G1135" s="219" t="s">
        <v>202</v>
      </c>
      <c r="H1135" s="220">
        <v>192.292</v>
      </c>
      <c r="I1135" s="221"/>
      <c r="J1135" s="222">
        <f>ROUND(I1135*H1135,2)</f>
        <v>0</v>
      </c>
      <c r="K1135" s="218" t="s">
        <v>203</v>
      </c>
      <c r="L1135" s="47"/>
      <c r="M1135" s="223" t="s">
        <v>19</v>
      </c>
      <c r="N1135" s="224" t="s">
        <v>45</v>
      </c>
      <c r="O1135" s="87"/>
      <c r="P1135" s="225">
        <f>O1135*H1135</f>
        <v>0</v>
      </c>
      <c r="Q1135" s="225">
        <v>0.00010000000000000001</v>
      </c>
      <c r="R1135" s="225">
        <f>Q1135*H1135</f>
        <v>0.019229200000000002</v>
      </c>
      <c r="S1135" s="225">
        <v>0</v>
      </c>
      <c r="T1135" s="226">
        <f>S1135*H1135</f>
        <v>0</v>
      </c>
      <c r="U1135" s="41"/>
      <c r="V1135" s="41"/>
      <c r="W1135" s="41"/>
      <c r="X1135" s="41"/>
      <c r="Y1135" s="41"/>
      <c r="Z1135" s="41"/>
      <c r="AA1135" s="41"/>
      <c r="AB1135" s="41"/>
      <c r="AC1135" s="41"/>
      <c r="AD1135" s="41"/>
      <c r="AE1135" s="41"/>
      <c r="AR1135" s="227" t="s">
        <v>291</v>
      </c>
      <c r="AT1135" s="227" t="s">
        <v>199</v>
      </c>
      <c r="AU1135" s="227" t="s">
        <v>83</v>
      </c>
      <c r="AY1135" s="20" t="s">
        <v>197</v>
      </c>
      <c r="BE1135" s="228">
        <f>IF(N1135="základní",J1135,0)</f>
        <v>0</v>
      </c>
      <c r="BF1135" s="228">
        <f>IF(N1135="snížená",J1135,0)</f>
        <v>0</v>
      </c>
      <c r="BG1135" s="228">
        <f>IF(N1135="zákl. přenesená",J1135,0)</f>
        <v>0</v>
      </c>
      <c r="BH1135" s="228">
        <f>IF(N1135="sníž. přenesená",J1135,0)</f>
        <v>0</v>
      </c>
      <c r="BI1135" s="228">
        <f>IF(N1135="nulová",J1135,0)</f>
        <v>0</v>
      </c>
      <c r="BJ1135" s="20" t="s">
        <v>81</v>
      </c>
      <c r="BK1135" s="228">
        <f>ROUND(I1135*H1135,2)</f>
        <v>0</v>
      </c>
      <c r="BL1135" s="20" t="s">
        <v>291</v>
      </c>
      <c r="BM1135" s="227" t="s">
        <v>1559</v>
      </c>
    </row>
    <row r="1136" s="2" customFormat="1">
      <c r="A1136" s="41"/>
      <c r="B1136" s="42"/>
      <c r="C1136" s="43"/>
      <c r="D1136" s="229" t="s">
        <v>205</v>
      </c>
      <c r="E1136" s="43"/>
      <c r="F1136" s="230" t="s">
        <v>1560</v>
      </c>
      <c r="G1136" s="43"/>
      <c r="H1136" s="43"/>
      <c r="I1136" s="231"/>
      <c r="J1136" s="43"/>
      <c r="K1136" s="43"/>
      <c r="L1136" s="47"/>
      <c r="M1136" s="232"/>
      <c r="N1136" s="233"/>
      <c r="O1136" s="87"/>
      <c r="P1136" s="87"/>
      <c r="Q1136" s="87"/>
      <c r="R1136" s="87"/>
      <c r="S1136" s="87"/>
      <c r="T1136" s="88"/>
      <c r="U1136" s="41"/>
      <c r="V1136" s="41"/>
      <c r="W1136" s="41"/>
      <c r="X1136" s="41"/>
      <c r="Y1136" s="41"/>
      <c r="Z1136" s="41"/>
      <c r="AA1136" s="41"/>
      <c r="AB1136" s="41"/>
      <c r="AC1136" s="41"/>
      <c r="AD1136" s="41"/>
      <c r="AE1136" s="41"/>
      <c r="AT1136" s="20" t="s">
        <v>205</v>
      </c>
      <c r="AU1136" s="20" t="s">
        <v>83</v>
      </c>
    </row>
    <row r="1137" s="13" customFormat="1">
      <c r="A1137" s="13"/>
      <c r="B1137" s="234"/>
      <c r="C1137" s="235"/>
      <c r="D1137" s="236" t="s">
        <v>207</v>
      </c>
      <c r="E1137" s="237" t="s">
        <v>19</v>
      </c>
      <c r="F1137" s="238" t="s">
        <v>1561</v>
      </c>
      <c r="G1137" s="235"/>
      <c r="H1137" s="239">
        <v>167.21000000000001</v>
      </c>
      <c r="I1137" s="240"/>
      <c r="J1137" s="235"/>
      <c r="K1137" s="235"/>
      <c r="L1137" s="241"/>
      <c r="M1137" s="242"/>
      <c r="N1137" s="243"/>
      <c r="O1137" s="243"/>
      <c r="P1137" s="243"/>
      <c r="Q1137" s="243"/>
      <c r="R1137" s="243"/>
      <c r="S1137" s="243"/>
      <c r="T1137" s="244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5" t="s">
        <v>207</v>
      </c>
      <c r="AU1137" s="245" t="s">
        <v>83</v>
      </c>
      <c r="AV1137" s="13" t="s">
        <v>83</v>
      </c>
      <c r="AW1137" s="13" t="s">
        <v>35</v>
      </c>
      <c r="AX1137" s="13" t="s">
        <v>74</v>
      </c>
      <c r="AY1137" s="245" t="s">
        <v>197</v>
      </c>
    </row>
    <row r="1138" s="13" customFormat="1">
      <c r="A1138" s="13"/>
      <c r="B1138" s="234"/>
      <c r="C1138" s="235"/>
      <c r="D1138" s="236" t="s">
        <v>207</v>
      </c>
      <c r="E1138" s="237" t="s">
        <v>19</v>
      </c>
      <c r="F1138" s="238" t="s">
        <v>1562</v>
      </c>
      <c r="G1138" s="235"/>
      <c r="H1138" s="239">
        <v>192.292</v>
      </c>
      <c r="I1138" s="240"/>
      <c r="J1138" s="235"/>
      <c r="K1138" s="235"/>
      <c r="L1138" s="241"/>
      <c r="M1138" s="242"/>
      <c r="N1138" s="243"/>
      <c r="O1138" s="243"/>
      <c r="P1138" s="243"/>
      <c r="Q1138" s="243"/>
      <c r="R1138" s="243"/>
      <c r="S1138" s="243"/>
      <c r="T1138" s="244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5" t="s">
        <v>207</v>
      </c>
      <c r="AU1138" s="245" t="s">
        <v>83</v>
      </c>
      <c r="AV1138" s="13" t="s">
        <v>83</v>
      </c>
      <c r="AW1138" s="13" t="s">
        <v>35</v>
      </c>
      <c r="AX1138" s="13" t="s">
        <v>81</v>
      </c>
      <c r="AY1138" s="245" t="s">
        <v>197</v>
      </c>
    </row>
    <row r="1139" s="2" customFormat="1" ht="44.25" customHeight="1">
      <c r="A1139" s="41"/>
      <c r="B1139" s="42"/>
      <c r="C1139" s="216" t="s">
        <v>1563</v>
      </c>
      <c r="D1139" s="267" t="s">
        <v>199</v>
      </c>
      <c r="E1139" s="217" t="s">
        <v>1564</v>
      </c>
      <c r="F1139" s="218" t="s">
        <v>1565</v>
      </c>
      <c r="G1139" s="219" t="s">
        <v>886</v>
      </c>
      <c r="H1139" s="220">
        <v>17.07</v>
      </c>
      <c r="I1139" s="221"/>
      <c r="J1139" s="222">
        <f>ROUND(I1139*H1139,2)</f>
        <v>0</v>
      </c>
      <c r="K1139" s="218" t="s">
        <v>498</v>
      </c>
      <c r="L1139" s="47"/>
      <c r="M1139" s="223" t="s">
        <v>19</v>
      </c>
      <c r="N1139" s="224" t="s">
        <v>45</v>
      </c>
      <c r="O1139" s="87"/>
      <c r="P1139" s="225">
        <f>O1139*H1139</f>
        <v>0</v>
      </c>
      <c r="Q1139" s="225">
        <v>0.0088299999999999993</v>
      </c>
      <c r="R1139" s="225">
        <f>Q1139*H1139</f>
        <v>0.1507281</v>
      </c>
      <c r="S1139" s="225">
        <v>0</v>
      </c>
      <c r="T1139" s="226">
        <f>S1139*H1139</f>
        <v>0</v>
      </c>
      <c r="U1139" s="41"/>
      <c r="V1139" s="41"/>
      <c r="W1139" s="41"/>
      <c r="X1139" s="41"/>
      <c r="Y1139" s="41"/>
      <c r="Z1139" s="41"/>
      <c r="AA1139" s="41"/>
      <c r="AB1139" s="41"/>
      <c r="AC1139" s="41"/>
      <c r="AD1139" s="41"/>
      <c r="AE1139" s="41"/>
      <c r="AR1139" s="227" t="s">
        <v>291</v>
      </c>
      <c r="AT1139" s="227" t="s">
        <v>199</v>
      </c>
      <c r="AU1139" s="227" t="s">
        <v>83</v>
      </c>
      <c r="AY1139" s="20" t="s">
        <v>197</v>
      </c>
      <c r="BE1139" s="228">
        <f>IF(N1139="základní",J1139,0)</f>
        <v>0</v>
      </c>
      <c r="BF1139" s="228">
        <f>IF(N1139="snížená",J1139,0)</f>
        <v>0</v>
      </c>
      <c r="BG1139" s="228">
        <f>IF(N1139="zákl. přenesená",J1139,0)</f>
        <v>0</v>
      </c>
      <c r="BH1139" s="228">
        <f>IF(N1139="sníž. přenesená",J1139,0)</f>
        <v>0</v>
      </c>
      <c r="BI1139" s="228">
        <f>IF(N1139="nulová",J1139,0)</f>
        <v>0</v>
      </c>
      <c r="BJ1139" s="20" t="s">
        <v>81</v>
      </c>
      <c r="BK1139" s="228">
        <f>ROUND(I1139*H1139,2)</f>
        <v>0</v>
      </c>
      <c r="BL1139" s="20" t="s">
        <v>291</v>
      </c>
      <c r="BM1139" s="227" t="s">
        <v>1566</v>
      </c>
    </row>
    <row r="1140" s="2" customFormat="1">
      <c r="A1140" s="41"/>
      <c r="B1140" s="42"/>
      <c r="C1140" s="43"/>
      <c r="D1140" s="229" t="s">
        <v>205</v>
      </c>
      <c r="E1140" s="43"/>
      <c r="F1140" s="230" t="s">
        <v>1567</v>
      </c>
      <c r="G1140" s="43"/>
      <c r="H1140" s="43"/>
      <c r="I1140" s="231"/>
      <c r="J1140" s="43"/>
      <c r="K1140" s="43"/>
      <c r="L1140" s="47"/>
      <c r="M1140" s="232"/>
      <c r="N1140" s="233"/>
      <c r="O1140" s="87"/>
      <c r="P1140" s="87"/>
      <c r="Q1140" s="87"/>
      <c r="R1140" s="87"/>
      <c r="S1140" s="87"/>
      <c r="T1140" s="88"/>
      <c r="U1140" s="41"/>
      <c r="V1140" s="41"/>
      <c r="W1140" s="41"/>
      <c r="X1140" s="41"/>
      <c r="Y1140" s="41"/>
      <c r="Z1140" s="41"/>
      <c r="AA1140" s="41"/>
      <c r="AB1140" s="41"/>
      <c r="AC1140" s="41"/>
      <c r="AD1140" s="41"/>
      <c r="AE1140" s="41"/>
      <c r="AT1140" s="20" t="s">
        <v>205</v>
      </c>
      <c r="AU1140" s="20" t="s">
        <v>83</v>
      </c>
    </row>
    <row r="1141" s="15" customFormat="1">
      <c r="A1141" s="15"/>
      <c r="B1141" s="257"/>
      <c r="C1141" s="258"/>
      <c r="D1141" s="236" t="s">
        <v>207</v>
      </c>
      <c r="E1141" s="259" t="s">
        <v>19</v>
      </c>
      <c r="F1141" s="260" t="s">
        <v>501</v>
      </c>
      <c r="G1141" s="258"/>
      <c r="H1141" s="259" t="s">
        <v>19</v>
      </c>
      <c r="I1141" s="261"/>
      <c r="J1141" s="258"/>
      <c r="K1141" s="258"/>
      <c r="L1141" s="262"/>
      <c r="M1141" s="263"/>
      <c r="N1141" s="264"/>
      <c r="O1141" s="264"/>
      <c r="P1141" s="264"/>
      <c r="Q1141" s="264"/>
      <c r="R1141" s="264"/>
      <c r="S1141" s="264"/>
      <c r="T1141" s="26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T1141" s="266" t="s">
        <v>207</v>
      </c>
      <c r="AU1141" s="266" t="s">
        <v>83</v>
      </c>
      <c r="AV1141" s="15" t="s">
        <v>81</v>
      </c>
      <c r="AW1141" s="15" t="s">
        <v>35</v>
      </c>
      <c r="AX1141" s="15" t="s">
        <v>74</v>
      </c>
      <c r="AY1141" s="266" t="s">
        <v>197</v>
      </c>
    </row>
    <row r="1142" s="13" customFormat="1">
      <c r="A1142" s="13"/>
      <c r="B1142" s="234"/>
      <c r="C1142" s="235"/>
      <c r="D1142" s="236" t="s">
        <v>207</v>
      </c>
      <c r="E1142" s="237" t="s">
        <v>19</v>
      </c>
      <c r="F1142" s="238" t="s">
        <v>1568</v>
      </c>
      <c r="G1142" s="235"/>
      <c r="H1142" s="239">
        <v>9</v>
      </c>
      <c r="I1142" s="240"/>
      <c r="J1142" s="235"/>
      <c r="K1142" s="235"/>
      <c r="L1142" s="241"/>
      <c r="M1142" s="242"/>
      <c r="N1142" s="243"/>
      <c r="O1142" s="243"/>
      <c r="P1142" s="243"/>
      <c r="Q1142" s="243"/>
      <c r="R1142" s="243"/>
      <c r="S1142" s="243"/>
      <c r="T1142" s="244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5" t="s">
        <v>207</v>
      </c>
      <c r="AU1142" s="245" t="s">
        <v>83</v>
      </c>
      <c r="AV1142" s="13" t="s">
        <v>83</v>
      </c>
      <c r="AW1142" s="13" t="s">
        <v>35</v>
      </c>
      <c r="AX1142" s="13" t="s">
        <v>74</v>
      </c>
      <c r="AY1142" s="245" t="s">
        <v>197</v>
      </c>
    </row>
    <row r="1143" s="15" customFormat="1">
      <c r="A1143" s="15"/>
      <c r="B1143" s="257"/>
      <c r="C1143" s="258"/>
      <c r="D1143" s="236" t="s">
        <v>207</v>
      </c>
      <c r="E1143" s="259" t="s">
        <v>19</v>
      </c>
      <c r="F1143" s="260" t="s">
        <v>1540</v>
      </c>
      <c r="G1143" s="258"/>
      <c r="H1143" s="259" t="s">
        <v>19</v>
      </c>
      <c r="I1143" s="261"/>
      <c r="J1143" s="258"/>
      <c r="K1143" s="258"/>
      <c r="L1143" s="262"/>
      <c r="M1143" s="263"/>
      <c r="N1143" s="264"/>
      <c r="O1143" s="264"/>
      <c r="P1143" s="264"/>
      <c r="Q1143" s="264"/>
      <c r="R1143" s="264"/>
      <c r="S1143" s="264"/>
      <c r="T1143" s="26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T1143" s="266" t="s">
        <v>207</v>
      </c>
      <c r="AU1143" s="266" t="s">
        <v>83</v>
      </c>
      <c r="AV1143" s="15" t="s">
        <v>81</v>
      </c>
      <c r="AW1143" s="15" t="s">
        <v>35</v>
      </c>
      <c r="AX1143" s="15" t="s">
        <v>74</v>
      </c>
      <c r="AY1143" s="266" t="s">
        <v>197</v>
      </c>
    </row>
    <row r="1144" s="13" customFormat="1">
      <c r="A1144" s="13"/>
      <c r="B1144" s="234"/>
      <c r="C1144" s="235"/>
      <c r="D1144" s="236" t="s">
        <v>207</v>
      </c>
      <c r="E1144" s="237" t="s">
        <v>19</v>
      </c>
      <c r="F1144" s="238" t="s">
        <v>1569</v>
      </c>
      <c r="G1144" s="235"/>
      <c r="H1144" s="239">
        <v>8.0700000000000003</v>
      </c>
      <c r="I1144" s="240"/>
      <c r="J1144" s="235"/>
      <c r="K1144" s="235"/>
      <c r="L1144" s="241"/>
      <c r="M1144" s="242"/>
      <c r="N1144" s="243"/>
      <c r="O1144" s="243"/>
      <c r="P1144" s="243"/>
      <c r="Q1144" s="243"/>
      <c r="R1144" s="243"/>
      <c r="S1144" s="243"/>
      <c r="T1144" s="244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5" t="s">
        <v>207</v>
      </c>
      <c r="AU1144" s="245" t="s">
        <v>83</v>
      </c>
      <c r="AV1144" s="13" t="s">
        <v>83</v>
      </c>
      <c r="AW1144" s="13" t="s">
        <v>35</v>
      </c>
      <c r="AX1144" s="13" t="s">
        <v>74</v>
      </c>
      <c r="AY1144" s="245" t="s">
        <v>197</v>
      </c>
    </row>
    <row r="1145" s="14" customFormat="1">
      <c r="A1145" s="14"/>
      <c r="B1145" s="246"/>
      <c r="C1145" s="247"/>
      <c r="D1145" s="236" t="s">
        <v>207</v>
      </c>
      <c r="E1145" s="248" t="s">
        <v>19</v>
      </c>
      <c r="F1145" s="249" t="s">
        <v>216</v>
      </c>
      <c r="G1145" s="247"/>
      <c r="H1145" s="250">
        <v>17.07</v>
      </c>
      <c r="I1145" s="251"/>
      <c r="J1145" s="247"/>
      <c r="K1145" s="247"/>
      <c r="L1145" s="252"/>
      <c r="M1145" s="253"/>
      <c r="N1145" s="254"/>
      <c r="O1145" s="254"/>
      <c r="P1145" s="254"/>
      <c r="Q1145" s="254"/>
      <c r="R1145" s="254"/>
      <c r="S1145" s="254"/>
      <c r="T1145" s="255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6" t="s">
        <v>207</v>
      </c>
      <c r="AU1145" s="256" t="s">
        <v>83</v>
      </c>
      <c r="AV1145" s="14" t="s">
        <v>109</v>
      </c>
      <c r="AW1145" s="14" t="s">
        <v>35</v>
      </c>
      <c r="AX1145" s="14" t="s">
        <v>81</v>
      </c>
      <c r="AY1145" s="256" t="s">
        <v>197</v>
      </c>
    </row>
    <row r="1146" s="2" customFormat="1" ht="44.25" customHeight="1">
      <c r="A1146" s="41"/>
      <c r="B1146" s="42"/>
      <c r="C1146" s="216" t="s">
        <v>1570</v>
      </c>
      <c r="D1146" s="267" t="s">
        <v>199</v>
      </c>
      <c r="E1146" s="217" t="s">
        <v>1571</v>
      </c>
      <c r="F1146" s="218" t="s">
        <v>1572</v>
      </c>
      <c r="G1146" s="219" t="s">
        <v>202</v>
      </c>
      <c r="H1146" s="220">
        <v>4.6669999999999998</v>
      </c>
      <c r="I1146" s="221"/>
      <c r="J1146" s="222">
        <f>ROUND(I1146*H1146,2)</f>
        <v>0</v>
      </c>
      <c r="K1146" s="218" t="s">
        <v>498</v>
      </c>
      <c r="L1146" s="47"/>
      <c r="M1146" s="223" t="s">
        <v>19</v>
      </c>
      <c r="N1146" s="224" t="s">
        <v>45</v>
      </c>
      <c r="O1146" s="87"/>
      <c r="P1146" s="225">
        <f>O1146*H1146</f>
        <v>0</v>
      </c>
      <c r="Q1146" s="225">
        <v>0.01221</v>
      </c>
      <c r="R1146" s="225">
        <f>Q1146*H1146</f>
        <v>0.056984069999999998</v>
      </c>
      <c r="S1146" s="225">
        <v>0</v>
      </c>
      <c r="T1146" s="226">
        <f>S1146*H1146</f>
        <v>0</v>
      </c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R1146" s="227" t="s">
        <v>291</v>
      </c>
      <c r="AT1146" s="227" t="s">
        <v>199</v>
      </c>
      <c r="AU1146" s="227" t="s">
        <v>83</v>
      </c>
      <c r="AY1146" s="20" t="s">
        <v>197</v>
      </c>
      <c r="BE1146" s="228">
        <f>IF(N1146="základní",J1146,0)</f>
        <v>0</v>
      </c>
      <c r="BF1146" s="228">
        <f>IF(N1146="snížená",J1146,0)</f>
        <v>0</v>
      </c>
      <c r="BG1146" s="228">
        <f>IF(N1146="zákl. přenesená",J1146,0)</f>
        <v>0</v>
      </c>
      <c r="BH1146" s="228">
        <f>IF(N1146="sníž. přenesená",J1146,0)</f>
        <v>0</v>
      </c>
      <c r="BI1146" s="228">
        <f>IF(N1146="nulová",J1146,0)</f>
        <v>0</v>
      </c>
      <c r="BJ1146" s="20" t="s">
        <v>81</v>
      </c>
      <c r="BK1146" s="228">
        <f>ROUND(I1146*H1146,2)</f>
        <v>0</v>
      </c>
      <c r="BL1146" s="20" t="s">
        <v>291</v>
      </c>
      <c r="BM1146" s="227" t="s">
        <v>1573</v>
      </c>
    </row>
    <row r="1147" s="2" customFormat="1">
      <c r="A1147" s="41"/>
      <c r="B1147" s="42"/>
      <c r="C1147" s="43"/>
      <c r="D1147" s="229" t="s">
        <v>205</v>
      </c>
      <c r="E1147" s="43"/>
      <c r="F1147" s="230" t="s">
        <v>1574</v>
      </c>
      <c r="G1147" s="43"/>
      <c r="H1147" s="43"/>
      <c r="I1147" s="231"/>
      <c r="J1147" s="43"/>
      <c r="K1147" s="43"/>
      <c r="L1147" s="47"/>
      <c r="M1147" s="232"/>
      <c r="N1147" s="233"/>
      <c r="O1147" s="87"/>
      <c r="P1147" s="87"/>
      <c r="Q1147" s="87"/>
      <c r="R1147" s="87"/>
      <c r="S1147" s="87"/>
      <c r="T1147" s="88"/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T1147" s="20" t="s">
        <v>205</v>
      </c>
      <c r="AU1147" s="20" t="s">
        <v>83</v>
      </c>
    </row>
    <row r="1148" s="15" customFormat="1">
      <c r="A1148" s="15"/>
      <c r="B1148" s="257"/>
      <c r="C1148" s="258"/>
      <c r="D1148" s="236" t="s">
        <v>207</v>
      </c>
      <c r="E1148" s="259" t="s">
        <v>19</v>
      </c>
      <c r="F1148" s="260" t="s">
        <v>1540</v>
      </c>
      <c r="G1148" s="258"/>
      <c r="H1148" s="259" t="s">
        <v>19</v>
      </c>
      <c r="I1148" s="261"/>
      <c r="J1148" s="258"/>
      <c r="K1148" s="258"/>
      <c r="L1148" s="262"/>
      <c r="M1148" s="263"/>
      <c r="N1148" s="264"/>
      <c r="O1148" s="264"/>
      <c r="P1148" s="264"/>
      <c r="Q1148" s="264"/>
      <c r="R1148" s="264"/>
      <c r="S1148" s="264"/>
      <c r="T1148" s="26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T1148" s="266" t="s">
        <v>207</v>
      </c>
      <c r="AU1148" s="266" t="s">
        <v>83</v>
      </c>
      <c r="AV1148" s="15" t="s">
        <v>81</v>
      </c>
      <c r="AW1148" s="15" t="s">
        <v>35</v>
      </c>
      <c r="AX1148" s="15" t="s">
        <v>74</v>
      </c>
      <c r="AY1148" s="266" t="s">
        <v>197</v>
      </c>
    </row>
    <row r="1149" s="13" customFormat="1">
      <c r="A1149" s="13"/>
      <c r="B1149" s="234"/>
      <c r="C1149" s="235"/>
      <c r="D1149" s="236" t="s">
        <v>207</v>
      </c>
      <c r="E1149" s="237" t="s">
        <v>19</v>
      </c>
      <c r="F1149" s="238" t="s">
        <v>1575</v>
      </c>
      <c r="G1149" s="235"/>
      <c r="H1149" s="239">
        <v>4.6669999999999998</v>
      </c>
      <c r="I1149" s="240"/>
      <c r="J1149" s="235"/>
      <c r="K1149" s="235"/>
      <c r="L1149" s="241"/>
      <c r="M1149" s="242"/>
      <c r="N1149" s="243"/>
      <c r="O1149" s="243"/>
      <c r="P1149" s="243"/>
      <c r="Q1149" s="243"/>
      <c r="R1149" s="243"/>
      <c r="S1149" s="243"/>
      <c r="T1149" s="244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5" t="s">
        <v>207</v>
      </c>
      <c r="AU1149" s="245" t="s">
        <v>83</v>
      </c>
      <c r="AV1149" s="13" t="s">
        <v>83</v>
      </c>
      <c r="AW1149" s="13" t="s">
        <v>35</v>
      </c>
      <c r="AX1149" s="13" t="s">
        <v>81</v>
      </c>
      <c r="AY1149" s="245" t="s">
        <v>197</v>
      </c>
    </row>
    <row r="1150" s="2" customFormat="1" ht="37.8" customHeight="1">
      <c r="A1150" s="41"/>
      <c r="B1150" s="42"/>
      <c r="C1150" s="216" t="s">
        <v>1576</v>
      </c>
      <c r="D1150" s="216" t="s">
        <v>199</v>
      </c>
      <c r="E1150" s="217" t="s">
        <v>1577</v>
      </c>
      <c r="F1150" s="218" t="s">
        <v>1578</v>
      </c>
      <c r="G1150" s="219" t="s">
        <v>202</v>
      </c>
      <c r="H1150" s="220">
        <v>382.42000000000002</v>
      </c>
      <c r="I1150" s="221"/>
      <c r="J1150" s="222">
        <f>ROUND(I1150*H1150,2)</f>
        <v>0</v>
      </c>
      <c r="K1150" s="218" t="s">
        <v>203</v>
      </c>
      <c r="L1150" s="47"/>
      <c r="M1150" s="223" t="s">
        <v>19</v>
      </c>
      <c r="N1150" s="224" t="s">
        <v>45</v>
      </c>
      <c r="O1150" s="87"/>
      <c r="P1150" s="225">
        <f>O1150*H1150</f>
        <v>0</v>
      </c>
      <c r="Q1150" s="225">
        <v>0.0052500000000000003</v>
      </c>
      <c r="R1150" s="225">
        <f>Q1150*H1150</f>
        <v>2.0077050000000001</v>
      </c>
      <c r="S1150" s="225">
        <v>0</v>
      </c>
      <c r="T1150" s="226">
        <f>S1150*H1150</f>
        <v>0</v>
      </c>
      <c r="U1150" s="41"/>
      <c r="V1150" s="41"/>
      <c r="W1150" s="41"/>
      <c r="X1150" s="41"/>
      <c r="Y1150" s="41"/>
      <c r="Z1150" s="41"/>
      <c r="AA1150" s="41"/>
      <c r="AB1150" s="41"/>
      <c r="AC1150" s="41"/>
      <c r="AD1150" s="41"/>
      <c r="AE1150" s="41"/>
      <c r="AR1150" s="227" t="s">
        <v>291</v>
      </c>
      <c r="AT1150" s="227" t="s">
        <v>199</v>
      </c>
      <c r="AU1150" s="227" t="s">
        <v>83</v>
      </c>
      <c r="AY1150" s="20" t="s">
        <v>197</v>
      </c>
      <c r="BE1150" s="228">
        <f>IF(N1150="základní",J1150,0)</f>
        <v>0</v>
      </c>
      <c r="BF1150" s="228">
        <f>IF(N1150="snížená",J1150,0)</f>
        <v>0</v>
      </c>
      <c r="BG1150" s="228">
        <f>IF(N1150="zákl. přenesená",J1150,0)</f>
        <v>0</v>
      </c>
      <c r="BH1150" s="228">
        <f>IF(N1150="sníž. přenesená",J1150,0)</f>
        <v>0</v>
      </c>
      <c r="BI1150" s="228">
        <f>IF(N1150="nulová",J1150,0)</f>
        <v>0</v>
      </c>
      <c r="BJ1150" s="20" t="s">
        <v>81</v>
      </c>
      <c r="BK1150" s="228">
        <f>ROUND(I1150*H1150,2)</f>
        <v>0</v>
      </c>
      <c r="BL1150" s="20" t="s">
        <v>291</v>
      </c>
      <c r="BM1150" s="227" t="s">
        <v>1579</v>
      </c>
    </row>
    <row r="1151" s="2" customFormat="1">
      <c r="A1151" s="41"/>
      <c r="B1151" s="42"/>
      <c r="C1151" s="43"/>
      <c r="D1151" s="229" t="s">
        <v>205</v>
      </c>
      <c r="E1151" s="43"/>
      <c r="F1151" s="230" t="s">
        <v>1580</v>
      </c>
      <c r="G1151" s="43"/>
      <c r="H1151" s="43"/>
      <c r="I1151" s="231"/>
      <c r="J1151" s="43"/>
      <c r="K1151" s="43"/>
      <c r="L1151" s="47"/>
      <c r="M1151" s="232"/>
      <c r="N1151" s="233"/>
      <c r="O1151" s="87"/>
      <c r="P1151" s="87"/>
      <c r="Q1151" s="87"/>
      <c r="R1151" s="87"/>
      <c r="S1151" s="87"/>
      <c r="T1151" s="88"/>
      <c r="U1151" s="41"/>
      <c r="V1151" s="41"/>
      <c r="W1151" s="41"/>
      <c r="X1151" s="41"/>
      <c r="Y1151" s="41"/>
      <c r="Z1151" s="41"/>
      <c r="AA1151" s="41"/>
      <c r="AB1151" s="41"/>
      <c r="AC1151" s="41"/>
      <c r="AD1151" s="41"/>
      <c r="AE1151" s="41"/>
      <c r="AT1151" s="20" t="s">
        <v>205</v>
      </c>
      <c r="AU1151" s="20" t="s">
        <v>83</v>
      </c>
    </row>
    <row r="1152" s="13" customFormat="1">
      <c r="A1152" s="13"/>
      <c r="B1152" s="234"/>
      <c r="C1152" s="235"/>
      <c r="D1152" s="236" t="s">
        <v>207</v>
      </c>
      <c r="E1152" s="237" t="s">
        <v>19</v>
      </c>
      <c r="F1152" s="238" t="s">
        <v>1581</v>
      </c>
      <c r="G1152" s="235"/>
      <c r="H1152" s="239">
        <v>185.90000000000001</v>
      </c>
      <c r="I1152" s="240"/>
      <c r="J1152" s="235"/>
      <c r="K1152" s="235"/>
      <c r="L1152" s="241"/>
      <c r="M1152" s="242"/>
      <c r="N1152" s="243"/>
      <c r="O1152" s="243"/>
      <c r="P1152" s="243"/>
      <c r="Q1152" s="243"/>
      <c r="R1152" s="243"/>
      <c r="S1152" s="243"/>
      <c r="T1152" s="244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5" t="s">
        <v>207</v>
      </c>
      <c r="AU1152" s="245" t="s">
        <v>83</v>
      </c>
      <c r="AV1152" s="13" t="s">
        <v>83</v>
      </c>
      <c r="AW1152" s="13" t="s">
        <v>35</v>
      </c>
      <c r="AX1152" s="13" t="s">
        <v>74</v>
      </c>
      <c r="AY1152" s="245" t="s">
        <v>197</v>
      </c>
    </row>
    <row r="1153" s="13" customFormat="1">
      <c r="A1153" s="13"/>
      <c r="B1153" s="234"/>
      <c r="C1153" s="235"/>
      <c r="D1153" s="236" t="s">
        <v>207</v>
      </c>
      <c r="E1153" s="237" t="s">
        <v>19</v>
      </c>
      <c r="F1153" s="238" t="s">
        <v>1582</v>
      </c>
      <c r="G1153" s="235"/>
      <c r="H1153" s="239">
        <v>196.52000000000001</v>
      </c>
      <c r="I1153" s="240"/>
      <c r="J1153" s="235"/>
      <c r="K1153" s="235"/>
      <c r="L1153" s="241"/>
      <c r="M1153" s="242"/>
      <c r="N1153" s="243"/>
      <c r="O1153" s="243"/>
      <c r="P1153" s="243"/>
      <c r="Q1153" s="243"/>
      <c r="R1153" s="243"/>
      <c r="S1153" s="243"/>
      <c r="T1153" s="244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45" t="s">
        <v>207</v>
      </c>
      <c r="AU1153" s="245" t="s">
        <v>83</v>
      </c>
      <c r="AV1153" s="13" t="s">
        <v>83</v>
      </c>
      <c r="AW1153" s="13" t="s">
        <v>35</v>
      </c>
      <c r="AX1153" s="13" t="s">
        <v>74</v>
      </c>
      <c r="AY1153" s="245" t="s">
        <v>197</v>
      </c>
    </row>
    <row r="1154" s="14" customFormat="1">
      <c r="A1154" s="14"/>
      <c r="B1154" s="246"/>
      <c r="C1154" s="247"/>
      <c r="D1154" s="236" t="s">
        <v>207</v>
      </c>
      <c r="E1154" s="248" t="s">
        <v>19</v>
      </c>
      <c r="F1154" s="249" t="s">
        <v>216</v>
      </c>
      <c r="G1154" s="247"/>
      <c r="H1154" s="250">
        <v>382.42000000000002</v>
      </c>
      <c r="I1154" s="251"/>
      <c r="J1154" s="247"/>
      <c r="K1154" s="247"/>
      <c r="L1154" s="252"/>
      <c r="M1154" s="253"/>
      <c r="N1154" s="254"/>
      <c r="O1154" s="254"/>
      <c r="P1154" s="254"/>
      <c r="Q1154" s="254"/>
      <c r="R1154" s="254"/>
      <c r="S1154" s="254"/>
      <c r="T1154" s="255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6" t="s">
        <v>207</v>
      </c>
      <c r="AU1154" s="256" t="s">
        <v>83</v>
      </c>
      <c r="AV1154" s="14" t="s">
        <v>109</v>
      </c>
      <c r="AW1154" s="14" t="s">
        <v>35</v>
      </c>
      <c r="AX1154" s="14" t="s">
        <v>81</v>
      </c>
      <c r="AY1154" s="256" t="s">
        <v>197</v>
      </c>
    </row>
    <row r="1155" s="2" customFormat="1" ht="16.5" customHeight="1">
      <c r="A1155" s="41"/>
      <c r="B1155" s="42"/>
      <c r="C1155" s="279" t="s">
        <v>1583</v>
      </c>
      <c r="D1155" s="279" t="s">
        <v>542</v>
      </c>
      <c r="E1155" s="280" t="s">
        <v>1584</v>
      </c>
      <c r="F1155" s="281" t="s">
        <v>1585</v>
      </c>
      <c r="G1155" s="282" t="s">
        <v>202</v>
      </c>
      <c r="H1155" s="283">
        <v>439.78300000000002</v>
      </c>
      <c r="I1155" s="284"/>
      <c r="J1155" s="285">
        <f>ROUND(I1155*H1155,2)</f>
        <v>0</v>
      </c>
      <c r="K1155" s="281" t="s">
        <v>19</v>
      </c>
      <c r="L1155" s="286"/>
      <c r="M1155" s="287" t="s">
        <v>19</v>
      </c>
      <c r="N1155" s="288" t="s">
        <v>45</v>
      </c>
      <c r="O1155" s="87"/>
      <c r="P1155" s="225">
        <f>O1155*H1155</f>
        <v>0</v>
      </c>
      <c r="Q1155" s="225">
        <v>0.0020999999999999999</v>
      </c>
      <c r="R1155" s="225">
        <f>Q1155*H1155</f>
        <v>0.92354429999999998</v>
      </c>
      <c r="S1155" s="225">
        <v>0</v>
      </c>
      <c r="T1155" s="226">
        <f>S1155*H1155</f>
        <v>0</v>
      </c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R1155" s="227" t="s">
        <v>396</v>
      </c>
      <c r="AT1155" s="227" t="s">
        <v>542</v>
      </c>
      <c r="AU1155" s="227" t="s">
        <v>83</v>
      </c>
      <c r="AY1155" s="20" t="s">
        <v>197</v>
      </c>
      <c r="BE1155" s="228">
        <f>IF(N1155="základní",J1155,0)</f>
        <v>0</v>
      </c>
      <c r="BF1155" s="228">
        <f>IF(N1155="snížená",J1155,0)</f>
        <v>0</v>
      </c>
      <c r="BG1155" s="228">
        <f>IF(N1155="zákl. přenesená",J1155,0)</f>
        <v>0</v>
      </c>
      <c r="BH1155" s="228">
        <f>IF(N1155="sníž. přenesená",J1155,0)</f>
        <v>0</v>
      </c>
      <c r="BI1155" s="228">
        <f>IF(N1155="nulová",J1155,0)</f>
        <v>0</v>
      </c>
      <c r="BJ1155" s="20" t="s">
        <v>81</v>
      </c>
      <c r="BK1155" s="228">
        <f>ROUND(I1155*H1155,2)</f>
        <v>0</v>
      </c>
      <c r="BL1155" s="20" t="s">
        <v>291</v>
      </c>
      <c r="BM1155" s="227" t="s">
        <v>1586</v>
      </c>
    </row>
    <row r="1156" s="13" customFormat="1">
      <c r="A1156" s="13"/>
      <c r="B1156" s="234"/>
      <c r="C1156" s="235"/>
      <c r="D1156" s="236" t="s">
        <v>207</v>
      </c>
      <c r="E1156" s="237" t="s">
        <v>19</v>
      </c>
      <c r="F1156" s="238" t="s">
        <v>1587</v>
      </c>
      <c r="G1156" s="235"/>
      <c r="H1156" s="239">
        <v>382.42000000000002</v>
      </c>
      <c r="I1156" s="240"/>
      <c r="J1156" s="235"/>
      <c r="K1156" s="235"/>
      <c r="L1156" s="241"/>
      <c r="M1156" s="242"/>
      <c r="N1156" s="243"/>
      <c r="O1156" s="243"/>
      <c r="P1156" s="243"/>
      <c r="Q1156" s="243"/>
      <c r="R1156" s="243"/>
      <c r="S1156" s="243"/>
      <c r="T1156" s="244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45" t="s">
        <v>207</v>
      </c>
      <c r="AU1156" s="245" t="s">
        <v>83</v>
      </c>
      <c r="AV1156" s="13" t="s">
        <v>83</v>
      </c>
      <c r="AW1156" s="13" t="s">
        <v>35</v>
      </c>
      <c r="AX1156" s="13" t="s">
        <v>74</v>
      </c>
      <c r="AY1156" s="245" t="s">
        <v>197</v>
      </c>
    </row>
    <row r="1157" s="13" customFormat="1">
      <c r="A1157" s="13"/>
      <c r="B1157" s="234"/>
      <c r="C1157" s="235"/>
      <c r="D1157" s="236" t="s">
        <v>207</v>
      </c>
      <c r="E1157" s="237" t="s">
        <v>19</v>
      </c>
      <c r="F1157" s="238" t="s">
        <v>1588</v>
      </c>
      <c r="G1157" s="235"/>
      <c r="H1157" s="239">
        <v>439.78300000000002</v>
      </c>
      <c r="I1157" s="240"/>
      <c r="J1157" s="235"/>
      <c r="K1157" s="235"/>
      <c r="L1157" s="241"/>
      <c r="M1157" s="242"/>
      <c r="N1157" s="243"/>
      <c r="O1157" s="243"/>
      <c r="P1157" s="243"/>
      <c r="Q1157" s="243"/>
      <c r="R1157" s="243"/>
      <c r="S1157" s="243"/>
      <c r="T1157" s="244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5" t="s">
        <v>207</v>
      </c>
      <c r="AU1157" s="245" t="s">
        <v>83</v>
      </c>
      <c r="AV1157" s="13" t="s">
        <v>83</v>
      </c>
      <c r="AW1157" s="13" t="s">
        <v>35</v>
      </c>
      <c r="AX1157" s="13" t="s">
        <v>81</v>
      </c>
      <c r="AY1157" s="245" t="s">
        <v>197</v>
      </c>
    </row>
    <row r="1158" s="2" customFormat="1" ht="33" customHeight="1">
      <c r="A1158" s="41"/>
      <c r="B1158" s="42"/>
      <c r="C1158" s="216" t="s">
        <v>1589</v>
      </c>
      <c r="D1158" s="216" t="s">
        <v>199</v>
      </c>
      <c r="E1158" s="217" t="s">
        <v>1590</v>
      </c>
      <c r="F1158" s="218" t="s">
        <v>1591</v>
      </c>
      <c r="G1158" s="219" t="s">
        <v>202</v>
      </c>
      <c r="H1158" s="220">
        <v>439.78300000000002</v>
      </c>
      <c r="I1158" s="221"/>
      <c r="J1158" s="222">
        <f>ROUND(I1158*H1158,2)</f>
        <v>0</v>
      </c>
      <c r="K1158" s="218" t="s">
        <v>203</v>
      </c>
      <c r="L1158" s="47"/>
      <c r="M1158" s="223" t="s">
        <v>19</v>
      </c>
      <c r="N1158" s="224" t="s">
        <v>45</v>
      </c>
      <c r="O1158" s="87"/>
      <c r="P1158" s="225">
        <f>O1158*H1158</f>
        <v>0</v>
      </c>
      <c r="Q1158" s="225">
        <v>4.0000000000000003E-05</v>
      </c>
      <c r="R1158" s="225">
        <f>Q1158*H1158</f>
        <v>0.017591320000000001</v>
      </c>
      <c r="S1158" s="225">
        <v>0</v>
      </c>
      <c r="T1158" s="226">
        <f>S1158*H1158</f>
        <v>0</v>
      </c>
      <c r="U1158" s="41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R1158" s="227" t="s">
        <v>291</v>
      </c>
      <c r="AT1158" s="227" t="s">
        <v>199</v>
      </c>
      <c r="AU1158" s="227" t="s">
        <v>83</v>
      </c>
      <c r="AY1158" s="20" t="s">
        <v>197</v>
      </c>
      <c r="BE1158" s="228">
        <f>IF(N1158="základní",J1158,0)</f>
        <v>0</v>
      </c>
      <c r="BF1158" s="228">
        <f>IF(N1158="snížená",J1158,0)</f>
        <v>0</v>
      </c>
      <c r="BG1158" s="228">
        <f>IF(N1158="zákl. přenesená",J1158,0)</f>
        <v>0</v>
      </c>
      <c r="BH1158" s="228">
        <f>IF(N1158="sníž. přenesená",J1158,0)</f>
        <v>0</v>
      </c>
      <c r="BI1158" s="228">
        <f>IF(N1158="nulová",J1158,0)</f>
        <v>0</v>
      </c>
      <c r="BJ1158" s="20" t="s">
        <v>81</v>
      </c>
      <c r="BK1158" s="228">
        <f>ROUND(I1158*H1158,2)</f>
        <v>0</v>
      </c>
      <c r="BL1158" s="20" t="s">
        <v>291</v>
      </c>
      <c r="BM1158" s="227" t="s">
        <v>1592</v>
      </c>
    </row>
    <row r="1159" s="2" customFormat="1">
      <c r="A1159" s="41"/>
      <c r="B1159" s="42"/>
      <c r="C1159" s="43"/>
      <c r="D1159" s="229" t="s">
        <v>205</v>
      </c>
      <c r="E1159" s="43"/>
      <c r="F1159" s="230" t="s">
        <v>1593</v>
      </c>
      <c r="G1159" s="43"/>
      <c r="H1159" s="43"/>
      <c r="I1159" s="231"/>
      <c r="J1159" s="43"/>
      <c r="K1159" s="43"/>
      <c r="L1159" s="47"/>
      <c r="M1159" s="232"/>
      <c r="N1159" s="233"/>
      <c r="O1159" s="87"/>
      <c r="P1159" s="87"/>
      <c r="Q1159" s="87"/>
      <c r="R1159" s="87"/>
      <c r="S1159" s="87"/>
      <c r="T1159" s="88"/>
      <c r="U1159" s="41"/>
      <c r="V1159" s="41"/>
      <c r="W1159" s="41"/>
      <c r="X1159" s="41"/>
      <c r="Y1159" s="41"/>
      <c r="Z1159" s="41"/>
      <c r="AA1159" s="41"/>
      <c r="AB1159" s="41"/>
      <c r="AC1159" s="41"/>
      <c r="AD1159" s="41"/>
      <c r="AE1159" s="41"/>
      <c r="AT1159" s="20" t="s">
        <v>205</v>
      </c>
      <c r="AU1159" s="20" t="s">
        <v>83</v>
      </c>
    </row>
    <row r="1160" s="13" customFormat="1">
      <c r="A1160" s="13"/>
      <c r="B1160" s="234"/>
      <c r="C1160" s="235"/>
      <c r="D1160" s="236" t="s">
        <v>207</v>
      </c>
      <c r="E1160" s="237" t="s">
        <v>19</v>
      </c>
      <c r="F1160" s="238" t="s">
        <v>1594</v>
      </c>
      <c r="G1160" s="235"/>
      <c r="H1160" s="239">
        <v>185.90000000000001</v>
      </c>
      <c r="I1160" s="240"/>
      <c r="J1160" s="235"/>
      <c r="K1160" s="235"/>
      <c r="L1160" s="241"/>
      <c r="M1160" s="242"/>
      <c r="N1160" s="243"/>
      <c r="O1160" s="243"/>
      <c r="P1160" s="243"/>
      <c r="Q1160" s="243"/>
      <c r="R1160" s="243"/>
      <c r="S1160" s="243"/>
      <c r="T1160" s="244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5" t="s">
        <v>207</v>
      </c>
      <c r="AU1160" s="245" t="s">
        <v>83</v>
      </c>
      <c r="AV1160" s="13" t="s">
        <v>83</v>
      </c>
      <c r="AW1160" s="13" t="s">
        <v>35</v>
      </c>
      <c r="AX1160" s="13" t="s">
        <v>74</v>
      </c>
      <c r="AY1160" s="245" t="s">
        <v>197</v>
      </c>
    </row>
    <row r="1161" s="13" customFormat="1">
      <c r="A1161" s="13"/>
      <c r="B1161" s="234"/>
      <c r="C1161" s="235"/>
      <c r="D1161" s="236" t="s">
        <v>207</v>
      </c>
      <c r="E1161" s="237" t="s">
        <v>19</v>
      </c>
      <c r="F1161" s="238" t="s">
        <v>1595</v>
      </c>
      <c r="G1161" s="235"/>
      <c r="H1161" s="239">
        <v>196.52000000000001</v>
      </c>
      <c r="I1161" s="240"/>
      <c r="J1161" s="235"/>
      <c r="K1161" s="235"/>
      <c r="L1161" s="241"/>
      <c r="M1161" s="242"/>
      <c r="N1161" s="243"/>
      <c r="O1161" s="243"/>
      <c r="P1161" s="243"/>
      <c r="Q1161" s="243"/>
      <c r="R1161" s="243"/>
      <c r="S1161" s="243"/>
      <c r="T1161" s="244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5" t="s">
        <v>207</v>
      </c>
      <c r="AU1161" s="245" t="s">
        <v>83</v>
      </c>
      <c r="AV1161" s="13" t="s">
        <v>83</v>
      </c>
      <c r="AW1161" s="13" t="s">
        <v>35</v>
      </c>
      <c r="AX1161" s="13" t="s">
        <v>74</v>
      </c>
      <c r="AY1161" s="245" t="s">
        <v>197</v>
      </c>
    </row>
    <row r="1162" s="14" customFormat="1">
      <c r="A1162" s="14"/>
      <c r="B1162" s="246"/>
      <c r="C1162" s="247"/>
      <c r="D1162" s="236" t="s">
        <v>207</v>
      </c>
      <c r="E1162" s="248" t="s">
        <v>19</v>
      </c>
      <c r="F1162" s="249" t="s">
        <v>216</v>
      </c>
      <c r="G1162" s="247"/>
      <c r="H1162" s="250">
        <v>382.42000000000002</v>
      </c>
      <c r="I1162" s="251"/>
      <c r="J1162" s="247"/>
      <c r="K1162" s="247"/>
      <c r="L1162" s="252"/>
      <c r="M1162" s="253"/>
      <c r="N1162" s="254"/>
      <c r="O1162" s="254"/>
      <c r="P1162" s="254"/>
      <c r="Q1162" s="254"/>
      <c r="R1162" s="254"/>
      <c r="S1162" s="254"/>
      <c r="T1162" s="255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6" t="s">
        <v>207</v>
      </c>
      <c r="AU1162" s="256" t="s">
        <v>83</v>
      </c>
      <c r="AV1162" s="14" t="s">
        <v>109</v>
      </c>
      <c r="AW1162" s="14" t="s">
        <v>35</v>
      </c>
      <c r="AX1162" s="14" t="s">
        <v>74</v>
      </c>
      <c r="AY1162" s="256" t="s">
        <v>197</v>
      </c>
    </row>
    <row r="1163" s="13" customFormat="1">
      <c r="A1163" s="13"/>
      <c r="B1163" s="234"/>
      <c r="C1163" s="235"/>
      <c r="D1163" s="236" t="s">
        <v>207</v>
      </c>
      <c r="E1163" s="237" t="s">
        <v>19</v>
      </c>
      <c r="F1163" s="238" t="s">
        <v>1588</v>
      </c>
      <c r="G1163" s="235"/>
      <c r="H1163" s="239">
        <v>439.78300000000002</v>
      </c>
      <c r="I1163" s="240"/>
      <c r="J1163" s="235"/>
      <c r="K1163" s="235"/>
      <c r="L1163" s="241"/>
      <c r="M1163" s="242"/>
      <c r="N1163" s="243"/>
      <c r="O1163" s="243"/>
      <c r="P1163" s="243"/>
      <c r="Q1163" s="243"/>
      <c r="R1163" s="243"/>
      <c r="S1163" s="243"/>
      <c r="T1163" s="244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5" t="s">
        <v>207</v>
      </c>
      <c r="AU1163" s="245" t="s">
        <v>83</v>
      </c>
      <c r="AV1163" s="13" t="s">
        <v>83</v>
      </c>
      <c r="AW1163" s="13" t="s">
        <v>35</v>
      </c>
      <c r="AX1163" s="13" t="s">
        <v>81</v>
      </c>
      <c r="AY1163" s="245" t="s">
        <v>197</v>
      </c>
    </row>
    <row r="1164" s="2" customFormat="1" ht="24.15" customHeight="1">
      <c r="A1164" s="41"/>
      <c r="B1164" s="42"/>
      <c r="C1164" s="216" t="s">
        <v>1596</v>
      </c>
      <c r="D1164" s="216" t="s">
        <v>199</v>
      </c>
      <c r="E1164" s="217" t="s">
        <v>1597</v>
      </c>
      <c r="F1164" s="218" t="s">
        <v>1598</v>
      </c>
      <c r="G1164" s="219" t="s">
        <v>886</v>
      </c>
      <c r="H1164" s="220">
        <v>493.33999999999998</v>
      </c>
      <c r="I1164" s="221"/>
      <c r="J1164" s="222">
        <f>ROUND(I1164*H1164,2)</f>
        <v>0</v>
      </c>
      <c r="K1164" s="218" t="s">
        <v>203</v>
      </c>
      <c r="L1164" s="47"/>
      <c r="M1164" s="223" t="s">
        <v>19</v>
      </c>
      <c r="N1164" s="224" t="s">
        <v>45</v>
      </c>
      <c r="O1164" s="87"/>
      <c r="P1164" s="225">
        <f>O1164*H1164</f>
        <v>0</v>
      </c>
      <c r="Q1164" s="225">
        <v>0.00020000000000000001</v>
      </c>
      <c r="R1164" s="225">
        <f>Q1164*H1164</f>
        <v>0.098668000000000006</v>
      </c>
      <c r="S1164" s="225">
        <v>0</v>
      </c>
      <c r="T1164" s="226">
        <f>S1164*H1164</f>
        <v>0</v>
      </c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R1164" s="227" t="s">
        <v>291</v>
      </c>
      <c r="AT1164" s="227" t="s">
        <v>199</v>
      </c>
      <c r="AU1164" s="227" t="s">
        <v>83</v>
      </c>
      <c r="AY1164" s="20" t="s">
        <v>197</v>
      </c>
      <c r="BE1164" s="228">
        <f>IF(N1164="základní",J1164,0)</f>
        <v>0</v>
      </c>
      <c r="BF1164" s="228">
        <f>IF(N1164="snížená",J1164,0)</f>
        <v>0</v>
      </c>
      <c r="BG1164" s="228">
        <f>IF(N1164="zákl. přenesená",J1164,0)</f>
        <v>0</v>
      </c>
      <c r="BH1164" s="228">
        <f>IF(N1164="sníž. přenesená",J1164,0)</f>
        <v>0</v>
      </c>
      <c r="BI1164" s="228">
        <f>IF(N1164="nulová",J1164,0)</f>
        <v>0</v>
      </c>
      <c r="BJ1164" s="20" t="s">
        <v>81</v>
      </c>
      <c r="BK1164" s="228">
        <f>ROUND(I1164*H1164,2)</f>
        <v>0</v>
      </c>
      <c r="BL1164" s="20" t="s">
        <v>291</v>
      </c>
      <c r="BM1164" s="227" t="s">
        <v>1599</v>
      </c>
    </row>
    <row r="1165" s="2" customFormat="1">
      <c r="A1165" s="41"/>
      <c r="B1165" s="42"/>
      <c r="C1165" s="43"/>
      <c r="D1165" s="229" t="s">
        <v>205</v>
      </c>
      <c r="E1165" s="43"/>
      <c r="F1165" s="230" t="s">
        <v>1600</v>
      </c>
      <c r="G1165" s="43"/>
      <c r="H1165" s="43"/>
      <c r="I1165" s="231"/>
      <c r="J1165" s="43"/>
      <c r="K1165" s="43"/>
      <c r="L1165" s="47"/>
      <c r="M1165" s="232"/>
      <c r="N1165" s="233"/>
      <c r="O1165" s="87"/>
      <c r="P1165" s="87"/>
      <c r="Q1165" s="87"/>
      <c r="R1165" s="87"/>
      <c r="S1165" s="87"/>
      <c r="T1165" s="88"/>
      <c r="U1165" s="41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T1165" s="20" t="s">
        <v>205</v>
      </c>
      <c r="AU1165" s="20" t="s">
        <v>83</v>
      </c>
    </row>
    <row r="1166" s="15" customFormat="1">
      <c r="A1166" s="15"/>
      <c r="B1166" s="257"/>
      <c r="C1166" s="258"/>
      <c r="D1166" s="236" t="s">
        <v>207</v>
      </c>
      <c r="E1166" s="259" t="s">
        <v>19</v>
      </c>
      <c r="F1166" s="260" t="s">
        <v>716</v>
      </c>
      <c r="G1166" s="258"/>
      <c r="H1166" s="259" t="s">
        <v>19</v>
      </c>
      <c r="I1166" s="261"/>
      <c r="J1166" s="258"/>
      <c r="K1166" s="258"/>
      <c r="L1166" s="262"/>
      <c r="M1166" s="263"/>
      <c r="N1166" s="264"/>
      <c r="O1166" s="264"/>
      <c r="P1166" s="264"/>
      <c r="Q1166" s="264"/>
      <c r="R1166" s="264"/>
      <c r="S1166" s="264"/>
      <c r="T1166" s="26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T1166" s="266" t="s">
        <v>207</v>
      </c>
      <c r="AU1166" s="266" t="s">
        <v>83</v>
      </c>
      <c r="AV1166" s="15" t="s">
        <v>81</v>
      </c>
      <c r="AW1166" s="15" t="s">
        <v>35</v>
      </c>
      <c r="AX1166" s="15" t="s">
        <v>74</v>
      </c>
      <c r="AY1166" s="266" t="s">
        <v>197</v>
      </c>
    </row>
    <row r="1167" s="13" customFormat="1">
      <c r="A1167" s="13"/>
      <c r="B1167" s="234"/>
      <c r="C1167" s="235"/>
      <c r="D1167" s="236" t="s">
        <v>207</v>
      </c>
      <c r="E1167" s="237" t="s">
        <v>19</v>
      </c>
      <c r="F1167" s="238" t="s">
        <v>1601</v>
      </c>
      <c r="G1167" s="235"/>
      <c r="H1167" s="239">
        <v>8.5999999999999996</v>
      </c>
      <c r="I1167" s="240"/>
      <c r="J1167" s="235"/>
      <c r="K1167" s="235"/>
      <c r="L1167" s="241"/>
      <c r="M1167" s="242"/>
      <c r="N1167" s="243"/>
      <c r="O1167" s="243"/>
      <c r="P1167" s="243"/>
      <c r="Q1167" s="243"/>
      <c r="R1167" s="243"/>
      <c r="S1167" s="243"/>
      <c r="T1167" s="244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5" t="s">
        <v>207</v>
      </c>
      <c r="AU1167" s="245" t="s">
        <v>83</v>
      </c>
      <c r="AV1167" s="13" t="s">
        <v>83</v>
      </c>
      <c r="AW1167" s="13" t="s">
        <v>35</v>
      </c>
      <c r="AX1167" s="13" t="s">
        <v>74</v>
      </c>
      <c r="AY1167" s="245" t="s">
        <v>197</v>
      </c>
    </row>
    <row r="1168" s="13" customFormat="1">
      <c r="A1168" s="13"/>
      <c r="B1168" s="234"/>
      <c r="C1168" s="235"/>
      <c r="D1168" s="236" t="s">
        <v>207</v>
      </c>
      <c r="E1168" s="237" t="s">
        <v>19</v>
      </c>
      <c r="F1168" s="238" t="s">
        <v>1602</v>
      </c>
      <c r="G1168" s="235"/>
      <c r="H1168" s="239">
        <v>7.7199999999999998</v>
      </c>
      <c r="I1168" s="240"/>
      <c r="J1168" s="235"/>
      <c r="K1168" s="235"/>
      <c r="L1168" s="241"/>
      <c r="M1168" s="242"/>
      <c r="N1168" s="243"/>
      <c r="O1168" s="243"/>
      <c r="P1168" s="243"/>
      <c r="Q1168" s="243"/>
      <c r="R1168" s="243"/>
      <c r="S1168" s="243"/>
      <c r="T1168" s="244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5" t="s">
        <v>207</v>
      </c>
      <c r="AU1168" s="245" t="s">
        <v>83</v>
      </c>
      <c r="AV1168" s="13" t="s">
        <v>83</v>
      </c>
      <c r="AW1168" s="13" t="s">
        <v>35</v>
      </c>
      <c r="AX1168" s="13" t="s">
        <v>74</v>
      </c>
      <c r="AY1168" s="245" t="s">
        <v>197</v>
      </c>
    </row>
    <row r="1169" s="13" customFormat="1">
      <c r="A1169" s="13"/>
      <c r="B1169" s="234"/>
      <c r="C1169" s="235"/>
      <c r="D1169" s="236" t="s">
        <v>207</v>
      </c>
      <c r="E1169" s="237" t="s">
        <v>19</v>
      </c>
      <c r="F1169" s="238" t="s">
        <v>1603</v>
      </c>
      <c r="G1169" s="235"/>
      <c r="H1169" s="239">
        <v>18.879999999999999</v>
      </c>
      <c r="I1169" s="240"/>
      <c r="J1169" s="235"/>
      <c r="K1169" s="235"/>
      <c r="L1169" s="241"/>
      <c r="M1169" s="242"/>
      <c r="N1169" s="243"/>
      <c r="O1169" s="243"/>
      <c r="P1169" s="243"/>
      <c r="Q1169" s="243"/>
      <c r="R1169" s="243"/>
      <c r="S1169" s="243"/>
      <c r="T1169" s="244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5" t="s">
        <v>207</v>
      </c>
      <c r="AU1169" s="245" t="s">
        <v>83</v>
      </c>
      <c r="AV1169" s="13" t="s">
        <v>83</v>
      </c>
      <c r="AW1169" s="13" t="s">
        <v>35</v>
      </c>
      <c r="AX1169" s="13" t="s">
        <v>74</v>
      </c>
      <c r="AY1169" s="245" t="s">
        <v>197</v>
      </c>
    </row>
    <row r="1170" s="13" customFormat="1">
      <c r="A1170" s="13"/>
      <c r="B1170" s="234"/>
      <c r="C1170" s="235"/>
      <c r="D1170" s="236" t="s">
        <v>207</v>
      </c>
      <c r="E1170" s="237" t="s">
        <v>19</v>
      </c>
      <c r="F1170" s="238" t="s">
        <v>1604</v>
      </c>
      <c r="G1170" s="235"/>
      <c r="H1170" s="239">
        <v>19.489999999999998</v>
      </c>
      <c r="I1170" s="240"/>
      <c r="J1170" s="235"/>
      <c r="K1170" s="235"/>
      <c r="L1170" s="241"/>
      <c r="M1170" s="242"/>
      <c r="N1170" s="243"/>
      <c r="O1170" s="243"/>
      <c r="P1170" s="243"/>
      <c r="Q1170" s="243"/>
      <c r="R1170" s="243"/>
      <c r="S1170" s="243"/>
      <c r="T1170" s="244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5" t="s">
        <v>207</v>
      </c>
      <c r="AU1170" s="245" t="s">
        <v>83</v>
      </c>
      <c r="AV1170" s="13" t="s">
        <v>83</v>
      </c>
      <c r="AW1170" s="13" t="s">
        <v>35</v>
      </c>
      <c r="AX1170" s="13" t="s">
        <v>74</v>
      </c>
      <c r="AY1170" s="245" t="s">
        <v>197</v>
      </c>
    </row>
    <row r="1171" s="13" customFormat="1">
      <c r="A1171" s="13"/>
      <c r="B1171" s="234"/>
      <c r="C1171" s="235"/>
      <c r="D1171" s="236" t="s">
        <v>207</v>
      </c>
      <c r="E1171" s="237" t="s">
        <v>19</v>
      </c>
      <c r="F1171" s="238" t="s">
        <v>1605</v>
      </c>
      <c r="G1171" s="235"/>
      <c r="H1171" s="239">
        <v>18.66</v>
      </c>
      <c r="I1171" s="240"/>
      <c r="J1171" s="235"/>
      <c r="K1171" s="235"/>
      <c r="L1171" s="241"/>
      <c r="M1171" s="242"/>
      <c r="N1171" s="243"/>
      <c r="O1171" s="243"/>
      <c r="P1171" s="243"/>
      <c r="Q1171" s="243"/>
      <c r="R1171" s="243"/>
      <c r="S1171" s="243"/>
      <c r="T1171" s="244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5" t="s">
        <v>207</v>
      </c>
      <c r="AU1171" s="245" t="s">
        <v>83</v>
      </c>
      <c r="AV1171" s="13" t="s">
        <v>83</v>
      </c>
      <c r="AW1171" s="13" t="s">
        <v>35</v>
      </c>
      <c r="AX1171" s="13" t="s">
        <v>74</v>
      </c>
      <c r="AY1171" s="245" t="s">
        <v>197</v>
      </c>
    </row>
    <row r="1172" s="13" customFormat="1">
      <c r="A1172" s="13"/>
      <c r="B1172" s="234"/>
      <c r="C1172" s="235"/>
      <c r="D1172" s="236" t="s">
        <v>207</v>
      </c>
      <c r="E1172" s="237" t="s">
        <v>19</v>
      </c>
      <c r="F1172" s="238" t="s">
        <v>1606</v>
      </c>
      <c r="G1172" s="235"/>
      <c r="H1172" s="239">
        <v>9.3100000000000005</v>
      </c>
      <c r="I1172" s="240"/>
      <c r="J1172" s="235"/>
      <c r="K1172" s="235"/>
      <c r="L1172" s="241"/>
      <c r="M1172" s="242"/>
      <c r="N1172" s="243"/>
      <c r="O1172" s="243"/>
      <c r="P1172" s="243"/>
      <c r="Q1172" s="243"/>
      <c r="R1172" s="243"/>
      <c r="S1172" s="243"/>
      <c r="T1172" s="244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5" t="s">
        <v>207</v>
      </c>
      <c r="AU1172" s="245" t="s">
        <v>83</v>
      </c>
      <c r="AV1172" s="13" t="s">
        <v>83</v>
      </c>
      <c r="AW1172" s="13" t="s">
        <v>35</v>
      </c>
      <c r="AX1172" s="13" t="s">
        <v>74</v>
      </c>
      <c r="AY1172" s="245" t="s">
        <v>197</v>
      </c>
    </row>
    <row r="1173" s="13" customFormat="1">
      <c r="A1173" s="13"/>
      <c r="B1173" s="234"/>
      <c r="C1173" s="235"/>
      <c r="D1173" s="236" t="s">
        <v>207</v>
      </c>
      <c r="E1173" s="237" t="s">
        <v>19</v>
      </c>
      <c r="F1173" s="238" t="s">
        <v>1607</v>
      </c>
      <c r="G1173" s="235"/>
      <c r="H1173" s="239">
        <v>15.23</v>
      </c>
      <c r="I1173" s="240"/>
      <c r="J1173" s="235"/>
      <c r="K1173" s="235"/>
      <c r="L1173" s="241"/>
      <c r="M1173" s="242"/>
      <c r="N1173" s="243"/>
      <c r="O1173" s="243"/>
      <c r="P1173" s="243"/>
      <c r="Q1173" s="243"/>
      <c r="R1173" s="243"/>
      <c r="S1173" s="243"/>
      <c r="T1173" s="244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5" t="s">
        <v>207</v>
      </c>
      <c r="AU1173" s="245" t="s">
        <v>83</v>
      </c>
      <c r="AV1173" s="13" t="s">
        <v>83</v>
      </c>
      <c r="AW1173" s="13" t="s">
        <v>35</v>
      </c>
      <c r="AX1173" s="13" t="s">
        <v>74</v>
      </c>
      <c r="AY1173" s="245" t="s">
        <v>197</v>
      </c>
    </row>
    <row r="1174" s="13" customFormat="1">
      <c r="A1174" s="13"/>
      <c r="B1174" s="234"/>
      <c r="C1174" s="235"/>
      <c r="D1174" s="236" t="s">
        <v>207</v>
      </c>
      <c r="E1174" s="237" t="s">
        <v>19</v>
      </c>
      <c r="F1174" s="238" t="s">
        <v>1608</v>
      </c>
      <c r="G1174" s="235"/>
      <c r="H1174" s="239">
        <v>26.379999999999999</v>
      </c>
      <c r="I1174" s="240"/>
      <c r="J1174" s="235"/>
      <c r="K1174" s="235"/>
      <c r="L1174" s="241"/>
      <c r="M1174" s="242"/>
      <c r="N1174" s="243"/>
      <c r="O1174" s="243"/>
      <c r="P1174" s="243"/>
      <c r="Q1174" s="243"/>
      <c r="R1174" s="243"/>
      <c r="S1174" s="243"/>
      <c r="T1174" s="244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5" t="s">
        <v>207</v>
      </c>
      <c r="AU1174" s="245" t="s">
        <v>83</v>
      </c>
      <c r="AV1174" s="13" t="s">
        <v>83</v>
      </c>
      <c r="AW1174" s="13" t="s">
        <v>35</v>
      </c>
      <c r="AX1174" s="13" t="s">
        <v>74</v>
      </c>
      <c r="AY1174" s="245" t="s">
        <v>197</v>
      </c>
    </row>
    <row r="1175" s="13" customFormat="1">
      <c r="A1175" s="13"/>
      <c r="B1175" s="234"/>
      <c r="C1175" s="235"/>
      <c r="D1175" s="236" t="s">
        <v>207</v>
      </c>
      <c r="E1175" s="237" t="s">
        <v>19</v>
      </c>
      <c r="F1175" s="238" t="s">
        <v>1609</v>
      </c>
      <c r="G1175" s="235"/>
      <c r="H1175" s="239">
        <v>13.1</v>
      </c>
      <c r="I1175" s="240"/>
      <c r="J1175" s="235"/>
      <c r="K1175" s="235"/>
      <c r="L1175" s="241"/>
      <c r="M1175" s="242"/>
      <c r="N1175" s="243"/>
      <c r="O1175" s="243"/>
      <c r="P1175" s="243"/>
      <c r="Q1175" s="243"/>
      <c r="R1175" s="243"/>
      <c r="S1175" s="243"/>
      <c r="T1175" s="244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5" t="s">
        <v>207</v>
      </c>
      <c r="AU1175" s="245" t="s">
        <v>83</v>
      </c>
      <c r="AV1175" s="13" t="s">
        <v>83</v>
      </c>
      <c r="AW1175" s="13" t="s">
        <v>35</v>
      </c>
      <c r="AX1175" s="13" t="s">
        <v>74</v>
      </c>
      <c r="AY1175" s="245" t="s">
        <v>197</v>
      </c>
    </row>
    <row r="1176" s="13" customFormat="1">
      <c r="A1176" s="13"/>
      <c r="B1176" s="234"/>
      <c r="C1176" s="235"/>
      <c r="D1176" s="236" t="s">
        <v>207</v>
      </c>
      <c r="E1176" s="237" t="s">
        <v>19</v>
      </c>
      <c r="F1176" s="238" t="s">
        <v>1610</v>
      </c>
      <c r="G1176" s="235"/>
      <c r="H1176" s="239">
        <v>14.02</v>
      </c>
      <c r="I1176" s="240"/>
      <c r="J1176" s="235"/>
      <c r="K1176" s="235"/>
      <c r="L1176" s="241"/>
      <c r="M1176" s="242"/>
      <c r="N1176" s="243"/>
      <c r="O1176" s="243"/>
      <c r="P1176" s="243"/>
      <c r="Q1176" s="243"/>
      <c r="R1176" s="243"/>
      <c r="S1176" s="243"/>
      <c r="T1176" s="244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5" t="s">
        <v>207</v>
      </c>
      <c r="AU1176" s="245" t="s">
        <v>83</v>
      </c>
      <c r="AV1176" s="13" t="s">
        <v>83</v>
      </c>
      <c r="AW1176" s="13" t="s">
        <v>35</v>
      </c>
      <c r="AX1176" s="13" t="s">
        <v>74</v>
      </c>
      <c r="AY1176" s="245" t="s">
        <v>197</v>
      </c>
    </row>
    <row r="1177" s="13" customFormat="1">
      <c r="A1177" s="13"/>
      <c r="B1177" s="234"/>
      <c r="C1177" s="235"/>
      <c r="D1177" s="236" t="s">
        <v>207</v>
      </c>
      <c r="E1177" s="237" t="s">
        <v>19</v>
      </c>
      <c r="F1177" s="238" t="s">
        <v>1611</v>
      </c>
      <c r="G1177" s="235"/>
      <c r="H1177" s="239">
        <v>13.76</v>
      </c>
      <c r="I1177" s="240"/>
      <c r="J1177" s="235"/>
      <c r="K1177" s="235"/>
      <c r="L1177" s="241"/>
      <c r="M1177" s="242"/>
      <c r="N1177" s="243"/>
      <c r="O1177" s="243"/>
      <c r="P1177" s="243"/>
      <c r="Q1177" s="243"/>
      <c r="R1177" s="243"/>
      <c r="S1177" s="243"/>
      <c r="T1177" s="244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5" t="s">
        <v>207</v>
      </c>
      <c r="AU1177" s="245" t="s">
        <v>83</v>
      </c>
      <c r="AV1177" s="13" t="s">
        <v>83</v>
      </c>
      <c r="AW1177" s="13" t="s">
        <v>35</v>
      </c>
      <c r="AX1177" s="13" t="s">
        <v>74</v>
      </c>
      <c r="AY1177" s="245" t="s">
        <v>197</v>
      </c>
    </row>
    <row r="1178" s="13" customFormat="1">
      <c r="A1178" s="13"/>
      <c r="B1178" s="234"/>
      <c r="C1178" s="235"/>
      <c r="D1178" s="236" t="s">
        <v>207</v>
      </c>
      <c r="E1178" s="237" t="s">
        <v>19</v>
      </c>
      <c r="F1178" s="238" t="s">
        <v>1612</v>
      </c>
      <c r="G1178" s="235"/>
      <c r="H1178" s="239">
        <v>6</v>
      </c>
      <c r="I1178" s="240"/>
      <c r="J1178" s="235"/>
      <c r="K1178" s="235"/>
      <c r="L1178" s="241"/>
      <c r="M1178" s="242"/>
      <c r="N1178" s="243"/>
      <c r="O1178" s="243"/>
      <c r="P1178" s="243"/>
      <c r="Q1178" s="243"/>
      <c r="R1178" s="243"/>
      <c r="S1178" s="243"/>
      <c r="T1178" s="244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5" t="s">
        <v>207</v>
      </c>
      <c r="AU1178" s="245" t="s">
        <v>83</v>
      </c>
      <c r="AV1178" s="13" t="s">
        <v>83</v>
      </c>
      <c r="AW1178" s="13" t="s">
        <v>35</v>
      </c>
      <c r="AX1178" s="13" t="s">
        <v>74</v>
      </c>
      <c r="AY1178" s="245" t="s">
        <v>197</v>
      </c>
    </row>
    <row r="1179" s="13" customFormat="1">
      <c r="A1179" s="13"/>
      <c r="B1179" s="234"/>
      <c r="C1179" s="235"/>
      <c r="D1179" s="236" t="s">
        <v>207</v>
      </c>
      <c r="E1179" s="237" t="s">
        <v>19</v>
      </c>
      <c r="F1179" s="238" t="s">
        <v>1613</v>
      </c>
      <c r="G1179" s="235"/>
      <c r="H1179" s="239">
        <v>11.220000000000001</v>
      </c>
      <c r="I1179" s="240"/>
      <c r="J1179" s="235"/>
      <c r="K1179" s="235"/>
      <c r="L1179" s="241"/>
      <c r="M1179" s="242"/>
      <c r="N1179" s="243"/>
      <c r="O1179" s="243"/>
      <c r="P1179" s="243"/>
      <c r="Q1179" s="243"/>
      <c r="R1179" s="243"/>
      <c r="S1179" s="243"/>
      <c r="T1179" s="244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5" t="s">
        <v>207</v>
      </c>
      <c r="AU1179" s="245" t="s">
        <v>83</v>
      </c>
      <c r="AV1179" s="13" t="s">
        <v>83</v>
      </c>
      <c r="AW1179" s="13" t="s">
        <v>35</v>
      </c>
      <c r="AX1179" s="13" t="s">
        <v>74</v>
      </c>
      <c r="AY1179" s="245" t="s">
        <v>197</v>
      </c>
    </row>
    <row r="1180" s="13" customFormat="1">
      <c r="A1180" s="13"/>
      <c r="B1180" s="234"/>
      <c r="C1180" s="235"/>
      <c r="D1180" s="236" t="s">
        <v>207</v>
      </c>
      <c r="E1180" s="237" t="s">
        <v>19</v>
      </c>
      <c r="F1180" s="238" t="s">
        <v>1614</v>
      </c>
      <c r="G1180" s="235"/>
      <c r="H1180" s="239">
        <v>8.4900000000000002</v>
      </c>
      <c r="I1180" s="240"/>
      <c r="J1180" s="235"/>
      <c r="K1180" s="235"/>
      <c r="L1180" s="241"/>
      <c r="M1180" s="242"/>
      <c r="N1180" s="243"/>
      <c r="O1180" s="243"/>
      <c r="P1180" s="243"/>
      <c r="Q1180" s="243"/>
      <c r="R1180" s="243"/>
      <c r="S1180" s="243"/>
      <c r="T1180" s="244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5" t="s">
        <v>207</v>
      </c>
      <c r="AU1180" s="245" t="s">
        <v>83</v>
      </c>
      <c r="AV1180" s="13" t="s">
        <v>83</v>
      </c>
      <c r="AW1180" s="13" t="s">
        <v>35</v>
      </c>
      <c r="AX1180" s="13" t="s">
        <v>74</v>
      </c>
      <c r="AY1180" s="245" t="s">
        <v>197</v>
      </c>
    </row>
    <row r="1181" s="13" customFormat="1">
      <c r="A1181" s="13"/>
      <c r="B1181" s="234"/>
      <c r="C1181" s="235"/>
      <c r="D1181" s="236" t="s">
        <v>207</v>
      </c>
      <c r="E1181" s="237" t="s">
        <v>19</v>
      </c>
      <c r="F1181" s="238" t="s">
        <v>1615</v>
      </c>
      <c r="G1181" s="235"/>
      <c r="H1181" s="239">
        <v>8</v>
      </c>
      <c r="I1181" s="240"/>
      <c r="J1181" s="235"/>
      <c r="K1181" s="235"/>
      <c r="L1181" s="241"/>
      <c r="M1181" s="242"/>
      <c r="N1181" s="243"/>
      <c r="O1181" s="243"/>
      <c r="P1181" s="243"/>
      <c r="Q1181" s="243"/>
      <c r="R1181" s="243"/>
      <c r="S1181" s="243"/>
      <c r="T1181" s="244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5" t="s">
        <v>207</v>
      </c>
      <c r="AU1181" s="245" t="s">
        <v>83</v>
      </c>
      <c r="AV1181" s="13" t="s">
        <v>83</v>
      </c>
      <c r="AW1181" s="13" t="s">
        <v>35</v>
      </c>
      <c r="AX1181" s="13" t="s">
        <v>74</v>
      </c>
      <c r="AY1181" s="245" t="s">
        <v>197</v>
      </c>
    </row>
    <row r="1182" s="13" customFormat="1">
      <c r="A1182" s="13"/>
      <c r="B1182" s="234"/>
      <c r="C1182" s="235"/>
      <c r="D1182" s="236" t="s">
        <v>207</v>
      </c>
      <c r="E1182" s="237" t="s">
        <v>19</v>
      </c>
      <c r="F1182" s="238" t="s">
        <v>1616</v>
      </c>
      <c r="G1182" s="235"/>
      <c r="H1182" s="239">
        <v>15.1</v>
      </c>
      <c r="I1182" s="240"/>
      <c r="J1182" s="235"/>
      <c r="K1182" s="235"/>
      <c r="L1182" s="241"/>
      <c r="M1182" s="242"/>
      <c r="N1182" s="243"/>
      <c r="O1182" s="243"/>
      <c r="P1182" s="243"/>
      <c r="Q1182" s="243"/>
      <c r="R1182" s="243"/>
      <c r="S1182" s="243"/>
      <c r="T1182" s="244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5" t="s">
        <v>207</v>
      </c>
      <c r="AU1182" s="245" t="s">
        <v>83</v>
      </c>
      <c r="AV1182" s="13" t="s">
        <v>83</v>
      </c>
      <c r="AW1182" s="13" t="s">
        <v>35</v>
      </c>
      <c r="AX1182" s="13" t="s">
        <v>74</v>
      </c>
      <c r="AY1182" s="245" t="s">
        <v>197</v>
      </c>
    </row>
    <row r="1183" s="13" customFormat="1">
      <c r="A1183" s="13"/>
      <c r="B1183" s="234"/>
      <c r="C1183" s="235"/>
      <c r="D1183" s="236" t="s">
        <v>207</v>
      </c>
      <c r="E1183" s="237" t="s">
        <v>19</v>
      </c>
      <c r="F1183" s="238" t="s">
        <v>1617</v>
      </c>
      <c r="G1183" s="235"/>
      <c r="H1183" s="239">
        <v>10.84</v>
      </c>
      <c r="I1183" s="240"/>
      <c r="J1183" s="235"/>
      <c r="K1183" s="235"/>
      <c r="L1183" s="241"/>
      <c r="M1183" s="242"/>
      <c r="N1183" s="243"/>
      <c r="O1183" s="243"/>
      <c r="P1183" s="243"/>
      <c r="Q1183" s="243"/>
      <c r="R1183" s="243"/>
      <c r="S1183" s="243"/>
      <c r="T1183" s="244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5" t="s">
        <v>207</v>
      </c>
      <c r="AU1183" s="245" t="s">
        <v>83</v>
      </c>
      <c r="AV1183" s="13" t="s">
        <v>83</v>
      </c>
      <c r="AW1183" s="13" t="s">
        <v>35</v>
      </c>
      <c r="AX1183" s="13" t="s">
        <v>74</v>
      </c>
      <c r="AY1183" s="245" t="s">
        <v>197</v>
      </c>
    </row>
    <row r="1184" s="13" customFormat="1">
      <c r="A1184" s="13"/>
      <c r="B1184" s="234"/>
      <c r="C1184" s="235"/>
      <c r="D1184" s="236" t="s">
        <v>207</v>
      </c>
      <c r="E1184" s="237" t="s">
        <v>19</v>
      </c>
      <c r="F1184" s="238" t="s">
        <v>1618</v>
      </c>
      <c r="G1184" s="235"/>
      <c r="H1184" s="239">
        <v>12.550000000000001</v>
      </c>
      <c r="I1184" s="240"/>
      <c r="J1184" s="235"/>
      <c r="K1184" s="235"/>
      <c r="L1184" s="241"/>
      <c r="M1184" s="242"/>
      <c r="N1184" s="243"/>
      <c r="O1184" s="243"/>
      <c r="P1184" s="243"/>
      <c r="Q1184" s="243"/>
      <c r="R1184" s="243"/>
      <c r="S1184" s="243"/>
      <c r="T1184" s="244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5" t="s">
        <v>207</v>
      </c>
      <c r="AU1184" s="245" t="s">
        <v>83</v>
      </c>
      <c r="AV1184" s="13" t="s">
        <v>83</v>
      </c>
      <c r="AW1184" s="13" t="s">
        <v>35</v>
      </c>
      <c r="AX1184" s="13" t="s">
        <v>74</v>
      </c>
      <c r="AY1184" s="245" t="s">
        <v>197</v>
      </c>
    </row>
    <row r="1185" s="13" customFormat="1">
      <c r="A1185" s="13"/>
      <c r="B1185" s="234"/>
      <c r="C1185" s="235"/>
      <c r="D1185" s="236" t="s">
        <v>207</v>
      </c>
      <c r="E1185" s="237" t="s">
        <v>19</v>
      </c>
      <c r="F1185" s="238" t="s">
        <v>1619</v>
      </c>
      <c r="G1185" s="235"/>
      <c r="H1185" s="239">
        <v>17.32</v>
      </c>
      <c r="I1185" s="240"/>
      <c r="J1185" s="235"/>
      <c r="K1185" s="235"/>
      <c r="L1185" s="241"/>
      <c r="M1185" s="242"/>
      <c r="N1185" s="243"/>
      <c r="O1185" s="243"/>
      <c r="P1185" s="243"/>
      <c r="Q1185" s="243"/>
      <c r="R1185" s="243"/>
      <c r="S1185" s="243"/>
      <c r="T1185" s="244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5" t="s">
        <v>207</v>
      </c>
      <c r="AU1185" s="245" t="s">
        <v>83</v>
      </c>
      <c r="AV1185" s="13" t="s">
        <v>83</v>
      </c>
      <c r="AW1185" s="13" t="s">
        <v>35</v>
      </c>
      <c r="AX1185" s="13" t="s">
        <v>74</v>
      </c>
      <c r="AY1185" s="245" t="s">
        <v>197</v>
      </c>
    </row>
    <row r="1186" s="13" customFormat="1">
      <c r="A1186" s="13"/>
      <c r="B1186" s="234"/>
      <c r="C1186" s="235"/>
      <c r="D1186" s="236" t="s">
        <v>207</v>
      </c>
      <c r="E1186" s="237" t="s">
        <v>19</v>
      </c>
      <c r="F1186" s="238" t="s">
        <v>1620</v>
      </c>
      <c r="G1186" s="235"/>
      <c r="H1186" s="239">
        <v>6</v>
      </c>
      <c r="I1186" s="240"/>
      <c r="J1186" s="235"/>
      <c r="K1186" s="235"/>
      <c r="L1186" s="241"/>
      <c r="M1186" s="242"/>
      <c r="N1186" s="243"/>
      <c r="O1186" s="243"/>
      <c r="P1186" s="243"/>
      <c r="Q1186" s="243"/>
      <c r="R1186" s="243"/>
      <c r="S1186" s="243"/>
      <c r="T1186" s="244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5" t="s">
        <v>207</v>
      </c>
      <c r="AU1186" s="245" t="s">
        <v>83</v>
      </c>
      <c r="AV1186" s="13" t="s">
        <v>83</v>
      </c>
      <c r="AW1186" s="13" t="s">
        <v>35</v>
      </c>
      <c r="AX1186" s="13" t="s">
        <v>74</v>
      </c>
      <c r="AY1186" s="245" t="s">
        <v>197</v>
      </c>
    </row>
    <row r="1187" s="16" customFormat="1">
      <c r="A1187" s="16"/>
      <c r="B1187" s="268"/>
      <c r="C1187" s="269"/>
      <c r="D1187" s="236" t="s">
        <v>207</v>
      </c>
      <c r="E1187" s="270" t="s">
        <v>19</v>
      </c>
      <c r="F1187" s="271" t="s">
        <v>335</v>
      </c>
      <c r="G1187" s="269"/>
      <c r="H1187" s="272">
        <v>260.67000000000002</v>
      </c>
      <c r="I1187" s="273"/>
      <c r="J1187" s="269"/>
      <c r="K1187" s="269"/>
      <c r="L1187" s="274"/>
      <c r="M1187" s="275"/>
      <c r="N1187" s="276"/>
      <c r="O1187" s="276"/>
      <c r="P1187" s="276"/>
      <c r="Q1187" s="276"/>
      <c r="R1187" s="276"/>
      <c r="S1187" s="276"/>
      <c r="T1187" s="277"/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/>
      <c r="AE1187" s="16"/>
      <c r="AT1187" s="278" t="s">
        <v>207</v>
      </c>
      <c r="AU1187" s="278" t="s">
        <v>83</v>
      </c>
      <c r="AV1187" s="16" t="s">
        <v>94</v>
      </c>
      <c r="AW1187" s="16" t="s">
        <v>35</v>
      </c>
      <c r="AX1187" s="16" t="s">
        <v>74</v>
      </c>
      <c r="AY1187" s="278" t="s">
        <v>197</v>
      </c>
    </row>
    <row r="1188" s="15" customFormat="1">
      <c r="A1188" s="15"/>
      <c r="B1188" s="257"/>
      <c r="C1188" s="258"/>
      <c r="D1188" s="236" t="s">
        <v>207</v>
      </c>
      <c r="E1188" s="259" t="s">
        <v>19</v>
      </c>
      <c r="F1188" s="260" t="s">
        <v>740</v>
      </c>
      <c r="G1188" s="258"/>
      <c r="H1188" s="259" t="s">
        <v>19</v>
      </c>
      <c r="I1188" s="261"/>
      <c r="J1188" s="258"/>
      <c r="K1188" s="258"/>
      <c r="L1188" s="262"/>
      <c r="M1188" s="263"/>
      <c r="N1188" s="264"/>
      <c r="O1188" s="264"/>
      <c r="P1188" s="264"/>
      <c r="Q1188" s="264"/>
      <c r="R1188" s="264"/>
      <c r="S1188" s="264"/>
      <c r="T1188" s="26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T1188" s="266" t="s">
        <v>207</v>
      </c>
      <c r="AU1188" s="266" t="s">
        <v>83</v>
      </c>
      <c r="AV1188" s="15" t="s">
        <v>81</v>
      </c>
      <c r="AW1188" s="15" t="s">
        <v>35</v>
      </c>
      <c r="AX1188" s="15" t="s">
        <v>74</v>
      </c>
      <c r="AY1188" s="266" t="s">
        <v>197</v>
      </c>
    </row>
    <row r="1189" s="13" customFormat="1">
      <c r="A1189" s="13"/>
      <c r="B1189" s="234"/>
      <c r="C1189" s="235"/>
      <c r="D1189" s="236" t="s">
        <v>207</v>
      </c>
      <c r="E1189" s="237" t="s">
        <v>19</v>
      </c>
      <c r="F1189" s="238" t="s">
        <v>1621</v>
      </c>
      <c r="G1189" s="235"/>
      <c r="H1189" s="239">
        <v>23.800000000000001</v>
      </c>
      <c r="I1189" s="240"/>
      <c r="J1189" s="235"/>
      <c r="K1189" s="235"/>
      <c r="L1189" s="241"/>
      <c r="M1189" s="242"/>
      <c r="N1189" s="243"/>
      <c r="O1189" s="243"/>
      <c r="P1189" s="243"/>
      <c r="Q1189" s="243"/>
      <c r="R1189" s="243"/>
      <c r="S1189" s="243"/>
      <c r="T1189" s="244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5" t="s">
        <v>207</v>
      </c>
      <c r="AU1189" s="245" t="s">
        <v>83</v>
      </c>
      <c r="AV1189" s="13" t="s">
        <v>83</v>
      </c>
      <c r="AW1189" s="13" t="s">
        <v>35</v>
      </c>
      <c r="AX1189" s="13" t="s">
        <v>74</v>
      </c>
      <c r="AY1189" s="245" t="s">
        <v>197</v>
      </c>
    </row>
    <row r="1190" s="13" customFormat="1">
      <c r="A1190" s="13"/>
      <c r="B1190" s="234"/>
      <c r="C1190" s="235"/>
      <c r="D1190" s="236" t="s">
        <v>207</v>
      </c>
      <c r="E1190" s="237" t="s">
        <v>19</v>
      </c>
      <c r="F1190" s="238" t="s">
        <v>1622</v>
      </c>
      <c r="G1190" s="235"/>
      <c r="H1190" s="239">
        <v>8.1500000000000004</v>
      </c>
      <c r="I1190" s="240"/>
      <c r="J1190" s="235"/>
      <c r="K1190" s="235"/>
      <c r="L1190" s="241"/>
      <c r="M1190" s="242"/>
      <c r="N1190" s="243"/>
      <c r="O1190" s="243"/>
      <c r="P1190" s="243"/>
      <c r="Q1190" s="243"/>
      <c r="R1190" s="243"/>
      <c r="S1190" s="243"/>
      <c r="T1190" s="244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5" t="s">
        <v>207</v>
      </c>
      <c r="AU1190" s="245" t="s">
        <v>83</v>
      </c>
      <c r="AV1190" s="13" t="s">
        <v>83</v>
      </c>
      <c r="AW1190" s="13" t="s">
        <v>35</v>
      </c>
      <c r="AX1190" s="13" t="s">
        <v>74</v>
      </c>
      <c r="AY1190" s="245" t="s">
        <v>197</v>
      </c>
    </row>
    <row r="1191" s="13" customFormat="1">
      <c r="A1191" s="13"/>
      <c r="B1191" s="234"/>
      <c r="C1191" s="235"/>
      <c r="D1191" s="236" t="s">
        <v>207</v>
      </c>
      <c r="E1191" s="237" t="s">
        <v>19</v>
      </c>
      <c r="F1191" s="238" t="s">
        <v>1623</v>
      </c>
      <c r="G1191" s="235"/>
      <c r="H1191" s="239">
        <v>28.170000000000002</v>
      </c>
      <c r="I1191" s="240"/>
      <c r="J1191" s="235"/>
      <c r="K1191" s="235"/>
      <c r="L1191" s="241"/>
      <c r="M1191" s="242"/>
      <c r="N1191" s="243"/>
      <c r="O1191" s="243"/>
      <c r="P1191" s="243"/>
      <c r="Q1191" s="243"/>
      <c r="R1191" s="243"/>
      <c r="S1191" s="243"/>
      <c r="T1191" s="244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5" t="s">
        <v>207</v>
      </c>
      <c r="AU1191" s="245" t="s">
        <v>83</v>
      </c>
      <c r="AV1191" s="13" t="s">
        <v>83</v>
      </c>
      <c r="AW1191" s="13" t="s">
        <v>35</v>
      </c>
      <c r="AX1191" s="13" t="s">
        <v>74</v>
      </c>
      <c r="AY1191" s="245" t="s">
        <v>197</v>
      </c>
    </row>
    <row r="1192" s="13" customFormat="1">
      <c r="A1192" s="13"/>
      <c r="B1192" s="234"/>
      <c r="C1192" s="235"/>
      <c r="D1192" s="236" t="s">
        <v>207</v>
      </c>
      <c r="E1192" s="237" t="s">
        <v>19</v>
      </c>
      <c r="F1192" s="238" t="s">
        <v>1624</v>
      </c>
      <c r="G1192" s="235"/>
      <c r="H1192" s="239">
        <v>8.9800000000000004</v>
      </c>
      <c r="I1192" s="240"/>
      <c r="J1192" s="235"/>
      <c r="K1192" s="235"/>
      <c r="L1192" s="241"/>
      <c r="M1192" s="242"/>
      <c r="N1192" s="243"/>
      <c r="O1192" s="243"/>
      <c r="P1192" s="243"/>
      <c r="Q1192" s="243"/>
      <c r="R1192" s="243"/>
      <c r="S1192" s="243"/>
      <c r="T1192" s="244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5" t="s">
        <v>207</v>
      </c>
      <c r="AU1192" s="245" t="s">
        <v>83</v>
      </c>
      <c r="AV1192" s="13" t="s">
        <v>83</v>
      </c>
      <c r="AW1192" s="13" t="s">
        <v>35</v>
      </c>
      <c r="AX1192" s="13" t="s">
        <v>74</v>
      </c>
      <c r="AY1192" s="245" t="s">
        <v>197</v>
      </c>
    </row>
    <row r="1193" s="13" customFormat="1">
      <c r="A1193" s="13"/>
      <c r="B1193" s="234"/>
      <c r="C1193" s="235"/>
      <c r="D1193" s="236" t="s">
        <v>207</v>
      </c>
      <c r="E1193" s="237" t="s">
        <v>19</v>
      </c>
      <c r="F1193" s="238" t="s">
        <v>1625</v>
      </c>
      <c r="G1193" s="235"/>
      <c r="H1193" s="239">
        <v>9</v>
      </c>
      <c r="I1193" s="240"/>
      <c r="J1193" s="235"/>
      <c r="K1193" s="235"/>
      <c r="L1193" s="241"/>
      <c r="M1193" s="242"/>
      <c r="N1193" s="243"/>
      <c r="O1193" s="243"/>
      <c r="P1193" s="243"/>
      <c r="Q1193" s="243"/>
      <c r="R1193" s="243"/>
      <c r="S1193" s="243"/>
      <c r="T1193" s="244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5" t="s">
        <v>207</v>
      </c>
      <c r="AU1193" s="245" t="s">
        <v>83</v>
      </c>
      <c r="AV1193" s="13" t="s">
        <v>83</v>
      </c>
      <c r="AW1193" s="13" t="s">
        <v>35</v>
      </c>
      <c r="AX1193" s="13" t="s">
        <v>74</v>
      </c>
      <c r="AY1193" s="245" t="s">
        <v>197</v>
      </c>
    </row>
    <row r="1194" s="13" customFormat="1">
      <c r="A1194" s="13"/>
      <c r="B1194" s="234"/>
      <c r="C1194" s="235"/>
      <c r="D1194" s="236" t="s">
        <v>207</v>
      </c>
      <c r="E1194" s="237" t="s">
        <v>19</v>
      </c>
      <c r="F1194" s="238" t="s">
        <v>1626</v>
      </c>
      <c r="G1194" s="235"/>
      <c r="H1194" s="239">
        <v>9</v>
      </c>
      <c r="I1194" s="240"/>
      <c r="J1194" s="235"/>
      <c r="K1194" s="235"/>
      <c r="L1194" s="241"/>
      <c r="M1194" s="242"/>
      <c r="N1194" s="243"/>
      <c r="O1194" s="243"/>
      <c r="P1194" s="243"/>
      <c r="Q1194" s="243"/>
      <c r="R1194" s="243"/>
      <c r="S1194" s="243"/>
      <c r="T1194" s="244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5" t="s">
        <v>207</v>
      </c>
      <c r="AU1194" s="245" t="s">
        <v>83</v>
      </c>
      <c r="AV1194" s="13" t="s">
        <v>83</v>
      </c>
      <c r="AW1194" s="13" t="s">
        <v>35</v>
      </c>
      <c r="AX1194" s="13" t="s">
        <v>74</v>
      </c>
      <c r="AY1194" s="245" t="s">
        <v>197</v>
      </c>
    </row>
    <row r="1195" s="13" customFormat="1">
      <c r="A1195" s="13"/>
      <c r="B1195" s="234"/>
      <c r="C1195" s="235"/>
      <c r="D1195" s="236" t="s">
        <v>207</v>
      </c>
      <c r="E1195" s="237" t="s">
        <v>19</v>
      </c>
      <c r="F1195" s="238" t="s">
        <v>1627</v>
      </c>
      <c r="G1195" s="235"/>
      <c r="H1195" s="239">
        <v>52.450000000000003</v>
      </c>
      <c r="I1195" s="240"/>
      <c r="J1195" s="235"/>
      <c r="K1195" s="235"/>
      <c r="L1195" s="241"/>
      <c r="M1195" s="242"/>
      <c r="N1195" s="243"/>
      <c r="O1195" s="243"/>
      <c r="P1195" s="243"/>
      <c r="Q1195" s="243"/>
      <c r="R1195" s="243"/>
      <c r="S1195" s="243"/>
      <c r="T1195" s="244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5" t="s">
        <v>207</v>
      </c>
      <c r="AU1195" s="245" t="s">
        <v>83</v>
      </c>
      <c r="AV1195" s="13" t="s">
        <v>83</v>
      </c>
      <c r="AW1195" s="13" t="s">
        <v>35</v>
      </c>
      <c r="AX1195" s="13" t="s">
        <v>74</v>
      </c>
      <c r="AY1195" s="245" t="s">
        <v>197</v>
      </c>
    </row>
    <row r="1196" s="13" customFormat="1">
      <c r="A1196" s="13"/>
      <c r="B1196" s="234"/>
      <c r="C1196" s="235"/>
      <c r="D1196" s="236" t="s">
        <v>207</v>
      </c>
      <c r="E1196" s="237" t="s">
        <v>19</v>
      </c>
      <c r="F1196" s="238" t="s">
        <v>1628</v>
      </c>
      <c r="G1196" s="235"/>
      <c r="H1196" s="239">
        <v>15</v>
      </c>
      <c r="I1196" s="240"/>
      <c r="J1196" s="235"/>
      <c r="K1196" s="235"/>
      <c r="L1196" s="241"/>
      <c r="M1196" s="242"/>
      <c r="N1196" s="243"/>
      <c r="O1196" s="243"/>
      <c r="P1196" s="243"/>
      <c r="Q1196" s="243"/>
      <c r="R1196" s="243"/>
      <c r="S1196" s="243"/>
      <c r="T1196" s="244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5" t="s">
        <v>207</v>
      </c>
      <c r="AU1196" s="245" t="s">
        <v>83</v>
      </c>
      <c r="AV1196" s="13" t="s">
        <v>83</v>
      </c>
      <c r="AW1196" s="13" t="s">
        <v>35</v>
      </c>
      <c r="AX1196" s="13" t="s">
        <v>74</v>
      </c>
      <c r="AY1196" s="245" t="s">
        <v>197</v>
      </c>
    </row>
    <row r="1197" s="13" customFormat="1">
      <c r="A1197" s="13"/>
      <c r="B1197" s="234"/>
      <c r="C1197" s="235"/>
      <c r="D1197" s="236" t="s">
        <v>207</v>
      </c>
      <c r="E1197" s="237" t="s">
        <v>19</v>
      </c>
      <c r="F1197" s="238" t="s">
        <v>1629</v>
      </c>
      <c r="G1197" s="235"/>
      <c r="H1197" s="239">
        <v>17.149999999999999</v>
      </c>
      <c r="I1197" s="240"/>
      <c r="J1197" s="235"/>
      <c r="K1197" s="235"/>
      <c r="L1197" s="241"/>
      <c r="M1197" s="242"/>
      <c r="N1197" s="243"/>
      <c r="O1197" s="243"/>
      <c r="P1197" s="243"/>
      <c r="Q1197" s="243"/>
      <c r="R1197" s="243"/>
      <c r="S1197" s="243"/>
      <c r="T1197" s="244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5" t="s">
        <v>207</v>
      </c>
      <c r="AU1197" s="245" t="s">
        <v>83</v>
      </c>
      <c r="AV1197" s="13" t="s">
        <v>83</v>
      </c>
      <c r="AW1197" s="13" t="s">
        <v>35</v>
      </c>
      <c r="AX1197" s="13" t="s">
        <v>74</v>
      </c>
      <c r="AY1197" s="245" t="s">
        <v>197</v>
      </c>
    </row>
    <row r="1198" s="13" customFormat="1">
      <c r="A1198" s="13"/>
      <c r="B1198" s="234"/>
      <c r="C1198" s="235"/>
      <c r="D1198" s="236" t="s">
        <v>207</v>
      </c>
      <c r="E1198" s="237" t="s">
        <v>19</v>
      </c>
      <c r="F1198" s="238" t="s">
        <v>1630</v>
      </c>
      <c r="G1198" s="235"/>
      <c r="H1198" s="239">
        <v>30.57</v>
      </c>
      <c r="I1198" s="240"/>
      <c r="J1198" s="235"/>
      <c r="K1198" s="235"/>
      <c r="L1198" s="241"/>
      <c r="M1198" s="242"/>
      <c r="N1198" s="243"/>
      <c r="O1198" s="243"/>
      <c r="P1198" s="243"/>
      <c r="Q1198" s="243"/>
      <c r="R1198" s="243"/>
      <c r="S1198" s="243"/>
      <c r="T1198" s="244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5" t="s">
        <v>207</v>
      </c>
      <c r="AU1198" s="245" t="s">
        <v>83</v>
      </c>
      <c r="AV1198" s="13" t="s">
        <v>83</v>
      </c>
      <c r="AW1198" s="13" t="s">
        <v>35</v>
      </c>
      <c r="AX1198" s="13" t="s">
        <v>74</v>
      </c>
      <c r="AY1198" s="245" t="s">
        <v>197</v>
      </c>
    </row>
    <row r="1199" s="13" customFormat="1">
      <c r="A1199" s="13"/>
      <c r="B1199" s="234"/>
      <c r="C1199" s="235"/>
      <c r="D1199" s="236" t="s">
        <v>207</v>
      </c>
      <c r="E1199" s="237" t="s">
        <v>19</v>
      </c>
      <c r="F1199" s="238" t="s">
        <v>1631</v>
      </c>
      <c r="G1199" s="235"/>
      <c r="H1199" s="239">
        <v>15.4</v>
      </c>
      <c r="I1199" s="240"/>
      <c r="J1199" s="235"/>
      <c r="K1199" s="235"/>
      <c r="L1199" s="241"/>
      <c r="M1199" s="242"/>
      <c r="N1199" s="243"/>
      <c r="O1199" s="243"/>
      <c r="P1199" s="243"/>
      <c r="Q1199" s="243"/>
      <c r="R1199" s="243"/>
      <c r="S1199" s="243"/>
      <c r="T1199" s="244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5" t="s">
        <v>207</v>
      </c>
      <c r="AU1199" s="245" t="s">
        <v>83</v>
      </c>
      <c r="AV1199" s="13" t="s">
        <v>83</v>
      </c>
      <c r="AW1199" s="13" t="s">
        <v>35</v>
      </c>
      <c r="AX1199" s="13" t="s">
        <v>74</v>
      </c>
      <c r="AY1199" s="245" t="s">
        <v>197</v>
      </c>
    </row>
    <row r="1200" s="13" customFormat="1">
      <c r="A1200" s="13"/>
      <c r="B1200" s="234"/>
      <c r="C1200" s="235"/>
      <c r="D1200" s="236" t="s">
        <v>207</v>
      </c>
      <c r="E1200" s="237" t="s">
        <v>19</v>
      </c>
      <c r="F1200" s="238" t="s">
        <v>1632</v>
      </c>
      <c r="G1200" s="235"/>
      <c r="H1200" s="239">
        <v>15</v>
      </c>
      <c r="I1200" s="240"/>
      <c r="J1200" s="235"/>
      <c r="K1200" s="235"/>
      <c r="L1200" s="241"/>
      <c r="M1200" s="242"/>
      <c r="N1200" s="243"/>
      <c r="O1200" s="243"/>
      <c r="P1200" s="243"/>
      <c r="Q1200" s="243"/>
      <c r="R1200" s="243"/>
      <c r="S1200" s="243"/>
      <c r="T1200" s="244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5" t="s">
        <v>207</v>
      </c>
      <c r="AU1200" s="245" t="s">
        <v>83</v>
      </c>
      <c r="AV1200" s="13" t="s">
        <v>83</v>
      </c>
      <c r="AW1200" s="13" t="s">
        <v>35</v>
      </c>
      <c r="AX1200" s="13" t="s">
        <v>74</v>
      </c>
      <c r="AY1200" s="245" t="s">
        <v>197</v>
      </c>
    </row>
    <row r="1201" s="16" customFormat="1">
      <c r="A1201" s="16"/>
      <c r="B1201" s="268"/>
      <c r="C1201" s="269"/>
      <c r="D1201" s="236" t="s">
        <v>207</v>
      </c>
      <c r="E1201" s="270" t="s">
        <v>19</v>
      </c>
      <c r="F1201" s="271" t="s">
        <v>335</v>
      </c>
      <c r="G1201" s="269"/>
      <c r="H1201" s="272">
        <v>232.66999999999999</v>
      </c>
      <c r="I1201" s="273"/>
      <c r="J1201" s="269"/>
      <c r="K1201" s="269"/>
      <c r="L1201" s="274"/>
      <c r="M1201" s="275"/>
      <c r="N1201" s="276"/>
      <c r="O1201" s="276"/>
      <c r="P1201" s="276"/>
      <c r="Q1201" s="276"/>
      <c r="R1201" s="276"/>
      <c r="S1201" s="276"/>
      <c r="T1201" s="277"/>
      <c r="U1201" s="16"/>
      <c r="V1201" s="16"/>
      <c r="W1201" s="16"/>
      <c r="X1201" s="16"/>
      <c r="Y1201" s="16"/>
      <c r="Z1201" s="16"/>
      <c r="AA1201" s="16"/>
      <c r="AB1201" s="16"/>
      <c r="AC1201" s="16"/>
      <c r="AD1201" s="16"/>
      <c r="AE1201" s="16"/>
      <c r="AT1201" s="278" t="s">
        <v>207</v>
      </c>
      <c r="AU1201" s="278" t="s">
        <v>83</v>
      </c>
      <c r="AV1201" s="16" t="s">
        <v>94</v>
      </c>
      <c r="AW1201" s="16" t="s">
        <v>35</v>
      </c>
      <c r="AX1201" s="16" t="s">
        <v>74</v>
      </c>
      <c r="AY1201" s="278" t="s">
        <v>197</v>
      </c>
    </row>
    <row r="1202" s="14" customFormat="1">
      <c r="A1202" s="14"/>
      <c r="B1202" s="246"/>
      <c r="C1202" s="247"/>
      <c r="D1202" s="236" t="s">
        <v>207</v>
      </c>
      <c r="E1202" s="248" t="s">
        <v>19</v>
      </c>
      <c r="F1202" s="249" t="s">
        <v>216</v>
      </c>
      <c r="G1202" s="247"/>
      <c r="H1202" s="250">
        <v>493.33999999999998</v>
      </c>
      <c r="I1202" s="251"/>
      <c r="J1202" s="247"/>
      <c r="K1202" s="247"/>
      <c r="L1202" s="252"/>
      <c r="M1202" s="253"/>
      <c r="N1202" s="254"/>
      <c r="O1202" s="254"/>
      <c r="P1202" s="254"/>
      <c r="Q1202" s="254"/>
      <c r="R1202" s="254"/>
      <c r="S1202" s="254"/>
      <c r="T1202" s="255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6" t="s">
        <v>207</v>
      </c>
      <c r="AU1202" s="256" t="s">
        <v>83</v>
      </c>
      <c r="AV1202" s="14" t="s">
        <v>109</v>
      </c>
      <c r="AW1202" s="14" t="s">
        <v>35</v>
      </c>
      <c r="AX1202" s="14" t="s">
        <v>81</v>
      </c>
      <c r="AY1202" s="256" t="s">
        <v>197</v>
      </c>
    </row>
    <row r="1203" s="2" customFormat="1" ht="66.75" customHeight="1">
      <c r="A1203" s="41"/>
      <c r="B1203" s="42"/>
      <c r="C1203" s="216" t="s">
        <v>1633</v>
      </c>
      <c r="D1203" s="216" t="s">
        <v>199</v>
      </c>
      <c r="E1203" s="217" t="s">
        <v>1634</v>
      </c>
      <c r="F1203" s="218" t="s">
        <v>1635</v>
      </c>
      <c r="G1203" s="219" t="s">
        <v>1259</v>
      </c>
      <c r="H1203" s="290"/>
      <c r="I1203" s="221"/>
      <c r="J1203" s="222">
        <f>ROUND(I1203*H1203,2)</f>
        <v>0</v>
      </c>
      <c r="K1203" s="218" t="s">
        <v>203</v>
      </c>
      <c r="L1203" s="47"/>
      <c r="M1203" s="223" t="s">
        <v>19</v>
      </c>
      <c r="N1203" s="224" t="s">
        <v>45</v>
      </c>
      <c r="O1203" s="87"/>
      <c r="P1203" s="225">
        <f>O1203*H1203</f>
        <v>0</v>
      </c>
      <c r="Q1203" s="225">
        <v>0</v>
      </c>
      <c r="R1203" s="225">
        <f>Q1203*H1203</f>
        <v>0</v>
      </c>
      <c r="S1203" s="225">
        <v>0</v>
      </c>
      <c r="T1203" s="226">
        <f>S1203*H1203</f>
        <v>0</v>
      </c>
      <c r="U1203" s="41"/>
      <c r="V1203" s="41"/>
      <c r="W1203" s="41"/>
      <c r="X1203" s="41"/>
      <c r="Y1203" s="41"/>
      <c r="Z1203" s="41"/>
      <c r="AA1203" s="41"/>
      <c r="AB1203" s="41"/>
      <c r="AC1203" s="41"/>
      <c r="AD1203" s="41"/>
      <c r="AE1203" s="41"/>
      <c r="AR1203" s="227" t="s">
        <v>291</v>
      </c>
      <c r="AT1203" s="227" t="s">
        <v>199</v>
      </c>
      <c r="AU1203" s="227" t="s">
        <v>83</v>
      </c>
      <c r="AY1203" s="20" t="s">
        <v>197</v>
      </c>
      <c r="BE1203" s="228">
        <f>IF(N1203="základní",J1203,0)</f>
        <v>0</v>
      </c>
      <c r="BF1203" s="228">
        <f>IF(N1203="snížená",J1203,0)</f>
        <v>0</v>
      </c>
      <c r="BG1203" s="228">
        <f>IF(N1203="zákl. přenesená",J1203,0)</f>
        <v>0</v>
      </c>
      <c r="BH1203" s="228">
        <f>IF(N1203="sníž. přenesená",J1203,0)</f>
        <v>0</v>
      </c>
      <c r="BI1203" s="228">
        <f>IF(N1203="nulová",J1203,0)</f>
        <v>0</v>
      </c>
      <c r="BJ1203" s="20" t="s">
        <v>81</v>
      </c>
      <c r="BK1203" s="228">
        <f>ROUND(I1203*H1203,2)</f>
        <v>0</v>
      </c>
      <c r="BL1203" s="20" t="s">
        <v>291</v>
      </c>
      <c r="BM1203" s="227" t="s">
        <v>1636</v>
      </c>
    </row>
    <row r="1204" s="2" customFormat="1">
      <c r="A1204" s="41"/>
      <c r="B1204" s="42"/>
      <c r="C1204" s="43"/>
      <c r="D1204" s="229" t="s">
        <v>205</v>
      </c>
      <c r="E1204" s="43"/>
      <c r="F1204" s="230" t="s">
        <v>1637</v>
      </c>
      <c r="G1204" s="43"/>
      <c r="H1204" s="43"/>
      <c r="I1204" s="231"/>
      <c r="J1204" s="43"/>
      <c r="K1204" s="43"/>
      <c r="L1204" s="47"/>
      <c r="M1204" s="232"/>
      <c r="N1204" s="233"/>
      <c r="O1204" s="87"/>
      <c r="P1204" s="87"/>
      <c r="Q1204" s="87"/>
      <c r="R1204" s="87"/>
      <c r="S1204" s="87"/>
      <c r="T1204" s="88"/>
      <c r="U1204" s="41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T1204" s="20" t="s">
        <v>205</v>
      </c>
      <c r="AU1204" s="20" t="s">
        <v>83</v>
      </c>
    </row>
    <row r="1205" s="12" customFormat="1" ht="22.8" customHeight="1">
      <c r="A1205" s="12"/>
      <c r="B1205" s="200"/>
      <c r="C1205" s="201"/>
      <c r="D1205" s="202" t="s">
        <v>73</v>
      </c>
      <c r="E1205" s="214" t="s">
        <v>1638</v>
      </c>
      <c r="F1205" s="214" t="s">
        <v>1639</v>
      </c>
      <c r="G1205" s="201"/>
      <c r="H1205" s="201"/>
      <c r="I1205" s="204"/>
      <c r="J1205" s="215">
        <f>BK1205</f>
        <v>0</v>
      </c>
      <c r="K1205" s="201"/>
      <c r="L1205" s="206"/>
      <c r="M1205" s="207"/>
      <c r="N1205" s="208"/>
      <c r="O1205" s="208"/>
      <c r="P1205" s="209">
        <f>SUM(P1206:P1256)</f>
        <v>0</v>
      </c>
      <c r="Q1205" s="208"/>
      <c r="R1205" s="209">
        <f>SUM(R1206:R1256)</f>
        <v>1.2422772599999998</v>
      </c>
      <c r="S1205" s="208"/>
      <c r="T1205" s="210">
        <f>SUM(T1206:T1256)</f>
        <v>0</v>
      </c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R1205" s="211" t="s">
        <v>83</v>
      </c>
      <c r="AT1205" s="212" t="s">
        <v>73</v>
      </c>
      <c r="AU1205" s="212" t="s">
        <v>81</v>
      </c>
      <c r="AY1205" s="211" t="s">
        <v>197</v>
      </c>
      <c r="BK1205" s="213">
        <f>SUM(BK1206:BK1256)</f>
        <v>0</v>
      </c>
    </row>
    <row r="1206" s="2" customFormat="1" ht="16.5" customHeight="1">
      <c r="A1206" s="41"/>
      <c r="B1206" s="42"/>
      <c r="C1206" s="216" t="s">
        <v>1640</v>
      </c>
      <c r="D1206" s="216" t="s">
        <v>199</v>
      </c>
      <c r="E1206" s="217" t="s">
        <v>1641</v>
      </c>
      <c r="F1206" s="218" t="s">
        <v>1642</v>
      </c>
      <c r="G1206" s="219" t="s">
        <v>886</v>
      </c>
      <c r="H1206" s="220">
        <v>108</v>
      </c>
      <c r="I1206" s="221"/>
      <c r="J1206" s="222">
        <f>ROUND(I1206*H1206,2)</f>
        <v>0</v>
      </c>
      <c r="K1206" s="218" t="s">
        <v>19</v>
      </c>
      <c r="L1206" s="47"/>
      <c r="M1206" s="223" t="s">
        <v>19</v>
      </c>
      <c r="N1206" s="224" t="s">
        <v>45</v>
      </c>
      <c r="O1206" s="87"/>
      <c r="P1206" s="225">
        <f>O1206*H1206</f>
        <v>0</v>
      </c>
      <c r="Q1206" s="225">
        <v>0.00010000000000000001</v>
      </c>
      <c r="R1206" s="225">
        <f>Q1206*H1206</f>
        <v>0.010800000000000001</v>
      </c>
      <c r="S1206" s="225">
        <v>0</v>
      </c>
      <c r="T1206" s="226">
        <f>S1206*H1206</f>
        <v>0</v>
      </c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R1206" s="227" t="s">
        <v>291</v>
      </c>
      <c r="AT1206" s="227" t="s">
        <v>199</v>
      </c>
      <c r="AU1206" s="227" t="s">
        <v>83</v>
      </c>
      <c r="AY1206" s="20" t="s">
        <v>197</v>
      </c>
      <c r="BE1206" s="228">
        <f>IF(N1206="základní",J1206,0)</f>
        <v>0</v>
      </c>
      <c r="BF1206" s="228">
        <f>IF(N1206="snížená",J1206,0)</f>
        <v>0</v>
      </c>
      <c r="BG1206" s="228">
        <f>IF(N1206="zákl. přenesená",J1206,0)</f>
        <v>0</v>
      </c>
      <c r="BH1206" s="228">
        <f>IF(N1206="sníž. přenesená",J1206,0)</f>
        <v>0</v>
      </c>
      <c r="BI1206" s="228">
        <f>IF(N1206="nulová",J1206,0)</f>
        <v>0</v>
      </c>
      <c r="BJ1206" s="20" t="s">
        <v>81</v>
      </c>
      <c r="BK1206" s="228">
        <f>ROUND(I1206*H1206,2)</f>
        <v>0</v>
      </c>
      <c r="BL1206" s="20" t="s">
        <v>291</v>
      </c>
      <c r="BM1206" s="227" t="s">
        <v>1643</v>
      </c>
    </row>
    <row r="1207" s="13" customFormat="1">
      <c r="A1207" s="13"/>
      <c r="B1207" s="234"/>
      <c r="C1207" s="235"/>
      <c r="D1207" s="236" t="s">
        <v>207</v>
      </c>
      <c r="E1207" s="237" t="s">
        <v>19</v>
      </c>
      <c r="F1207" s="238" t="s">
        <v>1644</v>
      </c>
      <c r="G1207" s="235"/>
      <c r="H1207" s="239">
        <v>108</v>
      </c>
      <c r="I1207" s="240"/>
      <c r="J1207" s="235"/>
      <c r="K1207" s="235"/>
      <c r="L1207" s="241"/>
      <c r="M1207" s="242"/>
      <c r="N1207" s="243"/>
      <c r="O1207" s="243"/>
      <c r="P1207" s="243"/>
      <c r="Q1207" s="243"/>
      <c r="R1207" s="243"/>
      <c r="S1207" s="243"/>
      <c r="T1207" s="244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5" t="s">
        <v>207</v>
      </c>
      <c r="AU1207" s="245" t="s">
        <v>83</v>
      </c>
      <c r="AV1207" s="13" t="s">
        <v>83</v>
      </c>
      <c r="AW1207" s="13" t="s">
        <v>35</v>
      </c>
      <c r="AX1207" s="13" t="s">
        <v>81</v>
      </c>
      <c r="AY1207" s="245" t="s">
        <v>197</v>
      </c>
    </row>
    <row r="1208" s="2" customFormat="1" ht="21.75" customHeight="1">
      <c r="A1208" s="41"/>
      <c r="B1208" s="42"/>
      <c r="C1208" s="279" t="s">
        <v>1645</v>
      </c>
      <c r="D1208" s="279" t="s">
        <v>542</v>
      </c>
      <c r="E1208" s="280" t="s">
        <v>1646</v>
      </c>
      <c r="F1208" s="281" t="s">
        <v>1647</v>
      </c>
      <c r="G1208" s="282" t="s">
        <v>886</v>
      </c>
      <c r="H1208" s="283">
        <v>59.399999999999999</v>
      </c>
      <c r="I1208" s="284"/>
      <c r="J1208" s="285">
        <f>ROUND(I1208*H1208,2)</f>
        <v>0</v>
      </c>
      <c r="K1208" s="281" t="s">
        <v>19</v>
      </c>
      <c r="L1208" s="286"/>
      <c r="M1208" s="287" t="s">
        <v>19</v>
      </c>
      <c r="N1208" s="288" t="s">
        <v>45</v>
      </c>
      <c r="O1208" s="87"/>
      <c r="P1208" s="225">
        <f>O1208*H1208</f>
        <v>0</v>
      </c>
      <c r="Q1208" s="225">
        <v>0.0011199999999999999</v>
      </c>
      <c r="R1208" s="225">
        <f>Q1208*H1208</f>
        <v>0.06652799999999999</v>
      </c>
      <c r="S1208" s="225">
        <v>0</v>
      </c>
      <c r="T1208" s="226">
        <f>S1208*H1208</f>
        <v>0</v>
      </c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R1208" s="227" t="s">
        <v>396</v>
      </c>
      <c r="AT1208" s="227" t="s">
        <v>542</v>
      </c>
      <c r="AU1208" s="227" t="s">
        <v>83</v>
      </c>
      <c r="AY1208" s="20" t="s">
        <v>197</v>
      </c>
      <c r="BE1208" s="228">
        <f>IF(N1208="základní",J1208,0)</f>
        <v>0</v>
      </c>
      <c r="BF1208" s="228">
        <f>IF(N1208="snížená",J1208,0)</f>
        <v>0</v>
      </c>
      <c r="BG1208" s="228">
        <f>IF(N1208="zákl. přenesená",J1208,0)</f>
        <v>0</v>
      </c>
      <c r="BH1208" s="228">
        <f>IF(N1208="sníž. přenesená",J1208,0)</f>
        <v>0</v>
      </c>
      <c r="BI1208" s="228">
        <f>IF(N1208="nulová",J1208,0)</f>
        <v>0</v>
      </c>
      <c r="BJ1208" s="20" t="s">
        <v>81</v>
      </c>
      <c r="BK1208" s="228">
        <f>ROUND(I1208*H1208,2)</f>
        <v>0</v>
      </c>
      <c r="BL1208" s="20" t="s">
        <v>291</v>
      </c>
      <c r="BM1208" s="227" t="s">
        <v>1648</v>
      </c>
    </row>
    <row r="1209" s="13" customFormat="1">
      <c r="A1209" s="13"/>
      <c r="B1209" s="234"/>
      <c r="C1209" s="235"/>
      <c r="D1209" s="236" t="s">
        <v>207</v>
      </c>
      <c r="E1209" s="237" t="s">
        <v>19</v>
      </c>
      <c r="F1209" s="238" t="s">
        <v>1649</v>
      </c>
      <c r="G1209" s="235"/>
      <c r="H1209" s="239">
        <v>54</v>
      </c>
      <c r="I1209" s="240"/>
      <c r="J1209" s="235"/>
      <c r="K1209" s="235"/>
      <c r="L1209" s="241"/>
      <c r="M1209" s="242"/>
      <c r="N1209" s="243"/>
      <c r="O1209" s="243"/>
      <c r="P1209" s="243"/>
      <c r="Q1209" s="243"/>
      <c r="R1209" s="243"/>
      <c r="S1209" s="243"/>
      <c r="T1209" s="244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5" t="s">
        <v>207</v>
      </c>
      <c r="AU1209" s="245" t="s">
        <v>83</v>
      </c>
      <c r="AV1209" s="13" t="s">
        <v>83</v>
      </c>
      <c r="AW1209" s="13" t="s">
        <v>35</v>
      </c>
      <c r="AX1209" s="13" t="s">
        <v>74</v>
      </c>
      <c r="AY1209" s="245" t="s">
        <v>197</v>
      </c>
    </row>
    <row r="1210" s="13" customFormat="1">
      <c r="A1210" s="13"/>
      <c r="B1210" s="234"/>
      <c r="C1210" s="235"/>
      <c r="D1210" s="236" t="s">
        <v>207</v>
      </c>
      <c r="E1210" s="237" t="s">
        <v>19</v>
      </c>
      <c r="F1210" s="238" t="s">
        <v>1650</v>
      </c>
      <c r="G1210" s="235"/>
      <c r="H1210" s="239">
        <v>59.399999999999999</v>
      </c>
      <c r="I1210" s="240"/>
      <c r="J1210" s="235"/>
      <c r="K1210" s="235"/>
      <c r="L1210" s="241"/>
      <c r="M1210" s="242"/>
      <c r="N1210" s="243"/>
      <c r="O1210" s="243"/>
      <c r="P1210" s="243"/>
      <c r="Q1210" s="243"/>
      <c r="R1210" s="243"/>
      <c r="S1210" s="243"/>
      <c r="T1210" s="244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5" t="s">
        <v>207</v>
      </c>
      <c r="AU1210" s="245" t="s">
        <v>83</v>
      </c>
      <c r="AV1210" s="13" t="s">
        <v>83</v>
      </c>
      <c r="AW1210" s="13" t="s">
        <v>35</v>
      </c>
      <c r="AX1210" s="13" t="s">
        <v>81</v>
      </c>
      <c r="AY1210" s="245" t="s">
        <v>197</v>
      </c>
    </row>
    <row r="1211" s="2" customFormat="1" ht="16.5" customHeight="1">
      <c r="A1211" s="41"/>
      <c r="B1211" s="42"/>
      <c r="C1211" s="216" t="s">
        <v>1651</v>
      </c>
      <c r="D1211" s="216" t="s">
        <v>199</v>
      </c>
      <c r="E1211" s="217" t="s">
        <v>1652</v>
      </c>
      <c r="F1211" s="218" t="s">
        <v>1653</v>
      </c>
      <c r="G1211" s="219" t="s">
        <v>267</v>
      </c>
      <c r="H1211" s="220">
        <v>2</v>
      </c>
      <c r="I1211" s="221"/>
      <c r="J1211" s="222">
        <f>ROUND(I1211*H1211,2)</f>
        <v>0</v>
      </c>
      <c r="K1211" s="218" t="s">
        <v>19</v>
      </c>
      <c r="L1211" s="47"/>
      <c r="M1211" s="223" t="s">
        <v>19</v>
      </c>
      <c r="N1211" s="224" t="s">
        <v>45</v>
      </c>
      <c r="O1211" s="87"/>
      <c r="P1211" s="225">
        <f>O1211*H1211</f>
        <v>0</v>
      </c>
      <c r="Q1211" s="225">
        <v>2.0000000000000002E-05</v>
      </c>
      <c r="R1211" s="225">
        <f>Q1211*H1211</f>
        <v>4.0000000000000003E-05</v>
      </c>
      <c r="S1211" s="225">
        <v>0</v>
      </c>
      <c r="T1211" s="226">
        <f>S1211*H1211</f>
        <v>0</v>
      </c>
      <c r="U1211" s="41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R1211" s="227" t="s">
        <v>291</v>
      </c>
      <c r="AT1211" s="227" t="s">
        <v>199</v>
      </c>
      <c r="AU1211" s="227" t="s">
        <v>83</v>
      </c>
      <c r="AY1211" s="20" t="s">
        <v>197</v>
      </c>
      <c r="BE1211" s="228">
        <f>IF(N1211="základní",J1211,0)</f>
        <v>0</v>
      </c>
      <c r="BF1211" s="228">
        <f>IF(N1211="snížená",J1211,0)</f>
        <v>0</v>
      </c>
      <c r="BG1211" s="228">
        <f>IF(N1211="zákl. přenesená",J1211,0)</f>
        <v>0</v>
      </c>
      <c r="BH1211" s="228">
        <f>IF(N1211="sníž. přenesená",J1211,0)</f>
        <v>0</v>
      </c>
      <c r="BI1211" s="228">
        <f>IF(N1211="nulová",J1211,0)</f>
        <v>0</v>
      </c>
      <c r="BJ1211" s="20" t="s">
        <v>81</v>
      </c>
      <c r="BK1211" s="228">
        <f>ROUND(I1211*H1211,2)</f>
        <v>0</v>
      </c>
      <c r="BL1211" s="20" t="s">
        <v>291</v>
      </c>
      <c r="BM1211" s="227" t="s">
        <v>1654</v>
      </c>
    </row>
    <row r="1212" s="2" customFormat="1" ht="24.15" customHeight="1">
      <c r="A1212" s="41"/>
      <c r="B1212" s="42"/>
      <c r="C1212" s="279" t="s">
        <v>1655</v>
      </c>
      <c r="D1212" s="279" t="s">
        <v>542</v>
      </c>
      <c r="E1212" s="280" t="s">
        <v>1656</v>
      </c>
      <c r="F1212" s="281" t="s">
        <v>1657</v>
      </c>
      <c r="G1212" s="282" t="s">
        <v>267</v>
      </c>
      <c r="H1212" s="283">
        <v>1</v>
      </c>
      <c r="I1212" s="284"/>
      <c r="J1212" s="285">
        <f>ROUND(I1212*H1212,2)</f>
        <v>0</v>
      </c>
      <c r="K1212" s="281" t="s">
        <v>19</v>
      </c>
      <c r="L1212" s="286"/>
      <c r="M1212" s="287" t="s">
        <v>19</v>
      </c>
      <c r="N1212" s="288" t="s">
        <v>45</v>
      </c>
      <c r="O1212" s="87"/>
      <c r="P1212" s="225">
        <f>O1212*H1212</f>
        <v>0</v>
      </c>
      <c r="Q1212" s="225">
        <v>0.00050000000000000001</v>
      </c>
      <c r="R1212" s="225">
        <f>Q1212*H1212</f>
        <v>0.00050000000000000001</v>
      </c>
      <c r="S1212" s="225">
        <v>0</v>
      </c>
      <c r="T1212" s="226">
        <f>S1212*H1212</f>
        <v>0</v>
      </c>
      <c r="U1212" s="41"/>
      <c r="V1212" s="41"/>
      <c r="W1212" s="41"/>
      <c r="X1212" s="41"/>
      <c r="Y1212" s="41"/>
      <c r="Z1212" s="41"/>
      <c r="AA1212" s="41"/>
      <c r="AB1212" s="41"/>
      <c r="AC1212" s="41"/>
      <c r="AD1212" s="41"/>
      <c r="AE1212" s="41"/>
      <c r="AR1212" s="227" t="s">
        <v>396</v>
      </c>
      <c r="AT1212" s="227" t="s">
        <v>542</v>
      </c>
      <c r="AU1212" s="227" t="s">
        <v>83</v>
      </c>
      <c r="AY1212" s="20" t="s">
        <v>197</v>
      </c>
      <c r="BE1212" s="228">
        <f>IF(N1212="základní",J1212,0)</f>
        <v>0</v>
      </c>
      <c r="BF1212" s="228">
        <f>IF(N1212="snížená",J1212,0)</f>
        <v>0</v>
      </c>
      <c r="BG1212" s="228">
        <f>IF(N1212="zákl. přenesená",J1212,0)</f>
        <v>0</v>
      </c>
      <c r="BH1212" s="228">
        <f>IF(N1212="sníž. přenesená",J1212,0)</f>
        <v>0</v>
      </c>
      <c r="BI1212" s="228">
        <f>IF(N1212="nulová",J1212,0)</f>
        <v>0</v>
      </c>
      <c r="BJ1212" s="20" t="s">
        <v>81</v>
      </c>
      <c r="BK1212" s="228">
        <f>ROUND(I1212*H1212,2)</f>
        <v>0</v>
      </c>
      <c r="BL1212" s="20" t="s">
        <v>291</v>
      </c>
      <c r="BM1212" s="227" t="s">
        <v>1658</v>
      </c>
    </row>
    <row r="1213" s="13" customFormat="1">
      <c r="A1213" s="13"/>
      <c r="B1213" s="234"/>
      <c r="C1213" s="235"/>
      <c r="D1213" s="236" t="s">
        <v>207</v>
      </c>
      <c r="E1213" s="237" t="s">
        <v>19</v>
      </c>
      <c r="F1213" s="238" t="s">
        <v>1659</v>
      </c>
      <c r="G1213" s="235"/>
      <c r="H1213" s="239">
        <v>1</v>
      </c>
      <c r="I1213" s="240"/>
      <c r="J1213" s="235"/>
      <c r="K1213" s="235"/>
      <c r="L1213" s="241"/>
      <c r="M1213" s="242"/>
      <c r="N1213" s="243"/>
      <c r="O1213" s="243"/>
      <c r="P1213" s="243"/>
      <c r="Q1213" s="243"/>
      <c r="R1213" s="243"/>
      <c r="S1213" s="243"/>
      <c r="T1213" s="244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5" t="s">
        <v>207</v>
      </c>
      <c r="AU1213" s="245" t="s">
        <v>83</v>
      </c>
      <c r="AV1213" s="13" t="s">
        <v>83</v>
      </c>
      <c r="AW1213" s="13" t="s">
        <v>35</v>
      </c>
      <c r="AX1213" s="13" t="s">
        <v>81</v>
      </c>
      <c r="AY1213" s="245" t="s">
        <v>197</v>
      </c>
    </row>
    <row r="1214" s="2" customFormat="1" ht="24.15" customHeight="1">
      <c r="A1214" s="41"/>
      <c r="B1214" s="42"/>
      <c r="C1214" s="279" t="s">
        <v>1660</v>
      </c>
      <c r="D1214" s="279" t="s">
        <v>542</v>
      </c>
      <c r="E1214" s="280" t="s">
        <v>1661</v>
      </c>
      <c r="F1214" s="281" t="s">
        <v>1662</v>
      </c>
      <c r="G1214" s="282" t="s">
        <v>267</v>
      </c>
      <c r="H1214" s="283">
        <v>1</v>
      </c>
      <c r="I1214" s="284"/>
      <c r="J1214" s="285">
        <f>ROUND(I1214*H1214,2)</f>
        <v>0</v>
      </c>
      <c r="K1214" s="281" t="s">
        <v>19</v>
      </c>
      <c r="L1214" s="286"/>
      <c r="M1214" s="287" t="s">
        <v>19</v>
      </c>
      <c r="N1214" s="288" t="s">
        <v>45</v>
      </c>
      <c r="O1214" s="87"/>
      <c r="P1214" s="225">
        <f>O1214*H1214</f>
        <v>0</v>
      </c>
      <c r="Q1214" s="225">
        <v>0.00050000000000000001</v>
      </c>
      <c r="R1214" s="225">
        <f>Q1214*H1214</f>
        <v>0.00050000000000000001</v>
      </c>
      <c r="S1214" s="225">
        <v>0</v>
      </c>
      <c r="T1214" s="226">
        <f>S1214*H1214</f>
        <v>0</v>
      </c>
      <c r="U1214" s="41"/>
      <c r="V1214" s="41"/>
      <c r="W1214" s="41"/>
      <c r="X1214" s="41"/>
      <c r="Y1214" s="41"/>
      <c r="Z1214" s="41"/>
      <c r="AA1214" s="41"/>
      <c r="AB1214" s="41"/>
      <c r="AC1214" s="41"/>
      <c r="AD1214" s="41"/>
      <c r="AE1214" s="41"/>
      <c r="AR1214" s="227" t="s">
        <v>396</v>
      </c>
      <c r="AT1214" s="227" t="s">
        <v>542</v>
      </c>
      <c r="AU1214" s="227" t="s">
        <v>83</v>
      </c>
      <c r="AY1214" s="20" t="s">
        <v>197</v>
      </c>
      <c r="BE1214" s="228">
        <f>IF(N1214="základní",J1214,0)</f>
        <v>0</v>
      </c>
      <c r="BF1214" s="228">
        <f>IF(N1214="snížená",J1214,0)</f>
        <v>0</v>
      </c>
      <c r="BG1214" s="228">
        <f>IF(N1214="zákl. přenesená",J1214,0)</f>
        <v>0</v>
      </c>
      <c r="BH1214" s="228">
        <f>IF(N1214="sníž. přenesená",J1214,0)</f>
        <v>0</v>
      </c>
      <c r="BI1214" s="228">
        <f>IF(N1214="nulová",J1214,0)</f>
        <v>0</v>
      </c>
      <c r="BJ1214" s="20" t="s">
        <v>81</v>
      </c>
      <c r="BK1214" s="228">
        <f>ROUND(I1214*H1214,2)</f>
        <v>0</v>
      </c>
      <c r="BL1214" s="20" t="s">
        <v>291</v>
      </c>
      <c r="BM1214" s="227" t="s">
        <v>1663</v>
      </c>
    </row>
    <row r="1215" s="13" customFormat="1">
      <c r="A1215" s="13"/>
      <c r="B1215" s="234"/>
      <c r="C1215" s="235"/>
      <c r="D1215" s="236" t="s">
        <v>207</v>
      </c>
      <c r="E1215" s="237" t="s">
        <v>19</v>
      </c>
      <c r="F1215" s="238" t="s">
        <v>1659</v>
      </c>
      <c r="G1215" s="235"/>
      <c r="H1215" s="239">
        <v>1</v>
      </c>
      <c r="I1215" s="240"/>
      <c r="J1215" s="235"/>
      <c r="K1215" s="235"/>
      <c r="L1215" s="241"/>
      <c r="M1215" s="242"/>
      <c r="N1215" s="243"/>
      <c r="O1215" s="243"/>
      <c r="P1215" s="243"/>
      <c r="Q1215" s="243"/>
      <c r="R1215" s="243"/>
      <c r="S1215" s="243"/>
      <c r="T1215" s="244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5" t="s">
        <v>207</v>
      </c>
      <c r="AU1215" s="245" t="s">
        <v>83</v>
      </c>
      <c r="AV1215" s="13" t="s">
        <v>83</v>
      </c>
      <c r="AW1215" s="13" t="s">
        <v>35</v>
      </c>
      <c r="AX1215" s="13" t="s">
        <v>81</v>
      </c>
      <c r="AY1215" s="245" t="s">
        <v>197</v>
      </c>
    </row>
    <row r="1216" s="2" customFormat="1" ht="33" customHeight="1">
      <c r="A1216" s="41"/>
      <c r="B1216" s="42"/>
      <c r="C1216" s="216" t="s">
        <v>1664</v>
      </c>
      <c r="D1216" s="216" t="s">
        <v>199</v>
      </c>
      <c r="E1216" s="217" t="s">
        <v>1665</v>
      </c>
      <c r="F1216" s="218" t="s">
        <v>1666</v>
      </c>
      <c r="G1216" s="219" t="s">
        <v>886</v>
      </c>
      <c r="H1216" s="220">
        <v>54.200000000000003</v>
      </c>
      <c r="I1216" s="221"/>
      <c r="J1216" s="222">
        <f>ROUND(I1216*H1216,2)</f>
        <v>0</v>
      </c>
      <c r="K1216" s="218" t="s">
        <v>203</v>
      </c>
      <c r="L1216" s="47"/>
      <c r="M1216" s="223" t="s">
        <v>19</v>
      </c>
      <c r="N1216" s="224" t="s">
        <v>45</v>
      </c>
      <c r="O1216" s="87"/>
      <c r="P1216" s="225">
        <f>O1216*H1216</f>
        <v>0</v>
      </c>
      <c r="Q1216" s="225">
        <v>0</v>
      </c>
      <c r="R1216" s="225">
        <f>Q1216*H1216</f>
        <v>0</v>
      </c>
      <c r="S1216" s="225">
        <v>0</v>
      </c>
      <c r="T1216" s="226">
        <f>S1216*H1216</f>
        <v>0</v>
      </c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R1216" s="227" t="s">
        <v>291</v>
      </c>
      <c r="AT1216" s="227" t="s">
        <v>199</v>
      </c>
      <c r="AU1216" s="227" t="s">
        <v>83</v>
      </c>
      <c r="AY1216" s="20" t="s">
        <v>197</v>
      </c>
      <c r="BE1216" s="228">
        <f>IF(N1216="základní",J1216,0)</f>
        <v>0</v>
      </c>
      <c r="BF1216" s="228">
        <f>IF(N1216="snížená",J1216,0)</f>
        <v>0</v>
      </c>
      <c r="BG1216" s="228">
        <f>IF(N1216="zákl. přenesená",J1216,0)</f>
        <v>0</v>
      </c>
      <c r="BH1216" s="228">
        <f>IF(N1216="sníž. přenesená",J1216,0)</f>
        <v>0</v>
      </c>
      <c r="BI1216" s="228">
        <f>IF(N1216="nulová",J1216,0)</f>
        <v>0</v>
      </c>
      <c r="BJ1216" s="20" t="s">
        <v>81</v>
      </c>
      <c r="BK1216" s="228">
        <f>ROUND(I1216*H1216,2)</f>
        <v>0</v>
      </c>
      <c r="BL1216" s="20" t="s">
        <v>291</v>
      </c>
      <c r="BM1216" s="227" t="s">
        <v>1667</v>
      </c>
    </row>
    <row r="1217" s="2" customFormat="1">
      <c r="A1217" s="41"/>
      <c r="B1217" s="42"/>
      <c r="C1217" s="43"/>
      <c r="D1217" s="229" t="s">
        <v>205</v>
      </c>
      <c r="E1217" s="43"/>
      <c r="F1217" s="230" t="s">
        <v>1668</v>
      </c>
      <c r="G1217" s="43"/>
      <c r="H1217" s="43"/>
      <c r="I1217" s="231"/>
      <c r="J1217" s="43"/>
      <c r="K1217" s="43"/>
      <c r="L1217" s="47"/>
      <c r="M1217" s="232"/>
      <c r="N1217" s="233"/>
      <c r="O1217" s="87"/>
      <c r="P1217" s="87"/>
      <c r="Q1217" s="87"/>
      <c r="R1217" s="87"/>
      <c r="S1217" s="87"/>
      <c r="T1217" s="88"/>
      <c r="U1217" s="41"/>
      <c r="V1217" s="41"/>
      <c r="W1217" s="41"/>
      <c r="X1217" s="41"/>
      <c r="Y1217" s="41"/>
      <c r="Z1217" s="41"/>
      <c r="AA1217" s="41"/>
      <c r="AB1217" s="41"/>
      <c r="AC1217" s="41"/>
      <c r="AD1217" s="41"/>
      <c r="AE1217" s="41"/>
      <c r="AT1217" s="20" t="s">
        <v>205</v>
      </c>
      <c r="AU1217" s="20" t="s">
        <v>83</v>
      </c>
    </row>
    <row r="1218" s="13" customFormat="1">
      <c r="A1218" s="13"/>
      <c r="B1218" s="234"/>
      <c r="C1218" s="235"/>
      <c r="D1218" s="236" t="s">
        <v>207</v>
      </c>
      <c r="E1218" s="237" t="s">
        <v>19</v>
      </c>
      <c r="F1218" s="238" t="s">
        <v>1669</v>
      </c>
      <c r="G1218" s="235"/>
      <c r="H1218" s="239">
        <v>54.200000000000003</v>
      </c>
      <c r="I1218" s="240"/>
      <c r="J1218" s="235"/>
      <c r="K1218" s="235"/>
      <c r="L1218" s="241"/>
      <c r="M1218" s="242"/>
      <c r="N1218" s="243"/>
      <c r="O1218" s="243"/>
      <c r="P1218" s="243"/>
      <c r="Q1218" s="243"/>
      <c r="R1218" s="243"/>
      <c r="S1218" s="243"/>
      <c r="T1218" s="244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5" t="s">
        <v>207</v>
      </c>
      <c r="AU1218" s="245" t="s">
        <v>83</v>
      </c>
      <c r="AV1218" s="13" t="s">
        <v>83</v>
      </c>
      <c r="AW1218" s="13" t="s">
        <v>35</v>
      </c>
      <c r="AX1218" s="13" t="s">
        <v>81</v>
      </c>
      <c r="AY1218" s="245" t="s">
        <v>197</v>
      </c>
    </row>
    <row r="1219" s="2" customFormat="1" ht="21.75" customHeight="1">
      <c r="A1219" s="41"/>
      <c r="B1219" s="42"/>
      <c r="C1219" s="279" t="s">
        <v>1670</v>
      </c>
      <c r="D1219" s="279" t="s">
        <v>542</v>
      </c>
      <c r="E1219" s="280" t="s">
        <v>1671</v>
      </c>
      <c r="F1219" s="281" t="s">
        <v>1672</v>
      </c>
      <c r="G1219" s="282" t="s">
        <v>886</v>
      </c>
      <c r="H1219" s="283">
        <v>56.390000000000001</v>
      </c>
      <c r="I1219" s="284"/>
      <c r="J1219" s="285">
        <f>ROUND(I1219*H1219,2)</f>
        <v>0</v>
      </c>
      <c r="K1219" s="281" t="s">
        <v>19</v>
      </c>
      <c r="L1219" s="286"/>
      <c r="M1219" s="287" t="s">
        <v>19</v>
      </c>
      <c r="N1219" s="288" t="s">
        <v>45</v>
      </c>
      <c r="O1219" s="87"/>
      <c r="P1219" s="225">
        <f>O1219*H1219</f>
        <v>0</v>
      </c>
      <c r="Q1219" s="225">
        <v>0.00069999999999999999</v>
      </c>
      <c r="R1219" s="225">
        <f>Q1219*H1219</f>
        <v>0.039473000000000001</v>
      </c>
      <c r="S1219" s="225">
        <v>0</v>
      </c>
      <c r="T1219" s="226">
        <f>S1219*H1219</f>
        <v>0</v>
      </c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R1219" s="227" t="s">
        <v>396</v>
      </c>
      <c r="AT1219" s="227" t="s">
        <v>542</v>
      </c>
      <c r="AU1219" s="227" t="s">
        <v>83</v>
      </c>
      <c r="AY1219" s="20" t="s">
        <v>197</v>
      </c>
      <c r="BE1219" s="228">
        <f>IF(N1219="základní",J1219,0)</f>
        <v>0</v>
      </c>
      <c r="BF1219" s="228">
        <f>IF(N1219="snížená",J1219,0)</f>
        <v>0</v>
      </c>
      <c r="BG1219" s="228">
        <f>IF(N1219="zákl. přenesená",J1219,0)</f>
        <v>0</v>
      </c>
      <c r="BH1219" s="228">
        <f>IF(N1219="sníž. přenesená",J1219,0)</f>
        <v>0</v>
      </c>
      <c r="BI1219" s="228">
        <f>IF(N1219="nulová",J1219,0)</f>
        <v>0</v>
      </c>
      <c r="BJ1219" s="20" t="s">
        <v>81</v>
      </c>
      <c r="BK1219" s="228">
        <f>ROUND(I1219*H1219,2)</f>
        <v>0</v>
      </c>
      <c r="BL1219" s="20" t="s">
        <v>291</v>
      </c>
      <c r="BM1219" s="227" t="s">
        <v>1673</v>
      </c>
    </row>
    <row r="1220" s="13" customFormat="1">
      <c r="A1220" s="13"/>
      <c r="B1220" s="234"/>
      <c r="C1220" s="235"/>
      <c r="D1220" s="236" t="s">
        <v>207</v>
      </c>
      <c r="E1220" s="237" t="s">
        <v>19</v>
      </c>
      <c r="F1220" s="238" t="s">
        <v>1674</v>
      </c>
      <c r="G1220" s="235"/>
      <c r="H1220" s="239">
        <v>55.283999999999999</v>
      </c>
      <c r="I1220" s="240"/>
      <c r="J1220" s="235"/>
      <c r="K1220" s="235"/>
      <c r="L1220" s="241"/>
      <c r="M1220" s="242"/>
      <c r="N1220" s="243"/>
      <c r="O1220" s="243"/>
      <c r="P1220" s="243"/>
      <c r="Q1220" s="243"/>
      <c r="R1220" s="243"/>
      <c r="S1220" s="243"/>
      <c r="T1220" s="244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5" t="s">
        <v>207</v>
      </c>
      <c r="AU1220" s="245" t="s">
        <v>83</v>
      </c>
      <c r="AV1220" s="13" t="s">
        <v>83</v>
      </c>
      <c r="AW1220" s="13" t="s">
        <v>35</v>
      </c>
      <c r="AX1220" s="13" t="s">
        <v>74</v>
      </c>
      <c r="AY1220" s="245" t="s">
        <v>197</v>
      </c>
    </row>
    <row r="1221" s="13" customFormat="1">
      <c r="A1221" s="13"/>
      <c r="B1221" s="234"/>
      <c r="C1221" s="235"/>
      <c r="D1221" s="236" t="s">
        <v>207</v>
      </c>
      <c r="E1221" s="237" t="s">
        <v>19</v>
      </c>
      <c r="F1221" s="238" t="s">
        <v>1675</v>
      </c>
      <c r="G1221" s="235"/>
      <c r="H1221" s="239">
        <v>56.390000000000001</v>
      </c>
      <c r="I1221" s="240"/>
      <c r="J1221" s="235"/>
      <c r="K1221" s="235"/>
      <c r="L1221" s="241"/>
      <c r="M1221" s="242"/>
      <c r="N1221" s="243"/>
      <c r="O1221" s="243"/>
      <c r="P1221" s="243"/>
      <c r="Q1221" s="243"/>
      <c r="R1221" s="243"/>
      <c r="S1221" s="243"/>
      <c r="T1221" s="244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5" t="s">
        <v>207</v>
      </c>
      <c r="AU1221" s="245" t="s">
        <v>83</v>
      </c>
      <c r="AV1221" s="13" t="s">
        <v>83</v>
      </c>
      <c r="AW1221" s="13" t="s">
        <v>35</v>
      </c>
      <c r="AX1221" s="13" t="s">
        <v>81</v>
      </c>
      <c r="AY1221" s="245" t="s">
        <v>197</v>
      </c>
    </row>
    <row r="1222" s="2" customFormat="1" ht="37.8" customHeight="1">
      <c r="A1222" s="41"/>
      <c r="B1222" s="42"/>
      <c r="C1222" s="216" t="s">
        <v>1676</v>
      </c>
      <c r="D1222" s="216" t="s">
        <v>199</v>
      </c>
      <c r="E1222" s="217" t="s">
        <v>1677</v>
      </c>
      <c r="F1222" s="218" t="s">
        <v>1678</v>
      </c>
      <c r="G1222" s="219" t="s">
        <v>886</v>
      </c>
      <c r="H1222" s="220">
        <v>7.2000000000000002</v>
      </c>
      <c r="I1222" s="221"/>
      <c r="J1222" s="222">
        <f>ROUND(I1222*H1222,2)</f>
        <v>0</v>
      </c>
      <c r="K1222" s="218" t="s">
        <v>203</v>
      </c>
      <c r="L1222" s="47"/>
      <c r="M1222" s="223" t="s">
        <v>19</v>
      </c>
      <c r="N1222" s="224" t="s">
        <v>45</v>
      </c>
      <c r="O1222" s="87"/>
      <c r="P1222" s="225">
        <f>O1222*H1222</f>
        <v>0</v>
      </c>
      <c r="Q1222" s="225">
        <v>0.0058399999999999997</v>
      </c>
      <c r="R1222" s="225">
        <f>Q1222*H1222</f>
        <v>0.042048000000000002</v>
      </c>
      <c r="S1222" s="225">
        <v>0</v>
      </c>
      <c r="T1222" s="226">
        <f>S1222*H1222</f>
        <v>0</v>
      </c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R1222" s="227" t="s">
        <v>291</v>
      </c>
      <c r="AT1222" s="227" t="s">
        <v>199</v>
      </c>
      <c r="AU1222" s="227" t="s">
        <v>83</v>
      </c>
      <c r="AY1222" s="20" t="s">
        <v>197</v>
      </c>
      <c r="BE1222" s="228">
        <f>IF(N1222="základní",J1222,0)</f>
        <v>0</v>
      </c>
      <c r="BF1222" s="228">
        <f>IF(N1222="snížená",J1222,0)</f>
        <v>0</v>
      </c>
      <c r="BG1222" s="228">
        <f>IF(N1222="zákl. přenesená",J1222,0)</f>
        <v>0</v>
      </c>
      <c r="BH1222" s="228">
        <f>IF(N1222="sníž. přenesená",J1222,0)</f>
        <v>0</v>
      </c>
      <c r="BI1222" s="228">
        <f>IF(N1222="nulová",J1222,0)</f>
        <v>0</v>
      </c>
      <c r="BJ1222" s="20" t="s">
        <v>81</v>
      </c>
      <c r="BK1222" s="228">
        <f>ROUND(I1222*H1222,2)</f>
        <v>0</v>
      </c>
      <c r="BL1222" s="20" t="s">
        <v>291</v>
      </c>
      <c r="BM1222" s="227" t="s">
        <v>1679</v>
      </c>
    </row>
    <row r="1223" s="2" customFormat="1">
      <c r="A1223" s="41"/>
      <c r="B1223" s="42"/>
      <c r="C1223" s="43"/>
      <c r="D1223" s="229" t="s">
        <v>205</v>
      </c>
      <c r="E1223" s="43"/>
      <c r="F1223" s="230" t="s">
        <v>1680</v>
      </c>
      <c r="G1223" s="43"/>
      <c r="H1223" s="43"/>
      <c r="I1223" s="231"/>
      <c r="J1223" s="43"/>
      <c r="K1223" s="43"/>
      <c r="L1223" s="47"/>
      <c r="M1223" s="232"/>
      <c r="N1223" s="233"/>
      <c r="O1223" s="87"/>
      <c r="P1223" s="87"/>
      <c r="Q1223" s="87"/>
      <c r="R1223" s="87"/>
      <c r="S1223" s="87"/>
      <c r="T1223" s="88"/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T1223" s="20" t="s">
        <v>205</v>
      </c>
      <c r="AU1223" s="20" t="s">
        <v>83</v>
      </c>
    </row>
    <row r="1224" s="15" customFormat="1">
      <c r="A1224" s="15"/>
      <c r="B1224" s="257"/>
      <c r="C1224" s="258"/>
      <c r="D1224" s="236" t="s">
        <v>207</v>
      </c>
      <c r="E1224" s="259" t="s">
        <v>19</v>
      </c>
      <c r="F1224" s="260" t="s">
        <v>1681</v>
      </c>
      <c r="G1224" s="258"/>
      <c r="H1224" s="259" t="s">
        <v>19</v>
      </c>
      <c r="I1224" s="261"/>
      <c r="J1224" s="258"/>
      <c r="K1224" s="258"/>
      <c r="L1224" s="262"/>
      <c r="M1224" s="263"/>
      <c r="N1224" s="264"/>
      <c r="O1224" s="264"/>
      <c r="P1224" s="264"/>
      <c r="Q1224" s="264"/>
      <c r="R1224" s="264"/>
      <c r="S1224" s="264"/>
      <c r="T1224" s="26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T1224" s="266" t="s">
        <v>207</v>
      </c>
      <c r="AU1224" s="266" t="s">
        <v>83</v>
      </c>
      <c r="AV1224" s="15" t="s">
        <v>81</v>
      </c>
      <c r="AW1224" s="15" t="s">
        <v>35</v>
      </c>
      <c r="AX1224" s="15" t="s">
        <v>74</v>
      </c>
      <c r="AY1224" s="266" t="s">
        <v>197</v>
      </c>
    </row>
    <row r="1225" s="13" customFormat="1">
      <c r="A1225" s="13"/>
      <c r="B1225" s="234"/>
      <c r="C1225" s="235"/>
      <c r="D1225" s="236" t="s">
        <v>207</v>
      </c>
      <c r="E1225" s="237" t="s">
        <v>19</v>
      </c>
      <c r="F1225" s="238" t="s">
        <v>1682</v>
      </c>
      <c r="G1225" s="235"/>
      <c r="H1225" s="239">
        <v>7.2000000000000002</v>
      </c>
      <c r="I1225" s="240"/>
      <c r="J1225" s="235"/>
      <c r="K1225" s="235"/>
      <c r="L1225" s="241"/>
      <c r="M1225" s="242"/>
      <c r="N1225" s="243"/>
      <c r="O1225" s="243"/>
      <c r="P1225" s="243"/>
      <c r="Q1225" s="243"/>
      <c r="R1225" s="243"/>
      <c r="S1225" s="243"/>
      <c r="T1225" s="244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5" t="s">
        <v>207</v>
      </c>
      <c r="AU1225" s="245" t="s">
        <v>83</v>
      </c>
      <c r="AV1225" s="13" t="s">
        <v>83</v>
      </c>
      <c r="AW1225" s="13" t="s">
        <v>35</v>
      </c>
      <c r="AX1225" s="13" t="s">
        <v>81</v>
      </c>
      <c r="AY1225" s="245" t="s">
        <v>197</v>
      </c>
    </row>
    <row r="1226" s="2" customFormat="1" ht="37.8" customHeight="1">
      <c r="A1226" s="41"/>
      <c r="B1226" s="42"/>
      <c r="C1226" s="216" t="s">
        <v>1683</v>
      </c>
      <c r="D1226" s="216" t="s">
        <v>199</v>
      </c>
      <c r="E1226" s="217" t="s">
        <v>1684</v>
      </c>
      <c r="F1226" s="218" t="s">
        <v>1685</v>
      </c>
      <c r="G1226" s="219" t="s">
        <v>886</v>
      </c>
      <c r="H1226" s="220">
        <v>110</v>
      </c>
      <c r="I1226" s="221"/>
      <c r="J1226" s="222">
        <f>ROUND(I1226*H1226,2)</f>
        <v>0</v>
      </c>
      <c r="K1226" s="218" t="s">
        <v>203</v>
      </c>
      <c r="L1226" s="47"/>
      <c r="M1226" s="223" t="s">
        <v>19</v>
      </c>
      <c r="N1226" s="224" t="s">
        <v>45</v>
      </c>
      <c r="O1226" s="87"/>
      <c r="P1226" s="225">
        <f>O1226*H1226</f>
        <v>0</v>
      </c>
      <c r="Q1226" s="225">
        <v>0.00696</v>
      </c>
      <c r="R1226" s="225">
        <f>Q1226*H1226</f>
        <v>0.76560000000000006</v>
      </c>
      <c r="S1226" s="225">
        <v>0</v>
      </c>
      <c r="T1226" s="226">
        <f>S1226*H1226</f>
        <v>0</v>
      </c>
      <c r="U1226" s="41"/>
      <c r="V1226" s="41"/>
      <c r="W1226" s="41"/>
      <c r="X1226" s="41"/>
      <c r="Y1226" s="41"/>
      <c r="Z1226" s="41"/>
      <c r="AA1226" s="41"/>
      <c r="AB1226" s="41"/>
      <c r="AC1226" s="41"/>
      <c r="AD1226" s="41"/>
      <c r="AE1226" s="41"/>
      <c r="AR1226" s="227" t="s">
        <v>291</v>
      </c>
      <c r="AT1226" s="227" t="s">
        <v>199</v>
      </c>
      <c r="AU1226" s="227" t="s">
        <v>83</v>
      </c>
      <c r="AY1226" s="20" t="s">
        <v>197</v>
      </c>
      <c r="BE1226" s="228">
        <f>IF(N1226="základní",J1226,0)</f>
        <v>0</v>
      </c>
      <c r="BF1226" s="228">
        <f>IF(N1226="snížená",J1226,0)</f>
        <v>0</v>
      </c>
      <c r="BG1226" s="228">
        <f>IF(N1226="zákl. přenesená",J1226,0)</f>
        <v>0</v>
      </c>
      <c r="BH1226" s="228">
        <f>IF(N1226="sníž. přenesená",J1226,0)</f>
        <v>0</v>
      </c>
      <c r="BI1226" s="228">
        <f>IF(N1226="nulová",J1226,0)</f>
        <v>0</v>
      </c>
      <c r="BJ1226" s="20" t="s">
        <v>81</v>
      </c>
      <c r="BK1226" s="228">
        <f>ROUND(I1226*H1226,2)</f>
        <v>0</v>
      </c>
      <c r="BL1226" s="20" t="s">
        <v>291</v>
      </c>
      <c r="BM1226" s="227" t="s">
        <v>1686</v>
      </c>
    </row>
    <row r="1227" s="2" customFormat="1">
      <c r="A1227" s="41"/>
      <c r="B1227" s="42"/>
      <c r="C1227" s="43"/>
      <c r="D1227" s="229" t="s">
        <v>205</v>
      </c>
      <c r="E1227" s="43"/>
      <c r="F1227" s="230" t="s">
        <v>1687</v>
      </c>
      <c r="G1227" s="43"/>
      <c r="H1227" s="43"/>
      <c r="I1227" s="231"/>
      <c r="J1227" s="43"/>
      <c r="K1227" s="43"/>
      <c r="L1227" s="47"/>
      <c r="M1227" s="232"/>
      <c r="N1227" s="233"/>
      <c r="O1227" s="87"/>
      <c r="P1227" s="87"/>
      <c r="Q1227" s="87"/>
      <c r="R1227" s="87"/>
      <c r="S1227" s="87"/>
      <c r="T1227" s="88"/>
      <c r="U1227" s="41"/>
      <c r="V1227" s="41"/>
      <c r="W1227" s="41"/>
      <c r="X1227" s="41"/>
      <c r="Y1227" s="41"/>
      <c r="Z1227" s="41"/>
      <c r="AA1227" s="41"/>
      <c r="AB1227" s="41"/>
      <c r="AC1227" s="41"/>
      <c r="AD1227" s="41"/>
      <c r="AE1227" s="41"/>
      <c r="AT1227" s="20" t="s">
        <v>205</v>
      </c>
      <c r="AU1227" s="20" t="s">
        <v>83</v>
      </c>
    </row>
    <row r="1228" s="15" customFormat="1">
      <c r="A1228" s="15"/>
      <c r="B1228" s="257"/>
      <c r="C1228" s="258"/>
      <c r="D1228" s="236" t="s">
        <v>207</v>
      </c>
      <c r="E1228" s="259" t="s">
        <v>19</v>
      </c>
      <c r="F1228" s="260" t="s">
        <v>1681</v>
      </c>
      <c r="G1228" s="258"/>
      <c r="H1228" s="259" t="s">
        <v>19</v>
      </c>
      <c r="I1228" s="261"/>
      <c r="J1228" s="258"/>
      <c r="K1228" s="258"/>
      <c r="L1228" s="262"/>
      <c r="M1228" s="263"/>
      <c r="N1228" s="264"/>
      <c r="O1228" s="264"/>
      <c r="P1228" s="264"/>
      <c r="Q1228" s="264"/>
      <c r="R1228" s="264"/>
      <c r="S1228" s="264"/>
      <c r="T1228" s="26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66" t="s">
        <v>207</v>
      </c>
      <c r="AU1228" s="266" t="s">
        <v>83</v>
      </c>
      <c r="AV1228" s="15" t="s">
        <v>81</v>
      </c>
      <c r="AW1228" s="15" t="s">
        <v>35</v>
      </c>
      <c r="AX1228" s="15" t="s">
        <v>74</v>
      </c>
      <c r="AY1228" s="266" t="s">
        <v>197</v>
      </c>
    </row>
    <row r="1229" s="13" customFormat="1">
      <c r="A1229" s="13"/>
      <c r="B1229" s="234"/>
      <c r="C1229" s="235"/>
      <c r="D1229" s="236" t="s">
        <v>207</v>
      </c>
      <c r="E1229" s="237" t="s">
        <v>19</v>
      </c>
      <c r="F1229" s="238" t="s">
        <v>1688</v>
      </c>
      <c r="G1229" s="235"/>
      <c r="H1229" s="239">
        <v>100</v>
      </c>
      <c r="I1229" s="240"/>
      <c r="J1229" s="235"/>
      <c r="K1229" s="235"/>
      <c r="L1229" s="241"/>
      <c r="M1229" s="242"/>
      <c r="N1229" s="243"/>
      <c r="O1229" s="243"/>
      <c r="P1229" s="243"/>
      <c r="Q1229" s="243"/>
      <c r="R1229" s="243"/>
      <c r="S1229" s="243"/>
      <c r="T1229" s="244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5" t="s">
        <v>207</v>
      </c>
      <c r="AU1229" s="245" t="s">
        <v>83</v>
      </c>
      <c r="AV1229" s="13" t="s">
        <v>83</v>
      </c>
      <c r="AW1229" s="13" t="s">
        <v>35</v>
      </c>
      <c r="AX1229" s="13" t="s">
        <v>74</v>
      </c>
      <c r="AY1229" s="245" t="s">
        <v>197</v>
      </c>
    </row>
    <row r="1230" s="13" customFormat="1">
      <c r="A1230" s="13"/>
      <c r="B1230" s="234"/>
      <c r="C1230" s="235"/>
      <c r="D1230" s="236" t="s">
        <v>207</v>
      </c>
      <c r="E1230" s="237" t="s">
        <v>19</v>
      </c>
      <c r="F1230" s="238" t="s">
        <v>1689</v>
      </c>
      <c r="G1230" s="235"/>
      <c r="H1230" s="239">
        <v>110</v>
      </c>
      <c r="I1230" s="240"/>
      <c r="J1230" s="235"/>
      <c r="K1230" s="235"/>
      <c r="L1230" s="241"/>
      <c r="M1230" s="242"/>
      <c r="N1230" s="243"/>
      <c r="O1230" s="243"/>
      <c r="P1230" s="243"/>
      <c r="Q1230" s="243"/>
      <c r="R1230" s="243"/>
      <c r="S1230" s="243"/>
      <c r="T1230" s="244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5" t="s">
        <v>207</v>
      </c>
      <c r="AU1230" s="245" t="s">
        <v>83</v>
      </c>
      <c r="AV1230" s="13" t="s">
        <v>83</v>
      </c>
      <c r="AW1230" s="13" t="s">
        <v>35</v>
      </c>
      <c r="AX1230" s="13" t="s">
        <v>81</v>
      </c>
      <c r="AY1230" s="245" t="s">
        <v>197</v>
      </c>
    </row>
    <row r="1231" s="2" customFormat="1" ht="37.8" customHeight="1">
      <c r="A1231" s="41"/>
      <c r="B1231" s="42"/>
      <c r="C1231" s="216" t="s">
        <v>1690</v>
      </c>
      <c r="D1231" s="216" t="s">
        <v>199</v>
      </c>
      <c r="E1231" s="217" t="s">
        <v>1691</v>
      </c>
      <c r="F1231" s="218" t="s">
        <v>1692</v>
      </c>
      <c r="G1231" s="219" t="s">
        <v>202</v>
      </c>
      <c r="H1231" s="220">
        <v>17.001999999999999</v>
      </c>
      <c r="I1231" s="221"/>
      <c r="J1231" s="222">
        <f>ROUND(I1231*H1231,2)</f>
        <v>0</v>
      </c>
      <c r="K1231" s="218" t="s">
        <v>203</v>
      </c>
      <c r="L1231" s="47"/>
      <c r="M1231" s="223" t="s">
        <v>19</v>
      </c>
      <c r="N1231" s="224" t="s">
        <v>45</v>
      </c>
      <c r="O1231" s="87"/>
      <c r="P1231" s="225">
        <f>O1231*H1231</f>
        <v>0</v>
      </c>
      <c r="Q1231" s="225">
        <v>0.0078300000000000002</v>
      </c>
      <c r="R1231" s="225">
        <f>Q1231*H1231</f>
        <v>0.13312566000000001</v>
      </c>
      <c r="S1231" s="225">
        <v>0</v>
      </c>
      <c r="T1231" s="226">
        <f>S1231*H1231</f>
        <v>0</v>
      </c>
      <c r="U1231" s="41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R1231" s="227" t="s">
        <v>291</v>
      </c>
      <c r="AT1231" s="227" t="s">
        <v>199</v>
      </c>
      <c r="AU1231" s="227" t="s">
        <v>83</v>
      </c>
      <c r="AY1231" s="20" t="s">
        <v>197</v>
      </c>
      <c r="BE1231" s="228">
        <f>IF(N1231="základní",J1231,0)</f>
        <v>0</v>
      </c>
      <c r="BF1231" s="228">
        <f>IF(N1231="snížená",J1231,0)</f>
        <v>0</v>
      </c>
      <c r="BG1231" s="228">
        <f>IF(N1231="zákl. přenesená",J1231,0)</f>
        <v>0</v>
      </c>
      <c r="BH1231" s="228">
        <f>IF(N1231="sníž. přenesená",J1231,0)</f>
        <v>0</v>
      </c>
      <c r="BI1231" s="228">
        <f>IF(N1231="nulová",J1231,0)</f>
        <v>0</v>
      </c>
      <c r="BJ1231" s="20" t="s">
        <v>81</v>
      </c>
      <c r="BK1231" s="228">
        <f>ROUND(I1231*H1231,2)</f>
        <v>0</v>
      </c>
      <c r="BL1231" s="20" t="s">
        <v>291</v>
      </c>
      <c r="BM1231" s="227" t="s">
        <v>1693</v>
      </c>
    </row>
    <row r="1232" s="2" customFormat="1">
      <c r="A1232" s="41"/>
      <c r="B1232" s="42"/>
      <c r="C1232" s="43"/>
      <c r="D1232" s="229" t="s">
        <v>205</v>
      </c>
      <c r="E1232" s="43"/>
      <c r="F1232" s="230" t="s">
        <v>1694</v>
      </c>
      <c r="G1232" s="43"/>
      <c r="H1232" s="43"/>
      <c r="I1232" s="231"/>
      <c r="J1232" s="43"/>
      <c r="K1232" s="43"/>
      <c r="L1232" s="47"/>
      <c r="M1232" s="232"/>
      <c r="N1232" s="233"/>
      <c r="O1232" s="87"/>
      <c r="P1232" s="87"/>
      <c r="Q1232" s="87"/>
      <c r="R1232" s="87"/>
      <c r="S1232" s="87"/>
      <c r="T1232" s="88"/>
      <c r="U1232" s="41"/>
      <c r="V1232" s="41"/>
      <c r="W1232" s="41"/>
      <c r="X1232" s="41"/>
      <c r="Y1232" s="41"/>
      <c r="Z1232" s="41"/>
      <c r="AA1232" s="41"/>
      <c r="AB1232" s="41"/>
      <c r="AC1232" s="41"/>
      <c r="AD1232" s="41"/>
      <c r="AE1232" s="41"/>
      <c r="AT1232" s="20" t="s">
        <v>205</v>
      </c>
      <c r="AU1232" s="20" t="s">
        <v>83</v>
      </c>
    </row>
    <row r="1233" s="15" customFormat="1">
      <c r="A1233" s="15"/>
      <c r="B1233" s="257"/>
      <c r="C1233" s="258"/>
      <c r="D1233" s="236" t="s">
        <v>207</v>
      </c>
      <c r="E1233" s="259" t="s">
        <v>19</v>
      </c>
      <c r="F1233" s="260" t="s">
        <v>1681</v>
      </c>
      <c r="G1233" s="258"/>
      <c r="H1233" s="259" t="s">
        <v>19</v>
      </c>
      <c r="I1233" s="261"/>
      <c r="J1233" s="258"/>
      <c r="K1233" s="258"/>
      <c r="L1233" s="262"/>
      <c r="M1233" s="263"/>
      <c r="N1233" s="264"/>
      <c r="O1233" s="264"/>
      <c r="P1233" s="264"/>
      <c r="Q1233" s="264"/>
      <c r="R1233" s="264"/>
      <c r="S1233" s="264"/>
      <c r="T1233" s="26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T1233" s="266" t="s">
        <v>207</v>
      </c>
      <c r="AU1233" s="266" t="s">
        <v>83</v>
      </c>
      <c r="AV1233" s="15" t="s">
        <v>81</v>
      </c>
      <c r="AW1233" s="15" t="s">
        <v>35</v>
      </c>
      <c r="AX1233" s="15" t="s">
        <v>74</v>
      </c>
      <c r="AY1233" s="266" t="s">
        <v>197</v>
      </c>
    </row>
    <row r="1234" s="13" customFormat="1">
      <c r="A1234" s="13"/>
      <c r="B1234" s="234"/>
      <c r="C1234" s="235"/>
      <c r="D1234" s="236" t="s">
        <v>207</v>
      </c>
      <c r="E1234" s="237" t="s">
        <v>19</v>
      </c>
      <c r="F1234" s="238" t="s">
        <v>1695</v>
      </c>
      <c r="G1234" s="235"/>
      <c r="H1234" s="239">
        <v>15.456</v>
      </c>
      <c r="I1234" s="240"/>
      <c r="J1234" s="235"/>
      <c r="K1234" s="235"/>
      <c r="L1234" s="241"/>
      <c r="M1234" s="242"/>
      <c r="N1234" s="243"/>
      <c r="O1234" s="243"/>
      <c r="P1234" s="243"/>
      <c r="Q1234" s="243"/>
      <c r="R1234" s="243"/>
      <c r="S1234" s="243"/>
      <c r="T1234" s="244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5" t="s">
        <v>207</v>
      </c>
      <c r="AU1234" s="245" t="s">
        <v>83</v>
      </c>
      <c r="AV1234" s="13" t="s">
        <v>83</v>
      </c>
      <c r="AW1234" s="13" t="s">
        <v>35</v>
      </c>
      <c r="AX1234" s="13" t="s">
        <v>74</v>
      </c>
      <c r="AY1234" s="245" t="s">
        <v>197</v>
      </c>
    </row>
    <row r="1235" s="13" customFormat="1">
      <c r="A1235" s="13"/>
      <c r="B1235" s="234"/>
      <c r="C1235" s="235"/>
      <c r="D1235" s="236" t="s">
        <v>207</v>
      </c>
      <c r="E1235" s="237" t="s">
        <v>19</v>
      </c>
      <c r="F1235" s="238" t="s">
        <v>1696</v>
      </c>
      <c r="G1235" s="235"/>
      <c r="H1235" s="239">
        <v>17.001999999999999</v>
      </c>
      <c r="I1235" s="240"/>
      <c r="J1235" s="235"/>
      <c r="K1235" s="235"/>
      <c r="L1235" s="241"/>
      <c r="M1235" s="242"/>
      <c r="N1235" s="243"/>
      <c r="O1235" s="243"/>
      <c r="P1235" s="243"/>
      <c r="Q1235" s="243"/>
      <c r="R1235" s="243"/>
      <c r="S1235" s="243"/>
      <c r="T1235" s="244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5" t="s">
        <v>207</v>
      </c>
      <c r="AU1235" s="245" t="s">
        <v>83</v>
      </c>
      <c r="AV1235" s="13" t="s">
        <v>83</v>
      </c>
      <c r="AW1235" s="13" t="s">
        <v>35</v>
      </c>
      <c r="AX1235" s="13" t="s">
        <v>81</v>
      </c>
      <c r="AY1235" s="245" t="s">
        <v>197</v>
      </c>
    </row>
    <row r="1236" s="2" customFormat="1" ht="55.5" customHeight="1">
      <c r="A1236" s="41"/>
      <c r="B1236" s="42"/>
      <c r="C1236" s="216" t="s">
        <v>1697</v>
      </c>
      <c r="D1236" s="216" t="s">
        <v>199</v>
      </c>
      <c r="E1236" s="217" t="s">
        <v>1698</v>
      </c>
      <c r="F1236" s="218" t="s">
        <v>1699</v>
      </c>
      <c r="G1236" s="219" t="s">
        <v>267</v>
      </c>
      <c r="H1236" s="220">
        <v>6</v>
      </c>
      <c r="I1236" s="221"/>
      <c r="J1236" s="222">
        <f>ROUND(I1236*H1236,2)</f>
        <v>0</v>
      </c>
      <c r="K1236" s="218" t="s">
        <v>203</v>
      </c>
      <c r="L1236" s="47"/>
      <c r="M1236" s="223" t="s">
        <v>19</v>
      </c>
      <c r="N1236" s="224" t="s">
        <v>45</v>
      </c>
      <c r="O1236" s="87"/>
      <c r="P1236" s="225">
        <f>O1236*H1236</f>
        <v>0</v>
      </c>
      <c r="Q1236" s="225">
        <v>0</v>
      </c>
      <c r="R1236" s="225">
        <f>Q1236*H1236</f>
        <v>0</v>
      </c>
      <c r="S1236" s="225">
        <v>0</v>
      </c>
      <c r="T1236" s="226">
        <f>S1236*H1236</f>
        <v>0</v>
      </c>
      <c r="U1236" s="41"/>
      <c r="V1236" s="41"/>
      <c r="W1236" s="41"/>
      <c r="X1236" s="41"/>
      <c r="Y1236" s="41"/>
      <c r="Z1236" s="41"/>
      <c r="AA1236" s="41"/>
      <c r="AB1236" s="41"/>
      <c r="AC1236" s="41"/>
      <c r="AD1236" s="41"/>
      <c r="AE1236" s="41"/>
      <c r="AR1236" s="227" t="s">
        <v>291</v>
      </c>
      <c r="AT1236" s="227" t="s">
        <v>199</v>
      </c>
      <c r="AU1236" s="227" t="s">
        <v>83</v>
      </c>
      <c r="AY1236" s="20" t="s">
        <v>197</v>
      </c>
      <c r="BE1236" s="228">
        <f>IF(N1236="základní",J1236,0)</f>
        <v>0</v>
      </c>
      <c r="BF1236" s="228">
        <f>IF(N1236="snížená",J1236,0)</f>
        <v>0</v>
      </c>
      <c r="BG1236" s="228">
        <f>IF(N1236="zákl. přenesená",J1236,0)</f>
        <v>0</v>
      </c>
      <c r="BH1236" s="228">
        <f>IF(N1236="sníž. přenesená",J1236,0)</f>
        <v>0</v>
      </c>
      <c r="BI1236" s="228">
        <f>IF(N1236="nulová",J1236,0)</f>
        <v>0</v>
      </c>
      <c r="BJ1236" s="20" t="s">
        <v>81</v>
      </c>
      <c r="BK1236" s="228">
        <f>ROUND(I1236*H1236,2)</f>
        <v>0</v>
      </c>
      <c r="BL1236" s="20" t="s">
        <v>291</v>
      </c>
      <c r="BM1236" s="227" t="s">
        <v>1700</v>
      </c>
    </row>
    <row r="1237" s="2" customFormat="1">
      <c r="A1237" s="41"/>
      <c r="B1237" s="42"/>
      <c r="C1237" s="43"/>
      <c r="D1237" s="229" t="s">
        <v>205</v>
      </c>
      <c r="E1237" s="43"/>
      <c r="F1237" s="230" t="s">
        <v>1701</v>
      </c>
      <c r="G1237" s="43"/>
      <c r="H1237" s="43"/>
      <c r="I1237" s="231"/>
      <c r="J1237" s="43"/>
      <c r="K1237" s="43"/>
      <c r="L1237" s="47"/>
      <c r="M1237" s="232"/>
      <c r="N1237" s="233"/>
      <c r="O1237" s="87"/>
      <c r="P1237" s="87"/>
      <c r="Q1237" s="87"/>
      <c r="R1237" s="87"/>
      <c r="S1237" s="87"/>
      <c r="T1237" s="88"/>
      <c r="U1237" s="41"/>
      <c r="V1237" s="41"/>
      <c r="W1237" s="41"/>
      <c r="X1237" s="41"/>
      <c r="Y1237" s="41"/>
      <c r="Z1237" s="41"/>
      <c r="AA1237" s="41"/>
      <c r="AB1237" s="41"/>
      <c r="AC1237" s="41"/>
      <c r="AD1237" s="41"/>
      <c r="AE1237" s="41"/>
      <c r="AT1237" s="20" t="s">
        <v>205</v>
      </c>
      <c r="AU1237" s="20" t="s">
        <v>83</v>
      </c>
    </row>
    <row r="1238" s="2" customFormat="1" ht="37.8" customHeight="1">
      <c r="A1238" s="41"/>
      <c r="B1238" s="42"/>
      <c r="C1238" s="216" t="s">
        <v>1702</v>
      </c>
      <c r="D1238" s="216" t="s">
        <v>199</v>
      </c>
      <c r="E1238" s="217" t="s">
        <v>1703</v>
      </c>
      <c r="F1238" s="218" t="s">
        <v>1704</v>
      </c>
      <c r="G1238" s="219" t="s">
        <v>886</v>
      </c>
      <c r="H1238" s="220">
        <v>6.1600000000000001</v>
      </c>
      <c r="I1238" s="221"/>
      <c r="J1238" s="222">
        <f>ROUND(I1238*H1238,2)</f>
        <v>0</v>
      </c>
      <c r="K1238" s="218" t="s">
        <v>203</v>
      </c>
      <c r="L1238" s="47"/>
      <c r="M1238" s="223" t="s">
        <v>19</v>
      </c>
      <c r="N1238" s="224" t="s">
        <v>45</v>
      </c>
      <c r="O1238" s="87"/>
      <c r="P1238" s="225">
        <f>O1238*H1238</f>
        <v>0</v>
      </c>
      <c r="Q1238" s="225">
        <v>0.0027299999999999998</v>
      </c>
      <c r="R1238" s="225">
        <f>Q1238*H1238</f>
        <v>0.0168168</v>
      </c>
      <c r="S1238" s="225">
        <v>0</v>
      </c>
      <c r="T1238" s="226">
        <f>S1238*H1238</f>
        <v>0</v>
      </c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R1238" s="227" t="s">
        <v>291</v>
      </c>
      <c r="AT1238" s="227" t="s">
        <v>199</v>
      </c>
      <c r="AU1238" s="227" t="s">
        <v>83</v>
      </c>
      <c r="AY1238" s="20" t="s">
        <v>197</v>
      </c>
      <c r="BE1238" s="228">
        <f>IF(N1238="základní",J1238,0)</f>
        <v>0</v>
      </c>
      <c r="BF1238" s="228">
        <f>IF(N1238="snížená",J1238,0)</f>
        <v>0</v>
      </c>
      <c r="BG1238" s="228">
        <f>IF(N1238="zákl. přenesená",J1238,0)</f>
        <v>0</v>
      </c>
      <c r="BH1238" s="228">
        <f>IF(N1238="sníž. přenesená",J1238,0)</f>
        <v>0</v>
      </c>
      <c r="BI1238" s="228">
        <f>IF(N1238="nulová",J1238,0)</f>
        <v>0</v>
      </c>
      <c r="BJ1238" s="20" t="s">
        <v>81</v>
      </c>
      <c r="BK1238" s="228">
        <f>ROUND(I1238*H1238,2)</f>
        <v>0</v>
      </c>
      <c r="BL1238" s="20" t="s">
        <v>291</v>
      </c>
      <c r="BM1238" s="227" t="s">
        <v>1705</v>
      </c>
    </row>
    <row r="1239" s="2" customFormat="1">
      <c r="A1239" s="41"/>
      <c r="B1239" s="42"/>
      <c r="C1239" s="43"/>
      <c r="D1239" s="229" t="s">
        <v>205</v>
      </c>
      <c r="E1239" s="43"/>
      <c r="F1239" s="230" t="s">
        <v>1706</v>
      </c>
      <c r="G1239" s="43"/>
      <c r="H1239" s="43"/>
      <c r="I1239" s="231"/>
      <c r="J1239" s="43"/>
      <c r="K1239" s="43"/>
      <c r="L1239" s="47"/>
      <c r="M1239" s="232"/>
      <c r="N1239" s="233"/>
      <c r="O1239" s="87"/>
      <c r="P1239" s="87"/>
      <c r="Q1239" s="87"/>
      <c r="R1239" s="87"/>
      <c r="S1239" s="87"/>
      <c r="T1239" s="88"/>
      <c r="U1239" s="41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  <c r="AT1239" s="20" t="s">
        <v>205</v>
      </c>
      <c r="AU1239" s="20" t="s">
        <v>83</v>
      </c>
    </row>
    <row r="1240" s="15" customFormat="1">
      <c r="A1240" s="15"/>
      <c r="B1240" s="257"/>
      <c r="C1240" s="258"/>
      <c r="D1240" s="236" t="s">
        <v>207</v>
      </c>
      <c r="E1240" s="259" t="s">
        <v>19</v>
      </c>
      <c r="F1240" s="260" t="s">
        <v>1681</v>
      </c>
      <c r="G1240" s="258"/>
      <c r="H1240" s="259" t="s">
        <v>19</v>
      </c>
      <c r="I1240" s="261"/>
      <c r="J1240" s="258"/>
      <c r="K1240" s="258"/>
      <c r="L1240" s="262"/>
      <c r="M1240" s="263"/>
      <c r="N1240" s="264"/>
      <c r="O1240" s="264"/>
      <c r="P1240" s="264"/>
      <c r="Q1240" s="264"/>
      <c r="R1240" s="264"/>
      <c r="S1240" s="264"/>
      <c r="T1240" s="26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T1240" s="266" t="s">
        <v>207</v>
      </c>
      <c r="AU1240" s="266" t="s">
        <v>83</v>
      </c>
      <c r="AV1240" s="15" t="s">
        <v>81</v>
      </c>
      <c r="AW1240" s="15" t="s">
        <v>35</v>
      </c>
      <c r="AX1240" s="15" t="s">
        <v>74</v>
      </c>
      <c r="AY1240" s="266" t="s">
        <v>197</v>
      </c>
    </row>
    <row r="1241" s="13" customFormat="1">
      <c r="A1241" s="13"/>
      <c r="B1241" s="234"/>
      <c r="C1241" s="235"/>
      <c r="D1241" s="236" t="s">
        <v>207</v>
      </c>
      <c r="E1241" s="237" t="s">
        <v>19</v>
      </c>
      <c r="F1241" s="238" t="s">
        <v>1707</v>
      </c>
      <c r="G1241" s="235"/>
      <c r="H1241" s="239">
        <v>1.3999999999999999</v>
      </c>
      <c r="I1241" s="240"/>
      <c r="J1241" s="235"/>
      <c r="K1241" s="235"/>
      <c r="L1241" s="241"/>
      <c r="M1241" s="242"/>
      <c r="N1241" s="243"/>
      <c r="O1241" s="243"/>
      <c r="P1241" s="243"/>
      <c r="Q1241" s="243"/>
      <c r="R1241" s="243"/>
      <c r="S1241" s="243"/>
      <c r="T1241" s="244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5" t="s">
        <v>207</v>
      </c>
      <c r="AU1241" s="245" t="s">
        <v>83</v>
      </c>
      <c r="AV1241" s="13" t="s">
        <v>83</v>
      </c>
      <c r="AW1241" s="13" t="s">
        <v>35</v>
      </c>
      <c r="AX1241" s="13" t="s">
        <v>74</v>
      </c>
      <c r="AY1241" s="245" t="s">
        <v>197</v>
      </c>
    </row>
    <row r="1242" s="13" customFormat="1">
      <c r="A1242" s="13"/>
      <c r="B1242" s="234"/>
      <c r="C1242" s="235"/>
      <c r="D1242" s="236" t="s">
        <v>207</v>
      </c>
      <c r="E1242" s="237" t="s">
        <v>19</v>
      </c>
      <c r="F1242" s="238" t="s">
        <v>1708</v>
      </c>
      <c r="G1242" s="235"/>
      <c r="H1242" s="239">
        <v>2.7000000000000002</v>
      </c>
      <c r="I1242" s="240"/>
      <c r="J1242" s="235"/>
      <c r="K1242" s="235"/>
      <c r="L1242" s="241"/>
      <c r="M1242" s="242"/>
      <c r="N1242" s="243"/>
      <c r="O1242" s="243"/>
      <c r="P1242" s="243"/>
      <c r="Q1242" s="243"/>
      <c r="R1242" s="243"/>
      <c r="S1242" s="243"/>
      <c r="T1242" s="244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5" t="s">
        <v>207</v>
      </c>
      <c r="AU1242" s="245" t="s">
        <v>83</v>
      </c>
      <c r="AV1242" s="13" t="s">
        <v>83</v>
      </c>
      <c r="AW1242" s="13" t="s">
        <v>35</v>
      </c>
      <c r="AX1242" s="13" t="s">
        <v>74</v>
      </c>
      <c r="AY1242" s="245" t="s">
        <v>197</v>
      </c>
    </row>
    <row r="1243" s="13" customFormat="1">
      <c r="A1243" s="13"/>
      <c r="B1243" s="234"/>
      <c r="C1243" s="235"/>
      <c r="D1243" s="236" t="s">
        <v>207</v>
      </c>
      <c r="E1243" s="237" t="s">
        <v>19</v>
      </c>
      <c r="F1243" s="238" t="s">
        <v>1709</v>
      </c>
      <c r="G1243" s="235"/>
      <c r="H1243" s="239">
        <v>1.5</v>
      </c>
      <c r="I1243" s="240"/>
      <c r="J1243" s="235"/>
      <c r="K1243" s="235"/>
      <c r="L1243" s="241"/>
      <c r="M1243" s="242"/>
      <c r="N1243" s="243"/>
      <c r="O1243" s="243"/>
      <c r="P1243" s="243"/>
      <c r="Q1243" s="243"/>
      <c r="R1243" s="243"/>
      <c r="S1243" s="243"/>
      <c r="T1243" s="244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5" t="s">
        <v>207</v>
      </c>
      <c r="AU1243" s="245" t="s">
        <v>83</v>
      </c>
      <c r="AV1243" s="13" t="s">
        <v>83</v>
      </c>
      <c r="AW1243" s="13" t="s">
        <v>35</v>
      </c>
      <c r="AX1243" s="13" t="s">
        <v>74</v>
      </c>
      <c r="AY1243" s="245" t="s">
        <v>197</v>
      </c>
    </row>
    <row r="1244" s="14" customFormat="1">
      <c r="A1244" s="14"/>
      <c r="B1244" s="246"/>
      <c r="C1244" s="247"/>
      <c r="D1244" s="236" t="s">
        <v>207</v>
      </c>
      <c r="E1244" s="248" t="s">
        <v>19</v>
      </c>
      <c r="F1244" s="249" t="s">
        <v>216</v>
      </c>
      <c r="G1244" s="247"/>
      <c r="H1244" s="250">
        <v>5.5999999999999996</v>
      </c>
      <c r="I1244" s="251"/>
      <c r="J1244" s="247"/>
      <c r="K1244" s="247"/>
      <c r="L1244" s="252"/>
      <c r="M1244" s="253"/>
      <c r="N1244" s="254"/>
      <c r="O1244" s="254"/>
      <c r="P1244" s="254"/>
      <c r="Q1244" s="254"/>
      <c r="R1244" s="254"/>
      <c r="S1244" s="254"/>
      <c r="T1244" s="255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6" t="s">
        <v>207</v>
      </c>
      <c r="AU1244" s="256" t="s">
        <v>83</v>
      </c>
      <c r="AV1244" s="14" t="s">
        <v>109</v>
      </c>
      <c r="AW1244" s="14" t="s">
        <v>35</v>
      </c>
      <c r="AX1244" s="14" t="s">
        <v>74</v>
      </c>
      <c r="AY1244" s="256" t="s">
        <v>197</v>
      </c>
    </row>
    <row r="1245" s="13" customFormat="1">
      <c r="A1245" s="13"/>
      <c r="B1245" s="234"/>
      <c r="C1245" s="235"/>
      <c r="D1245" s="236" t="s">
        <v>207</v>
      </c>
      <c r="E1245" s="237" t="s">
        <v>19</v>
      </c>
      <c r="F1245" s="238" t="s">
        <v>1710</v>
      </c>
      <c r="G1245" s="235"/>
      <c r="H1245" s="239">
        <v>6.1600000000000001</v>
      </c>
      <c r="I1245" s="240"/>
      <c r="J1245" s="235"/>
      <c r="K1245" s="235"/>
      <c r="L1245" s="241"/>
      <c r="M1245" s="242"/>
      <c r="N1245" s="243"/>
      <c r="O1245" s="243"/>
      <c r="P1245" s="243"/>
      <c r="Q1245" s="243"/>
      <c r="R1245" s="243"/>
      <c r="S1245" s="243"/>
      <c r="T1245" s="244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5" t="s">
        <v>207</v>
      </c>
      <c r="AU1245" s="245" t="s">
        <v>83</v>
      </c>
      <c r="AV1245" s="13" t="s">
        <v>83</v>
      </c>
      <c r="AW1245" s="13" t="s">
        <v>35</v>
      </c>
      <c r="AX1245" s="13" t="s">
        <v>81</v>
      </c>
      <c r="AY1245" s="245" t="s">
        <v>197</v>
      </c>
    </row>
    <row r="1246" s="2" customFormat="1" ht="37.8" customHeight="1">
      <c r="A1246" s="41"/>
      <c r="B1246" s="42"/>
      <c r="C1246" s="216" t="s">
        <v>1711</v>
      </c>
      <c r="D1246" s="216" t="s">
        <v>199</v>
      </c>
      <c r="E1246" s="217" t="s">
        <v>1712</v>
      </c>
      <c r="F1246" s="218" t="s">
        <v>1713</v>
      </c>
      <c r="G1246" s="219" t="s">
        <v>886</v>
      </c>
      <c r="H1246" s="220">
        <v>46.090000000000003</v>
      </c>
      <c r="I1246" s="221"/>
      <c r="J1246" s="222">
        <f>ROUND(I1246*H1246,2)</f>
        <v>0</v>
      </c>
      <c r="K1246" s="218" t="s">
        <v>19</v>
      </c>
      <c r="L1246" s="47"/>
      <c r="M1246" s="223" t="s">
        <v>19</v>
      </c>
      <c r="N1246" s="224" t="s">
        <v>45</v>
      </c>
      <c r="O1246" s="87"/>
      <c r="P1246" s="225">
        <f>O1246*H1246</f>
        <v>0</v>
      </c>
      <c r="Q1246" s="225">
        <v>0.00362</v>
      </c>
      <c r="R1246" s="225">
        <f>Q1246*H1246</f>
        <v>0.16684580000000002</v>
      </c>
      <c r="S1246" s="225">
        <v>0</v>
      </c>
      <c r="T1246" s="226">
        <f>S1246*H1246</f>
        <v>0</v>
      </c>
      <c r="U1246" s="41"/>
      <c r="V1246" s="41"/>
      <c r="W1246" s="41"/>
      <c r="X1246" s="41"/>
      <c r="Y1246" s="41"/>
      <c r="Z1246" s="41"/>
      <c r="AA1246" s="41"/>
      <c r="AB1246" s="41"/>
      <c r="AC1246" s="41"/>
      <c r="AD1246" s="41"/>
      <c r="AE1246" s="41"/>
      <c r="AR1246" s="227" t="s">
        <v>291</v>
      </c>
      <c r="AT1246" s="227" t="s">
        <v>199</v>
      </c>
      <c r="AU1246" s="227" t="s">
        <v>83</v>
      </c>
      <c r="AY1246" s="20" t="s">
        <v>197</v>
      </c>
      <c r="BE1246" s="228">
        <f>IF(N1246="základní",J1246,0)</f>
        <v>0</v>
      </c>
      <c r="BF1246" s="228">
        <f>IF(N1246="snížená",J1246,0)</f>
        <v>0</v>
      </c>
      <c r="BG1246" s="228">
        <f>IF(N1246="zákl. přenesená",J1246,0)</f>
        <v>0</v>
      </c>
      <c r="BH1246" s="228">
        <f>IF(N1246="sníž. přenesená",J1246,0)</f>
        <v>0</v>
      </c>
      <c r="BI1246" s="228">
        <f>IF(N1246="nulová",J1246,0)</f>
        <v>0</v>
      </c>
      <c r="BJ1246" s="20" t="s">
        <v>81</v>
      </c>
      <c r="BK1246" s="228">
        <f>ROUND(I1246*H1246,2)</f>
        <v>0</v>
      </c>
      <c r="BL1246" s="20" t="s">
        <v>291</v>
      </c>
      <c r="BM1246" s="227" t="s">
        <v>1714</v>
      </c>
    </row>
    <row r="1247" s="15" customFormat="1">
      <c r="A1247" s="15"/>
      <c r="B1247" s="257"/>
      <c r="C1247" s="258"/>
      <c r="D1247" s="236" t="s">
        <v>207</v>
      </c>
      <c r="E1247" s="259" t="s">
        <v>19</v>
      </c>
      <c r="F1247" s="260" t="s">
        <v>1681</v>
      </c>
      <c r="G1247" s="258"/>
      <c r="H1247" s="259" t="s">
        <v>19</v>
      </c>
      <c r="I1247" s="261"/>
      <c r="J1247" s="258"/>
      <c r="K1247" s="258"/>
      <c r="L1247" s="262"/>
      <c r="M1247" s="263"/>
      <c r="N1247" s="264"/>
      <c r="O1247" s="264"/>
      <c r="P1247" s="264"/>
      <c r="Q1247" s="264"/>
      <c r="R1247" s="264"/>
      <c r="S1247" s="264"/>
      <c r="T1247" s="26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T1247" s="266" t="s">
        <v>207</v>
      </c>
      <c r="AU1247" s="266" t="s">
        <v>83</v>
      </c>
      <c r="AV1247" s="15" t="s">
        <v>81</v>
      </c>
      <c r="AW1247" s="15" t="s">
        <v>35</v>
      </c>
      <c r="AX1247" s="15" t="s">
        <v>74</v>
      </c>
      <c r="AY1247" s="266" t="s">
        <v>197</v>
      </c>
    </row>
    <row r="1248" s="13" customFormat="1">
      <c r="A1248" s="13"/>
      <c r="B1248" s="234"/>
      <c r="C1248" s="235"/>
      <c r="D1248" s="236" t="s">
        <v>207</v>
      </c>
      <c r="E1248" s="237" t="s">
        <v>19</v>
      </c>
      <c r="F1248" s="238" t="s">
        <v>1715</v>
      </c>
      <c r="G1248" s="235"/>
      <c r="H1248" s="239">
        <v>2.5</v>
      </c>
      <c r="I1248" s="240"/>
      <c r="J1248" s="235"/>
      <c r="K1248" s="235"/>
      <c r="L1248" s="241"/>
      <c r="M1248" s="242"/>
      <c r="N1248" s="243"/>
      <c r="O1248" s="243"/>
      <c r="P1248" s="243"/>
      <c r="Q1248" s="243"/>
      <c r="R1248" s="243"/>
      <c r="S1248" s="243"/>
      <c r="T1248" s="244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5" t="s">
        <v>207</v>
      </c>
      <c r="AU1248" s="245" t="s">
        <v>83</v>
      </c>
      <c r="AV1248" s="13" t="s">
        <v>83</v>
      </c>
      <c r="AW1248" s="13" t="s">
        <v>35</v>
      </c>
      <c r="AX1248" s="13" t="s">
        <v>74</v>
      </c>
      <c r="AY1248" s="245" t="s">
        <v>197</v>
      </c>
    </row>
    <row r="1249" s="13" customFormat="1">
      <c r="A1249" s="13"/>
      <c r="B1249" s="234"/>
      <c r="C1249" s="235"/>
      <c r="D1249" s="236" t="s">
        <v>207</v>
      </c>
      <c r="E1249" s="237" t="s">
        <v>19</v>
      </c>
      <c r="F1249" s="238" t="s">
        <v>1716</v>
      </c>
      <c r="G1249" s="235"/>
      <c r="H1249" s="239">
        <v>6</v>
      </c>
      <c r="I1249" s="240"/>
      <c r="J1249" s="235"/>
      <c r="K1249" s="235"/>
      <c r="L1249" s="241"/>
      <c r="M1249" s="242"/>
      <c r="N1249" s="243"/>
      <c r="O1249" s="243"/>
      <c r="P1249" s="243"/>
      <c r="Q1249" s="243"/>
      <c r="R1249" s="243"/>
      <c r="S1249" s="243"/>
      <c r="T1249" s="244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5" t="s">
        <v>207</v>
      </c>
      <c r="AU1249" s="245" t="s">
        <v>83</v>
      </c>
      <c r="AV1249" s="13" t="s">
        <v>83</v>
      </c>
      <c r="AW1249" s="13" t="s">
        <v>35</v>
      </c>
      <c r="AX1249" s="13" t="s">
        <v>74</v>
      </c>
      <c r="AY1249" s="245" t="s">
        <v>197</v>
      </c>
    </row>
    <row r="1250" s="13" customFormat="1">
      <c r="A1250" s="13"/>
      <c r="B1250" s="234"/>
      <c r="C1250" s="235"/>
      <c r="D1250" s="236" t="s">
        <v>207</v>
      </c>
      <c r="E1250" s="237" t="s">
        <v>19</v>
      </c>
      <c r="F1250" s="238" t="s">
        <v>1717</v>
      </c>
      <c r="G1250" s="235"/>
      <c r="H1250" s="239">
        <v>10.800000000000001</v>
      </c>
      <c r="I1250" s="240"/>
      <c r="J1250" s="235"/>
      <c r="K1250" s="235"/>
      <c r="L1250" s="241"/>
      <c r="M1250" s="242"/>
      <c r="N1250" s="243"/>
      <c r="O1250" s="243"/>
      <c r="P1250" s="243"/>
      <c r="Q1250" s="243"/>
      <c r="R1250" s="243"/>
      <c r="S1250" s="243"/>
      <c r="T1250" s="244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5" t="s">
        <v>207</v>
      </c>
      <c r="AU1250" s="245" t="s">
        <v>83</v>
      </c>
      <c r="AV1250" s="13" t="s">
        <v>83</v>
      </c>
      <c r="AW1250" s="13" t="s">
        <v>35</v>
      </c>
      <c r="AX1250" s="13" t="s">
        <v>74</v>
      </c>
      <c r="AY1250" s="245" t="s">
        <v>197</v>
      </c>
    </row>
    <row r="1251" s="13" customFormat="1">
      <c r="A1251" s="13"/>
      <c r="B1251" s="234"/>
      <c r="C1251" s="235"/>
      <c r="D1251" s="236" t="s">
        <v>207</v>
      </c>
      <c r="E1251" s="237" t="s">
        <v>19</v>
      </c>
      <c r="F1251" s="238" t="s">
        <v>1718</v>
      </c>
      <c r="G1251" s="235"/>
      <c r="H1251" s="239">
        <v>21</v>
      </c>
      <c r="I1251" s="240"/>
      <c r="J1251" s="235"/>
      <c r="K1251" s="235"/>
      <c r="L1251" s="241"/>
      <c r="M1251" s="242"/>
      <c r="N1251" s="243"/>
      <c r="O1251" s="243"/>
      <c r="P1251" s="243"/>
      <c r="Q1251" s="243"/>
      <c r="R1251" s="243"/>
      <c r="S1251" s="243"/>
      <c r="T1251" s="244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5" t="s">
        <v>207</v>
      </c>
      <c r="AU1251" s="245" t="s">
        <v>83</v>
      </c>
      <c r="AV1251" s="13" t="s">
        <v>83</v>
      </c>
      <c r="AW1251" s="13" t="s">
        <v>35</v>
      </c>
      <c r="AX1251" s="13" t="s">
        <v>74</v>
      </c>
      <c r="AY1251" s="245" t="s">
        <v>197</v>
      </c>
    </row>
    <row r="1252" s="13" customFormat="1">
      <c r="A1252" s="13"/>
      <c r="B1252" s="234"/>
      <c r="C1252" s="235"/>
      <c r="D1252" s="236" t="s">
        <v>207</v>
      </c>
      <c r="E1252" s="237" t="s">
        <v>19</v>
      </c>
      <c r="F1252" s="238" t="s">
        <v>1719</v>
      </c>
      <c r="G1252" s="235"/>
      <c r="H1252" s="239">
        <v>1.6000000000000001</v>
      </c>
      <c r="I1252" s="240"/>
      <c r="J1252" s="235"/>
      <c r="K1252" s="235"/>
      <c r="L1252" s="241"/>
      <c r="M1252" s="242"/>
      <c r="N1252" s="243"/>
      <c r="O1252" s="243"/>
      <c r="P1252" s="243"/>
      <c r="Q1252" s="243"/>
      <c r="R1252" s="243"/>
      <c r="S1252" s="243"/>
      <c r="T1252" s="244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5" t="s">
        <v>207</v>
      </c>
      <c r="AU1252" s="245" t="s">
        <v>83</v>
      </c>
      <c r="AV1252" s="13" t="s">
        <v>83</v>
      </c>
      <c r="AW1252" s="13" t="s">
        <v>35</v>
      </c>
      <c r="AX1252" s="13" t="s">
        <v>74</v>
      </c>
      <c r="AY1252" s="245" t="s">
        <v>197</v>
      </c>
    </row>
    <row r="1253" s="14" customFormat="1">
      <c r="A1253" s="14"/>
      <c r="B1253" s="246"/>
      <c r="C1253" s="247"/>
      <c r="D1253" s="236" t="s">
        <v>207</v>
      </c>
      <c r="E1253" s="248" t="s">
        <v>19</v>
      </c>
      <c r="F1253" s="249" t="s">
        <v>216</v>
      </c>
      <c r="G1253" s="247"/>
      <c r="H1253" s="250">
        <v>41.899999999999999</v>
      </c>
      <c r="I1253" s="251"/>
      <c r="J1253" s="247"/>
      <c r="K1253" s="247"/>
      <c r="L1253" s="252"/>
      <c r="M1253" s="253"/>
      <c r="N1253" s="254"/>
      <c r="O1253" s="254"/>
      <c r="P1253" s="254"/>
      <c r="Q1253" s="254"/>
      <c r="R1253" s="254"/>
      <c r="S1253" s="254"/>
      <c r="T1253" s="255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6" t="s">
        <v>207</v>
      </c>
      <c r="AU1253" s="256" t="s">
        <v>83</v>
      </c>
      <c r="AV1253" s="14" t="s">
        <v>109</v>
      </c>
      <c r="AW1253" s="14" t="s">
        <v>35</v>
      </c>
      <c r="AX1253" s="14" t="s">
        <v>74</v>
      </c>
      <c r="AY1253" s="256" t="s">
        <v>197</v>
      </c>
    </row>
    <row r="1254" s="13" customFormat="1">
      <c r="A1254" s="13"/>
      <c r="B1254" s="234"/>
      <c r="C1254" s="235"/>
      <c r="D1254" s="236" t="s">
        <v>207</v>
      </c>
      <c r="E1254" s="237" t="s">
        <v>19</v>
      </c>
      <c r="F1254" s="238" t="s">
        <v>1720</v>
      </c>
      <c r="G1254" s="235"/>
      <c r="H1254" s="239">
        <v>46.090000000000003</v>
      </c>
      <c r="I1254" s="240"/>
      <c r="J1254" s="235"/>
      <c r="K1254" s="235"/>
      <c r="L1254" s="241"/>
      <c r="M1254" s="242"/>
      <c r="N1254" s="243"/>
      <c r="O1254" s="243"/>
      <c r="P1254" s="243"/>
      <c r="Q1254" s="243"/>
      <c r="R1254" s="243"/>
      <c r="S1254" s="243"/>
      <c r="T1254" s="244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5" t="s">
        <v>207</v>
      </c>
      <c r="AU1254" s="245" t="s">
        <v>83</v>
      </c>
      <c r="AV1254" s="13" t="s">
        <v>83</v>
      </c>
      <c r="AW1254" s="13" t="s">
        <v>35</v>
      </c>
      <c r="AX1254" s="13" t="s">
        <v>81</v>
      </c>
      <c r="AY1254" s="245" t="s">
        <v>197</v>
      </c>
    </row>
    <row r="1255" s="2" customFormat="1" ht="55.5" customHeight="1">
      <c r="A1255" s="41"/>
      <c r="B1255" s="42"/>
      <c r="C1255" s="216" t="s">
        <v>1721</v>
      </c>
      <c r="D1255" s="216" t="s">
        <v>199</v>
      </c>
      <c r="E1255" s="217" t="s">
        <v>1722</v>
      </c>
      <c r="F1255" s="218" t="s">
        <v>1723</v>
      </c>
      <c r="G1255" s="219" t="s">
        <v>1259</v>
      </c>
      <c r="H1255" s="290"/>
      <c r="I1255" s="221"/>
      <c r="J1255" s="222">
        <f>ROUND(I1255*H1255,2)</f>
        <v>0</v>
      </c>
      <c r="K1255" s="218" t="s">
        <v>203</v>
      </c>
      <c r="L1255" s="47"/>
      <c r="M1255" s="223" t="s">
        <v>19</v>
      </c>
      <c r="N1255" s="224" t="s">
        <v>45</v>
      </c>
      <c r="O1255" s="87"/>
      <c r="P1255" s="225">
        <f>O1255*H1255</f>
        <v>0</v>
      </c>
      <c r="Q1255" s="225">
        <v>0</v>
      </c>
      <c r="R1255" s="225">
        <f>Q1255*H1255</f>
        <v>0</v>
      </c>
      <c r="S1255" s="225">
        <v>0</v>
      </c>
      <c r="T1255" s="226">
        <f>S1255*H1255</f>
        <v>0</v>
      </c>
      <c r="U1255" s="41"/>
      <c r="V1255" s="41"/>
      <c r="W1255" s="41"/>
      <c r="X1255" s="41"/>
      <c r="Y1255" s="41"/>
      <c r="Z1255" s="41"/>
      <c r="AA1255" s="41"/>
      <c r="AB1255" s="41"/>
      <c r="AC1255" s="41"/>
      <c r="AD1255" s="41"/>
      <c r="AE1255" s="41"/>
      <c r="AR1255" s="227" t="s">
        <v>291</v>
      </c>
      <c r="AT1255" s="227" t="s">
        <v>199</v>
      </c>
      <c r="AU1255" s="227" t="s">
        <v>83</v>
      </c>
      <c r="AY1255" s="20" t="s">
        <v>197</v>
      </c>
      <c r="BE1255" s="228">
        <f>IF(N1255="základní",J1255,0)</f>
        <v>0</v>
      </c>
      <c r="BF1255" s="228">
        <f>IF(N1255="snížená",J1255,0)</f>
        <v>0</v>
      </c>
      <c r="BG1255" s="228">
        <f>IF(N1255="zákl. přenesená",J1255,0)</f>
        <v>0</v>
      </c>
      <c r="BH1255" s="228">
        <f>IF(N1255="sníž. přenesená",J1255,0)</f>
        <v>0</v>
      </c>
      <c r="BI1255" s="228">
        <f>IF(N1255="nulová",J1255,0)</f>
        <v>0</v>
      </c>
      <c r="BJ1255" s="20" t="s">
        <v>81</v>
      </c>
      <c r="BK1255" s="228">
        <f>ROUND(I1255*H1255,2)</f>
        <v>0</v>
      </c>
      <c r="BL1255" s="20" t="s">
        <v>291</v>
      </c>
      <c r="BM1255" s="227" t="s">
        <v>1724</v>
      </c>
    </row>
    <row r="1256" s="2" customFormat="1">
      <c r="A1256" s="41"/>
      <c r="B1256" s="42"/>
      <c r="C1256" s="43"/>
      <c r="D1256" s="229" t="s">
        <v>205</v>
      </c>
      <c r="E1256" s="43"/>
      <c r="F1256" s="230" t="s">
        <v>1725</v>
      </c>
      <c r="G1256" s="43"/>
      <c r="H1256" s="43"/>
      <c r="I1256" s="231"/>
      <c r="J1256" s="43"/>
      <c r="K1256" s="43"/>
      <c r="L1256" s="47"/>
      <c r="M1256" s="232"/>
      <c r="N1256" s="233"/>
      <c r="O1256" s="87"/>
      <c r="P1256" s="87"/>
      <c r="Q1256" s="87"/>
      <c r="R1256" s="87"/>
      <c r="S1256" s="87"/>
      <c r="T1256" s="88"/>
      <c r="U1256" s="41"/>
      <c r="V1256" s="41"/>
      <c r="W1256" s="41"/>
      <c r="X1256" s="41"/>
      <c r="Y1256" s="41"/>
      <c r="Z1256" s="41"/>
      <c r="AA1256" s="41"/>
      <c r="AB1256" s="41"/>
      <c r="AC1256" s="41"/>
      <c r="AD1256" s="41"/>
      <c r="AE1256" s="41"/>
      <c r="AT1256" s="20" t="s">
        <v>205</v>
      </c>
      <c r="AU1256" s="20" t="s">
        <v>83</v>
      </c>
    </row>
    <row r="1257" s="12" customFormat="1" ht="22.8" customHeight="1">
      <c r="A1257" s="12"/>
      <c r="B1257" s="200"/>
      <c r="C1257" s="201"/>
      <c r="D1257" s="202" t="s">
        <v>73</v>
      </c>
      <c r="E1257" s="214" t="s">
        <v>1726</v>
      </c>
      <c r="F1257" s="214" t="s">
        <v>1727</v>
      </c>
      <c r="G1257" s="201"/>
      <c r="H1257" s="201"/>
      <c r="I1257" s="204"/>
      <c r="J1257" s="215">
        <f>BK1257</f>
        <v>0</v>
      </c>
      <c r="K1257" s="201"/>
      <c r="L1257" s="206"/>
      <c r="M1257" s="207"/>
      <c r="N1257" s="208"/>
      <c r="O1257" s="208"/>
      <c r="P1257" s="209">
        <f>SUM(P1258:P1372)</f>
        <v>0</v>
      </c>
      <c r="Q1257" s="208"/>
      <c r="R1257" s="209">
        <f>SUM(R1258:R1372)</f>
        <v>2.2438053499999997</v>
      </c>
      <c r="S1257" s="208"/>
      <c r="T1257" s="210">
        <f>SUM(T1258:T1372)</f>
        <v>0</v>
      </c>
      <c r="U1257" s="12"/>
      <c r="V1257" s="12"/>
      <c r="W1257" s="12"/>
      <c r="X1257" s="12"/>
      <c r="Y1257" s="12"/>
      <c r="Z1257" s="12"/>
      <c r="AA1257" s="12"/>
      <c r="AB1257" s="12"/>
      <c r="AC1257" s="12"/>
      <c r="AD1257" s="12"/>
      <c r="AE1257" s="12"/>
      <c r="AR1257" s="211" t="s">
        <v>83</v>
      </c>
      <c r="AT1257" s="212" t="s">
        <v>73</v>
      </c>
      <c r="AU1257" s="212" t="s">
        <v>81</v>
      </c>
      <c r="AY1257" s="211" t="s">
        <v>197</v>
      </c>
      <c r="BK1257" s="213">
        <f>SUM(BK1258:BK1372)</f>
        <v>0</v>
      </c>
    </row>
    <row r="1258" s="2" customFormat="1" ht="33" customHeight="1">
      <c r="A1258" s="41"/>
      <c r="B1258" s="42"/>
      <c r="C1258" s="216" t="s">
        <v>1728</v>
      </c>
      <c r="D1258" s="216" t="s">
        <v>199</v>
      </c>
      <c r="E1258" s="217" t="s">
        <v>1729</v>
      </c>
      <c r="F1258" s="218" t="s">
        <v>1730</v>
      </c>
      <c r="G1258" s="219" t="s">
        <v>202</v>
      </c>
      <c r="H1258" s="220">
        <v>66.75</v>
      </c>
      <c r="I1258" s="221"/>
      <c r="J1258" s="222">
        <f>ROUND(I1258*H1258,2)</f>
        <v>0</v>
      </c>
      <c r="K1258" s="218" t="s">
        <v>203</v>
      </c>
      <c r="L1258" s="47"/>
      <c r="M1258" s="223" t="s">
        <v>19</v>
      </c>
      <c r="N1258" s="224" t="s">
        <v>45</v>
      </c>
      <c r="O1258" s="87"/>
      <c r="P1258" s="225">
        <f>O1258*H1258</f>
        <v>0</v>
      </c>
      <c r="Q1258" s="225">
        <v>0.00025999999999999998</v>
      </c>
      <c r="R1258" s="225">
        <f>Q1258*H1258</f>
        <v>0.017354999999999999</v>
      </c>
      <c r="S1258" s="225">
        <v>0</v>
      </c>
      <c r="T1258" s="226">
        <f>S1258*H1258</f>
        <v>0</v>
      </c>
      <c r="U1258" s="41"/>
      <c r="V1258" s="41"/>
      <c r="W1258" s="41"/>
      <c r="X1258" s="41"/>
      <c r="Y1258" s="41"/>
      <c r="Z1258" s="41"/>
      <c r="AA1258" s="41"/>
      <c r="AB1258" s="41"/>
      <c r="AC1258" s="41"/>
      <c r="AD1258" s="41"/>
      <c r="AE1258" s="41"/>
      <c r="AR1258" s="227" t="s">
        <v>291</v>
      </c>
      <c r="AT1258" s="227" t="s">
        <v>199</v>
      </c>
      <c r="AU1258" s="227" t="s">
        <v>83</v>
      </c>
      <c r="AY1258" s="20" t="s">
        <v>197</v>
      </c>
      <c r="BE1258" s="228">
        <f>IF(N1258="základní",J1258,0)</f>
        <v>0</v>
      </c>
      <c r="BF1258" s="228">
        <f>IF(N1258="snížená",J1258,0)</f>
        <v>0</v>
      </c>
      <c r="BG1258" s="228">
        <f>IF(N1258="zákl. přenesená",J1258,0)</f>
        <v>0</v>
      </c>
      <c r="BH1258" s="228">
        <f>IF(N1258="sníž. přenesená",J1258,0)</f>
        <v>0</v>
      </c>
      <c r="BI1258" s="228">
        <f>IF(N1258="nulová",J1258,0)</f>
        <v>0</v>
      </c>
      <c r="BJ1258" s="20" t="s">
        <v>81</v>
      </c>
      <c r="BK1258" s="228">
        <f>ROUND(I1258*H1258,2)</f>
        <v>0</v>
      </c>
      <c r="BL1258" s="20" t="s">
        <v>291</v>
      </c>
      <c r="BM1258" s="227" t="s">
        <v>1731</v>
      </c>
    </row>
    <row r="1259" s="2" customFormat="1">
      <c r="A1259" s="41"/>
      <c r="B1259" s="42"/>
      <c r="C1259" s="43"/>
      <c r="D1259" s="229" t="s">
        <v>205</v>
      </c>
      <c r="E1259" s="43"/>
      <c r="F1259" s="230" t="s">
        <v>1732</v>
      </c>
      <c r="G1259" s="43"/>
      <c r="H1259" s="43"/>
      <c r="I1259" s="231"/>
      <c r="J1259" s="43"/>
      <c r="K1259" s="43"/>
      <c r="L1259" s="47"/>
      <c r="M1259" s="232"/>
      <c r="N1259" s="233"/>
      <c r="O1259" s="87"/>
      <c r="P1259" s="87"/>
      <c r="Q1259" s="87"/>
      <c r="R1259" s="87"/>
      <c r="S1259" s="87"/>
      <c r="T1259" s="88"/>
      <c r="U1259" s="41"/>
      <c r="V1259" s="41"/>
      <c r="W1259" s="41"/>
      <c r="X1259" s="41"/>
      <c r="Y1259" s="41"/>
      <c r="Z1259" s="41"/>
      <c r="AA1259" s="41"/>
      <c r="AB1259" s="41"/>
      <c r="AC1259" s="41"/>
      <c r="AD1259" s="41"/>
      <c r="AE1259" s="41"/>
      <c r="AT1259" s="20" t="s">
        <v>205</v>
      </c>
      <c r="AU1259" s="20" t="s">
        <v>83</v>
      </c>
    </row>
    <row r="1260" s="15" customFormat="1">
      <c r="A1260" s="15"/>
      <c r="B1260" s="257"/>
      <c r="C1260" s="258"/>
      <c r="D1260" s="236" t="s">
        <v>207</v>
      </c>
      <c r="E1260" s="259" t="s">
        <v>19</v>
      </c>
      <c r="F1260" s="260" t="s">
        <v>1733</v>
      </c>
      <c r="G1260" s="258"/>
      <c r="H1260" s="259" t="s">
        <v>19</v>
      </c>
      <c r="I1260" s="261"/>
      <c r="J1260" s="258"/>
      <c r="K1260" s="258"/>
      <c r="L1260" s="262"/>
      <c r="M1260" s="263"/>
      <c r="N1260" s="264"/>
      <c r="O1260" s="264"/>
      <c r="P1260" s="264"/>
      <c r="Q1260" s="264"/>
      <c r="R1260" s="264"/>
      <c r="S1260" s="264"/>
      <c r="T1260" s="26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T1260" s="266" t="s">
        <v>207</v>
      </c>
      <c r="AU1260" s="266" t="s">
        <v>83</v>
      </c>
      <c r="AV1260" s="15" t="s">
        <v>81</v>
      </c>
      <c r="AW1260" s="15" t="s">
        <v>35</v>
      </c>
      <c r="AX1260" s="15" t="s">
        <v>74</v>
      </c>
      <c r="AY1260" s="266" t="s">
        <v>197</v>
      </c>
    </row>
    <row r="1261" s="13" customFormat="1">
      <c r="A1261" s="13"/>
      <c r="B1261" s="234"/>
      <c r="C1261" s="235"/>
      <c r="D1261" s="236" t="s">
        <v>207</v>
      </c>
      <c r="E1261" s="237" t="s">
        <v>19</v>
      </c>
      <c r="F1261" s="238" t="s">
        <v>1734</v>
      </c>
      <c r="G1261" s="235"/>
      <c r="H1261" s="239">
        <v>4.0499999999999998</v>
      </c>
      <c r="I1261" s="240"/>
      <c r="J1261" s="235"/>
      <c r="K1261" s="235"/>
      <c r="L1261" s="241"/>
      <c r="M1261" s="242"/>
      <c r="N1261" s="243"/>
      <c r="O1261" s="243"/>
      <c r="P1261" s="243"/>
      <c r="Q1261" s="243"/>
      <c r="R1261" s="243"/>
      <c r="S1261" s="243"/>
      <c r="T1261" s="244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5" t="s">
        <v>207</v>
      </c>
      <c r="AU1261" s="245" t="s">
        <v>83</v>
      </c>
      <c r="AV1261" s="13" t="s">
        <v>83</v>
      </c>
      <c r="AW1261" s="13" t="s">
        <v>35</v>
      </c>
      <c r="AX1261" s="13" t="s">
        <v>74</v>
      </c>
      <c r="AY1261" s="245" t="s">
        <v>197</v>
      </c>
    </row>
    <row r="1262" s="13" customFormat="1">
      <c r="A1262" s="13"/>
      <c r="B1262" s="234"/>
      <c r="C1262" s="235"/>
      <c r="D1262" s="236" t="s">
        <v>207</v>
      </c>
      <c r="E1262" s="237" t="s">
        <v>19</v>
      </c>
      <c r="F1262" s="238" t="s">
        <v>1735</v>
      </c>
      <c r="G1262" s="235"/>
      <c r="H1262" s="239">
        <v>2.25</v>
      </c>
      <c r="I1262" s="240"/>
      <c r="J1262" s="235"/>
      <c r="K1262" s="235"/>
      <c r="L1262" s="241"/>
      <c r="M1262" s="242"/>
      <c r="N1262" s="243"/>
      <c r="O1262" s="243"/>
      <c r="P1262" s="243"/>
      <c r="Q1262" s="243"/>
      <c r="R1262" s="243"/>
      <c r="S1262" s="243"/>
      <c r="T1262" s="244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5" t="s">
        <v>207</v>
      </c>
      <c r="AU1262" s="245" t="s">
        <v>83</v>
      </c>
      <c r="AV1262" s="13" t="s">
        <v>83</v>
      </c>
      <c r="AW1262" s="13" t="s">
        <v>35</v>
      </c>
      <c r="AX1262" s="13" t="s">
        <v>74</v>
      </c>
      <c r="AY1262" s="245" t="s">
        <v>197</v>
      </c>
    </row>
    <row r="1263" s="13" customFormat="1">
      <c r="A1263" s="13"/>
      <c r="B1263" s="234"/>
      <c r="C1263" s="235"/>
      <c r="D1263" s="236" t="s">
        <v>207</v>
      </c>
      <c r="E1263" s="237" t="s">
        <v>19</v>
      </c>
      <c r="F1263" s="238" t="s">
        <v>1736</v>
      </c>
      <c r="G1263" s="235"/>
      <c r="H1263" s="239">
        <v>16.199999999999999</v>
      </c>
      <c r="I1263" s="240"/>
      <c r="J1263" s="235"/>
      <c r="K1263" s="235"/>
      <c r="L1263" s="241"/>
      <c r="M1263" s="242"/>
      <c r="N1263" s="243"/>
      <c r="O1263" s="243"/>
      <c r="P1263" s="243"/>
      <c r="Q1263" s="243"/>
      <c r="R1263" s="243"/>
      <c r="S1263" s="243"/>
      <c r="T1263" s="244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5" t="s">
        <v>207</v>
      </c>
      <c r="AU1263" s="245" t="s">
        <v>83</v>
      </c>
      <c r="AV1263" s="13" t="s">
        <v>83</v>
      </c>
      <c r="AW1263" s="13" t="s">
        <v>35</v>
      </c>
      <c r="AX1263" s="13" t="s">
        <v>74</v>
      </c>
      <c r="AY1263" s="245" t="s">
        <v>197</v>
      </c>
    </row>
    <row r="1264" s="13" customFormat="1">
      <c r="A1264" s="13"/>
      <c r="B1264" s="234"/>
      <c r="C1264" s="235"/>
      <c r="D1264" s="236" t="s">
        <v>207</v>
      </c>
      <c r="E1264" s="237" t="s">
        <v>19</v>
      </c>
      <c r="F1264" s="238" t="s">
        <v>1737</v>
      </c>
      <c r="G1264" s="235"/>
      <c r="H1264" s="239">
        <v>21</v>
      </c>
      <c r="I1264" s="240"/>
      <c r="J1264" s="235"/>
      <c r="K1264" s="235"/>
      <c r="L1264" s="241"/>
      <c r="M1264" s="242"/>
      <c r="N1264" s="243"/>
      <c r="O1264" s="243"/>
      <c r="P1264" s="243"/>
      <c r="Q1264" s="243"/>
      <c r="R1264" s="243"/>
      <c r="S1264" s="243"/>
      <c r="T1264" s="244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5" t="s">
        <v>207</v>
      </c>
      <c r="AU1264" s="245" t="s">
        <v>83</v>
      </c>
      <c r="AV1264" s="13" t="s">
        <v>83</v>
      </c>
      <c r="AW1264" s="13" t="s">
        <v>35</v>
      </c>
      <c r="AX1264" s="13" t="s">
        <v>74</v>
      </c>
      <c r="AY1264" s="245" t="s">
        <v>197</v>
      </c>
    </row>
    <row r="1265" s="13" customFormat="1">
      <c r="A1265" s="13"/>
      <c r="B1265" s="234"/>
      <c r="C1265" s="235"/>
      <c r="D1265" s="236" t="s">
        <v>207</v>
      </c>
      <c r="E1265" s="237" t="s">
        <v>19</v>
      </c>
      <c r="F1265" s="238" t="s">
        <v>1738</v>
      </c>
      <c r="G1265" s="235"/>
      <c r="H1265" s="239">
        <v>3.75</v>
      </c>
      <c r="I1265" s="240"/>
      <c r="J1265" s="235"/>
      <c r="K1265" s="235"/>
      <c r="L1265" s="241"/>
      <c r="M1265" s="242"/>
      <c r="N1265" s="243"/>
      <c r="O1265" s="243"/>
      <c r="P1265" s="243"/>
      <c r="Q1265" s="243"/>
      <c r="R1265" s="243"/>
      <c r="S1265" s="243"/>
      <c r="T1265" s="244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5" t="s">
        <v>207</v>
      </c>
      <c r="AU1265" s="245" t="s">
        <v>83</v>
      </c>
      <c r="AV1265" s="13" t="s">
        <v>83</v>
      </c>
      <c r="AW1265" s="13" t="s">
        <v>35</v>
      </c>
      <c r="AX1265" s="13" t="s">
        <v>74</v>
      </c>
      <c r="AY1265" s="245" t="s">
        <v>197</v>
      </c>
    </row>
    <row r="1266" s="13" customFormat="1">
      <c r="A1266" s="13"/>
      <c r="B1266" s="234"/>
      <c r="C1266" s="235"/>
      <c r="D1266" s="236" t="s">
        <v>207</v>
      </c>
      <c r="E1266" s="237" t="s">
        <v>19</v>
      </c>
      <c r="F1266" s="238" t="s">
        <v>1739</v>
      </c>
      <c r="G1266" s="235"/>
      <c r="H1266" s="239">
        <v>10.5</v>
      </c>
      <c r="I1266" s="240"/>
      <c r="J1266" s="235"/>
      <c r="K1266" s="235"/>
      <c r="L1266" s="241"/>
      <c r="M1266" s="242"/>
      <c r="N1266" s="243"/>
      <c r="O1266" s="243"/>
      <c r="P1266" s="243"/>
      <c r="Q1266" s="243"/>
      <c r="R1266" s="243"/>
      <c r="S1266" s="243"/>
      <c r="T1266" s="244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5" t="s">
        <v>207</v>
      </c>
      <c r="AU1266" s="245" t="s">
        <v>83</v>
      </c>
      <c r="AV1266" s="13" t="s">
        <v>83</v>
      </c>
      <c r="AW1266" s="13" t="s">
        <v>35</v>
      </c>
      <c r="AX1266" s="13" t="s">
        <v>74</v>
      </c>
      <c r="AY1266" s="245" t="s">
        <v>197</v>
      </c>
    </row>
    <row r="1267" s="13" customFormat="1">
      <c r="A1267" s="13"/>
      <c r="B1267" s="234"/>
      <c r="C1267" s="235"/>
      <c r="D1267" s="236" t="s">
        <v>207</v>
      </c>
      <c r="E1267" s="237" t="s">
        <v>19</v>
      </c>
      <c r="F1267" s="238" t="s">
        <v>1740</v>
      </c>
      <c r="G1267" s="235"/>
      <c r="H1267" s="239">
        <v>9</v>
      </c>
      <c r="I1267" s="240"/>
      <c r="J1267" s="235"/>
      <c r="K1267" s="235"/>
      <c r="L1267" s="241"/>
      <c r="M1267" s="242"/>
      <c r="N1267" s="243"/>
      <c r="O1267" s="243"/>
      <c r="P1267" s="243"/>
      <c r="Q1267" s="243"/>
      <c r="R1267" s="243"/>
      <c r="S1267" s="243"/>
      <c r="T1267" s="244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5" t="s">
        <v>207</v>
      </c>
      <c r="AU1267" s="245" t="s">
        <v>83</v>
      </c>
      <c r="AV1267" s="13" t="s">
        <v>83</v>
      </c>
      <c r="AW1267" s="13" t="s">
        <v>35</v>
      </c>
      <c r="AX1267" s="13" t="s">
        <v>74</v>
      </c>
      <c r="AY1267" s="245" t="s">
        <v>197</v>
      </c>
    </row>
    <row r="1268" s="14" customFormat="1">
      <c r="A1268" s="14"/>
      <c r="B1268" s="246"/>
      <c r="C1268" s="247"/>
      <c r="D1268" s="236" t="s">
        <v>207</v>
      </c>
      <c r="E1268" s="248" t="s">
        <v>19</v>
      </c>
      <c r="F1268" s="249" t="s">
        <v>216</v>
      </c>
      <c r="G1268" s="247"/>
      <c r="H1268" s="250">
        <v>66.75</v>
      </c>
      <c r="I1268" s="251"/>
      <c r="J1268" s="247"/>
      <c r="K1268" s="247"/>
      <c r="L1268" s="252"/>
      <c r="M1268" s="253"/>
      <c r="N1268" s="254"/>
      <c r="O1268" s="254"/>
      <c r="P1268" s="254"/>
      <c r="Q1268" s="254"/>
      <c r="R1268" s="254"/>
      <c r="S1268" s="254"/>
      <c r="T1268" s="255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6" t="s">
        <v>207</v>
      </c>
      <c r="AU1268" s="256" t="s">
        <v>83</v>
      </c>
      <c r="AV1268" s="14" t="s">
        <v>109</v>
      </c>
      <c r="AW1268" s="14" t="s">
        <v>35</v>
      </c>
      <c r="AX1268" s="14" t="s">
        <v>81</v>
      </c>
      <c r="AY1268" s="256" t="s">
        <v>197</v>
      </c>
    </row>
    <row r="1269" s="2" customFormat="1" ht="24.15" customHeight="1">
      <c r="A1269" s="41"/>
      <c r="B1269" s="42"/>
      <c r="C1269" s="279" t="s">
        <v>1741</v>
      </c>
      <c r="D1269" s="279" t="s">
        <v>542</v>
      </c>
      <c r="E1269" s="280" t="s">
        <v>1742</v>
      </c>
      <c r="F1269" s="281" t="s">
        <v>1743</v>
      </c>
      <c r="G1269" s="282" t="s">
        <v>267</v>
      </c>
      <c r="H1269" s="283">
        <v>3</v>
      </c>
      <c r="I1269" s="284"/>
      <c r="J1269" s="285">
        <f>ROUND(I1269*H1269,2)</f>
        <v>0</v>
      </c>
      <c r="K1269" s="281" t="s">
        <v>19</v>
      </c>
      <c r="L1269" s="286"/>
      <c r="M1269" s="287" t="s">
        <v>19</v>
      </c>
      <c r="N1269" s="288" t="s">
        <v>45</v>
      </c>
      <c r="O1269" s="87"/>
      <c r="P1269" s="225">
        <f>O1269*H1269</f>
        <v>0</v>
      </c>
      <c r="Q1269" s="225">
        <v>0.036810000000000002</v>
      </c>
      <c r="R1269" s="225">
        <f>Q1269*H1269</f>
        <v>0.11043</v>
      </c>
      <c r="S1269" s="225">
        <v>0</v>
      </c>
      <c r="T1269" s="226">
        <f>S1269*H1269</f>
        <v>0</v>
      </c>
      <c r="U1269" s="41"/>
      <c r="V1269" s="41"/>
      <c r="W1269" s="41"/>
      <c r="X1269" s="41"/>
      <c r="Y1269" s="41"/>
      <c r="Z1269" s="41"/>
      <c r="AA1269" s="41"/>
      <c r="AB1269" s="41"/>
      <c r="AC1269" s="41"/>
      <c r="AD1269" s="41"/>
      <c r="AE1269" s="41"/>
      <c r="AR1269" s="227" t="s">
        <v>396</v>
      </c>
      <c r="AT1269" s="227" t="s">
        <v>542</v>
      </c>
      <c r="AU1269" s="227" t="s">
        <v>83</v>
      </c>
      <c r="AY1269" s="20" t="s">
        <v>197</v>
      </c>
      <c r="BE1269" s="228">
        <f>IF(N1269="základní",J1269,0)</f>
        <v>0</v>
      </c>
      <c r="BF1269" s="228">
        <f>IF(N1269="snížená",J1269,0)</f>
        <v>0</v>
      </c>
      <c r="BG1269" s="228">
        <f>IF(N1269="zákl. přenesená",J1269,0)</f>
        <v>0</v>
      </c>
      <c r="BH1269" s="228">
        <f>IF(N1269="sníž. přenesená",J1269,0)</f>
        <v>0</v>
      </c>
      <c r="BI1269" s="228">
        <f>IF(N1269="nulová",J1269,0)</f>
        <v>0</v>
      </c>
      <c r="BJ1269" s="20" t="s">
        <v>81</v>
      </c>
      <c r="BK1269" s="228">
        <f>ROUND(I1269*H1269,2)</f>
        <v>0</v>
      </c>
      <c r="BL1269" s="20" t="s">
        <v>291</v>
      </c>
      <c r="BM1269" s="227" t="s">
        <v>1744</v>
      </c>
    </row>
    <row r="1270" s="13" customFormat="1">
      <c r="A1270" s="13"/>
      <c r="B1270" s="234"/>
      <c r="C1270" s="235"/>
      <c r="D1270" s="236" t="s">
        <v>207</v>
      </c>
      <c r="E1270" s="237" t="s">
        <v>19</v>
      </c>
      <c r="F1270" s="238" t="s">
        <v>1745</v>
      </c>
      <c r="G1270" s="235"/>
      <c r="H1270" s="239">
        <v>3</v>
      </c>
      <c r="I1270" s="240"/>
      <c r="J1270" s="235"/>
      <c r="K1270" s="235"/>
      <c r="L1270" s="241"/>
      <c r="M1270" s="242"/>
      <c r="N1270" s="243"/>
      <c r="O1270" s="243"/>
      <c r="P1270" s="243"/>
      <c r="Q1270" s="243"/>
      <c r="R1270" s="243"/>
      <c r="S1270" s="243"/>
      <c r="T1270" s="244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5" t="s">
        <v>207</v>
      </c>
      <c r="AU1270" s="245" t="s">
        <v>83</v>
      </c>
      <c r="AV1270" s="13" t="s">
        <v>83</v>
      </c>
      <c r="AW1270" s="13" t="s">
        <v>35</v>
      </c>
      <c r="AX1270" s="13" t="s">
        <v>81</v>
      </c>
      <c r="AY1270" s="245" t="s">
        <v>197</v>
      </c>
    </row>
    <row r="1271" s="2" customFormat="1" ht="24.15" customHeight="1">
      <c r="A1271" s="41"/>
      <c r="B1271" s="42"/>
      <c r="C1271" s="279" t="s">
        <v>1746</v>
      </c>
      <c r="D1271" s="279" t="s">
        <v>542</v>
      </c>
      <c r="E1271" s="280" t="s">
        <v>1747</v>
      </c>
      <c r="F1271" s="281" t="s">
        <v>1748</v>
      </c>
      <c r="G1271" s="282" t="s">
        <v>267</v>
      </c>
      <c r="H1271" s="283">
        <v>1</v>
      </c>
      <c r="I1271" s="284"/>
      <c r="J1271" s="285">
        <f>ROUND(I1271*H1271,2)</f>
        <v>0</v>
      </c>
      <c r="K1271" s="281" t="s">
        <v>19</v>
      </c>
      <c r="L1271" s="286"/>
      <c r="M1271" s="287" t="s">
        <v>19</v>
      </c>
      <c r="N1271" s="288" t="s">
        <v>45</v>
      </c>
      <c r="O1271" s="87"/>
      <c r="P1271" s="225">
        <f>O1271*H1271</f>
        <v>0</v>
      </c>
      <c r="Q1271" s="225">
        <v>0.036420000000000001</v>
      </c>
      <c r="R1271" s="225">
        <f>Q1271*H1271</f>
        <v>0.036420000000000001</v>
      </c>
      <c r="S1271" s="225">
        <v>0</v>
      </c>
      <c r="T1271" s="226">
        <f>S1271*H1271</f>
        <v>0</v>
      </c>
      <c r="U1271" s="41"/>
      <c r="V1271" s="41"/>
      <c r="W1271" s="41"/>
      <c r="X1271" s="41"/>
      <c r="Y1271" s="41"/>
      <c r="Z1271" s="41"/>
      <c r="AA1271" s="41"/>
      <c r="AB1271" s="41"/>
      <c r="AC1271" s="41"/>
      <c r="AD1271" s="41"/>
      <c r="AE1271" s="41"/>
      <c r="AR1271" s="227" t="s">
        <v>396</v>
      </c>
      <c r="AT1271" s="227" t="s">
        <v>542</v>
      </c>
      <c r="AU1271" s="227" t="s">
        <v>83</v>
      </c>
      <c r="AY1271" s="20" t="s">
        <v>197</v>
      </c>
      <c r="BE1271" s="228">
        <f>IF(N1271="základní",J1271,0)</f>
        <v>0</v>
      </c>
      <c r="BF1271" s="228">
        <f>IF(N1271="snížená",J1271,0)</f>
        <v>0</v>
      </c>
      <c r="BG1271" s="228">
        <f>IF(N1271="zákl. přenesená",J1271,0)</f>
        <v>0</v>
      </c>
      <c r="BH1271" s="228">
        <f>IF(N1271="sníž. přenesená",J1271,0)</f>
        <v>0</v>
      </c>
      <c r="BI1271" s="228">
        <f>IF(N1271="nulová",J1271,0)</f>
        <v>0</v>
      </c>
      <c r="BJ1271" s="20" t="s">
        <v>81</v>
      </c>
      <c r="BK1271" s="228">
        <f>ROUND(I1271*H1271,2)</f>
        <v>0</v>
      </c>
      <c r="BL1271" s="20" t="s">
        <v>291</v>
      </c>
      <c r="BM1271" s="227" t="s">
        <v>1749</v>
      </c>
    </row>
    <row r="1272" s="13" customFormat="1">
      <c r="A1272" s="13"/>
      <c r="B1272" s="234"/>
      <c r="C1272" s="235"/>
      <c r="D1272" s="236" t="s">
        <v>207</v>
      </c>
      <c r="E1272" s="237" t="s">
        <v>19</v>
      </c>
      <c r="F1272" s="238" t="s">
        <v>1750</v>
      </c>
      <c r="G1272" s="235"/>
      <c r="H1272" s="239">
        <v>1</v>
      </c>
      <c r="I1272" s="240"/>
      <c r="J1272" s="235"/>
      <c r="K1272" s="235"/>
      <c r="L1272" s="241"/>
      <c r="M1272" s="242"/>
      <c r="N1272" s="243"/>
      <c r="O1272" s="243"/>
      <c r="P1272" s="243"/>
      <c r="Q1272" s="243"/>
      <c r="R1272" s="243"/>
      <c r="S1272" s="243"/>
      <c r="T1272" s="244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5" t="s">
        <v>207</v>
      </c>
      <c r="AU1272" s="245" t="s">
        <v>83</v>
      </c>
      <c r="AV1272" s="13" t="s">
        <v>83</v>
      </c>
      <c r="AW1272" s="13" t="s">
        <v>35</v>
      </c>
      <c r="AX1272" s="13" t="s">
        <v>81</v>
      </c>
      <c r="AY1272" s="245" t="s">
        <v>197</v>
      </c>
    </row>
    <row r="1273" s="2" customFormat="1" ht="24.15" customHeight="1">
      <c r="A1273" s="41"/>
      <c r="B1273" s="42"/>
      <c r="C1273" s="279" t="s">
        <v>1751</v>
      </c>
      <c r="D1273" s="279" t="s">
        <v>542</v>
      </c>
      <c r="E1273" s="280" t="s">
        <v>1752</v>
      </c>
      <c r="F1273" s="281" t="s">
        <v>1753</v>
      </c>
      <c r="G1273" s="282" t="s">
        <v>267</v>
      </c>
      <c r="H1273" s="283">
        <v>6</v>
      </c>
      <c r="I1273" s="284"/>
      <c r="J1273" s="285">
        <f>ROUND(I1273*H1273,2)</f>
        <v>0</v>
      </c>
      <c r="K1273" s="281" t="s">
        <v>19</v>
      </c>
      <c r="L1273" s="286"/>
      <c r="M1273" s="287" t="s">
        <v>19</v>
      </c>
      <c r="N1273" s="288" t="s">
        <v>45</v>
      </c>
      <c r="O1273" s="87"/>
      <c r="P1273" s="225">
        <f>O1273*H1273</f>
        <v>0</v>
      </c>
      <c r="Q1273" s="225">
        <v>0.036110000000000003</v>
      </c>
      <c r="R1273" s="225">
        <f>Q1273*H1273</f>
        <v>0.21666000000000002</v>
      </c>
      <c r="S1273" s="225">
        <v>0</v>
      </c>
      <c r="T1273" s="226">
        <f>S1273*H1273</f>
        <v>0</v>
      </c>
      <c r="U1273" s="41"/>
      <c r="V1273" s="41"/>
      <c r="W1273" s="41"/>
      <c r="X1273" s="41"/>
      <c r="Y1273" s="41"/>
      <c r="Z1273" s="41"/>
      <c r="AA1273" s="41"/>
      <c r="AB1273" s="41"/>
      <c r="AC1273" s="41"/>
      <c r="AD1273" s="41"/>
      <c r="AE1273" s="41"/>
      <c r="AR1273" s="227" t="s">
        <v>396</v>
      </c>
      <c r="AT1273" s="227" t="s">
        <v>542</v>
      </c>
      <c r="AU1273" s="227" t="s">
        <v>83</v>
      </c>
      <c r="AY1273" s="20" t="s">
        <v>197</v>
      </c>
      <c r="BE1273" s="228">
        <f>IF(N1273="základní",J1273,0)</f>
        <v>0</v>
      </c>
      <c r="BF1273" s="228">
        <f>IF(N1273="snížená",J1273,0)</f>
        <v>0</v>
      </c>
      <c r="BG1273" s="228">
        <f>IF(N1273="zákl. přenesená",J1273,0)</f>
        <v>0</v>
      </c>
      <c r="BH1273" s="228">
        <f>IF(N1273="sníž. přenesená",J1273,0)</f>
        <v>0</v>
      </c>
      <c r="BI1273" s="228">
        <f>IF(N1273="nulová",J1273,0)</f>
        <v>0</v>
      </c>
      <c r="BJ1273" s="20" t="s">
        <v>81</v>
      </c>
      <c r="BK1273" s="228">
        <f>ROUND(I1273*H1273,2)</f>
        <v>0</v>
      </c>
      <c r="BL1273" s="20" t="s">
        <v>291</v>
      </c>
      <c r="BM1273" s="227" t="s">
        <v>1754</v>
      </c>
    </row>
    <row r="1274" s="13" customFormat="1">
      <c r="A1274" s="13"/>
      <c r="B1274" s="234"/>
      <c r="C1274" s="235"/>
      <c r="D1274" s="236" t="s">
        <v>207</v>
      </c>
      <c r="E1274" s="237" t="s">
        <v>19</v>
      </c>
      <c r="F1274" s="238" t="s">
        <v>1755</v>
      </c>
      <c r="G1274" s="235"/>
      <c r="H1274" s="239">
        <v>6</v>
      </c>
      <c r="I1274" s="240"/>
      <c r="J1274" s="235"/>
      <c r="K1274" s="235"/>
      <c r="L1274" s="241"/>
      <c r="M1274" s="242"/>
      <c r="N1274" s="243"/>
      <c r="O1274" s="243"/>
      <c r="P1274" s="243"/>
      <c r="Q1274" s="243"/>
      <c r="R1274" s="243"/>
      <c r="S1274" s="243"/>
      <c r="T1274" s="244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5" t="s">
        <v>207</v>
      </c>
      <c r="AU1274" s="245" t="s">
        <v>83</v>
      </c>
      <c r="AV1274" s="13" t="s">
        <v>83</v>
      </c>
      <c r="AW1274" s="13" t="s">
        <v>35</v>
      </c>
      <c r="AX1274" s="13" t="s">
        <v>81</v>
      </c>
      <c r="AY1274" s="245" t="s">
        <v>197</v>
      </c>
    </row>
    <row r="1275" s="2" customFormat="1" ht="24.15" customHeight="1">
      <c r="A1275" s="41"/>
      <c r="B1275" s="42"/>
      <c r="C1275" s="279" t="s">
        <v>1756</v>
      </c>
      <c r="D1275" s="279" t="s">
        <v>542</v>
      </c>
      <c r="E1275" s="280" t="s">
        <v>1757</v>
      </c>
      <c r="F1275" s="281" t="s">
        <v>1758</v>
      </c>
      <c r="G1275" s="282" t="s">
        <v>267</v>
      </c>
      <c r="H1275" s="283">
        <v>6</v>
      </c>
      <c r="I1275" s="284"/>
      <c r="J1275" s="285">
        <f>ROUND(I1275*H1275,2)</f>
        <v>0</v>
      </c>
      <c r="K1275" s="281" t="s">
        <v>19</v>
      </c>
      <c r="L1275" s="286"/>
      <c r="M1275" s="287" t="s">
        <v>19</v>
      </c>
      <c r="N1275" s="288" t="s">
        <v>45</v>
      </c>
      <c r="O1275" s="87"/>
      <c r="P1275" s="225">
        <f>O1275*H1275</f>
        <v>0</v>
      </c>
      <c r="Q1275" s="225">
        <v>0.03056</v>
      </c>
      <c r="R1275" s="225">
        <f>Q1275*H1275</f>
        <v>0.18336</v>
      </c>
      <c r="S1275" s="225">
        <v>0</v>
      </c>
      <c r="T1275" s="226">
        <f>S1275*H1275</f>
        <v>0</v>
      </c>
      <c r="U1275" s="41"/>
      <c r="V1275" s="41"/>
      <c r="W1275" s="41"/>
      <c r="X1275" s="41"/>
      <c r="Y1275" s="41"/>
      <c r="Z1275" s="41"/>
      <c r="AA1275" s="41"/>
      <c r="AB1275" s="41"/>
      <c r="AC1275" s="41"/>
      <c r="AD1275" s="41"/>
      <c r="AE1275" s="41"/>
      <c r="AR1275" s="227" t="s">
        <v>396</v>
      </c>
      <c r="AT1275" s="227" t="s">
        <v>542</v>
      </c>
      <c r="AU1275" s="227" t="s">
        <v>83</v>
      </c>
      <c r="AY1275" s="20" t="s">
        <v>197</v>
      </c>
      <c r="BE1275" s="228">
        <f>IF(N1275="základní",J1275,0)</f>
        <v>0</v>
      </c>
      <c r="BF1275" s="228">
        <f>IF(N1275="snížená",J1275,0)</f>
        <v>0</v>
      </c>
      <c r="BG1275" s="228">
        <f>IF(N1275="zákl. přenesená",J1275,0)</f>
        <v>0</v>
      </c>
      <c r="BH1275" s="228">
        <f>IF(N1275="sníž. přenesená",J1275,0)</f>
        <v>0</v>
      </c>
      <c r="BI1275" s="228">
        <f>IF(N1275="nulová",J1275,0)</f>
        <v>0</v>
      </c>
      <c r="BJ1275" s="20" t="s">
        <v>81</v>
      </c>
      <c r="BK1275" s="228">
        <f>ROUND(I1275*H1275,2)</f>
        <v>0</v>
      </c>
      <c r="BL1275" s="20" t="s">
        <v>291</v>
      </c>
      <c r="BM1275" s="227" t="s">
        <v>1759</v>
      </c>
    </row>
    <row r="1276" s="13" customFormat="1">
      <c r="A1276" s="13"/>
      <c r="B1276" s="234"/>
      <c r="C1276" s="235"/>
      <c r="D1276" s="236" t="s">
        <v>207</v>
      </c>
      <c r="E1276" s="237" t="s">
        <v>19</v>
      </c>
      <c r="F1276" s="238" t="s">
        <v>1760</v>
      </c>
      <c r="G1276" s="235"/>
      <c r="H1276" s="239">
        <v>4</v>
      </c>
      <c r="I1276" s="240"/>
      <c r="J1276" s="235"/>
      <c r="K1276" s="235"/>
      <c r="L1276" s="241"/>
      <c r="M1276" s="242"/>
      <c r="N1276" s="243"/>
      <c r="O1276" s="243"/>
      <c r="P1276" s="243"/>
      <c r="Q1276" s="243"/>
      <c r="R1276" s="243"/>
      <c r="S1276" s="243"/>
      <c r="T1276" s="244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5" t="s">
        <v>207</v>
      </c>
      <c r="AU1276" s="245" t="s">
        <v>83</v>
      </c>
      <c r="AV1276" s="13" t="s">
        <v>83</v>
      </c>
      <c r="AW1276" s="13" t="s">
        <v>35</v>
      </c>
      <c r="AX1276" s="13" t="s">
        <v>74</v>
      </c>
      <c r="AY1276" s="245" t="s">
        <v>197</v>
      </c>
    </row>
    <row r="1277" s="13" customFormat="1">
      <c r="A1277" s="13"/>
      <c r="B1277" s="234"/>
      <c r="C1277" s="235"/>
      <c r="D1277" s="236" t="s">
        <v>207</v>
      </c>
      <c r="E1277" s="237" t="s">
        <v>19</v>
      </c>
      <c r="F1277" s="238" t="s">
        <v>1761</v>
      </c>
      <c r="G1277" s="235"/>
      <c r="H1277" s="239">
        <v>2</v>
      </c>
      <c r="I1277" s="240"/>
      <c r="J1277" s="235"/>
      <c r="K1277" s="235"/>
      <c r="L1277" s="241"/>
      <c r="M1277" s="242"/>
      <c r="N1277" s="243"/>
      <c r="O1277" s="243"/>
      <c r="P1277" s="243"/>
      <c r="Q1277" s="243"/>
      <c r="R1277" s="243"/>
      <c r="S1277" s="243"/>
      <c r="T1277" s="244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5" t="s">
        <v>207</v>
      </c>
      <c r="AU1277" s="245" t="s">
        <v>83</v>
      </c>
      <c r="AV1277" s="13" t="s">
        <v>83</v>
      </c>
      <c r="AW1277" s="13" t="s">
        <v>35</v>
      </c>
      <c r="AX1277" s="13" t="s">
        <v>74</v>
      </c>
      <c r="AY1277" s="245" t="s">
        <v>197</v>
      </c>
    </row>
    <row r="1278" s="14" customFormat="1">
      <c r="A1278" s="14"/>
      <c r="B1278" s="246"/>
      <c r="C1278" s="247"/>
      <c r="D1278" s="236" t="s">
        <v>207</v>
      </c>
      <c r="E1278" s="248" t="s">
        <v>19</v>
      </c>
      <c r="F1278" s="249" t="s">
        <v>216</v>
      </c>
      <c r="G1278" s="247"/>
      <c r="H1278" s="250">
        <v>6</v>
      </c>
      <c r="I1278" s="251"/>
      <c r="J1278" s="247"/>
      <c r="K1278" s="247"/>
      <c r="L1278" s="252"/>
      <c r="M1278" s="253"/>
      <c r="N1278" s="254"/>
      <c r="O1278" s="254"/>
      <c r="P1278" s="254"/>
      <c r="Q1278" s="254"/>
      <c r="R1278" s="254"/>
      <c r="S1278" s="254"/>
      <c r="T1278" s="255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6" t="s">
        <v>207</v>
      </c>
      <c r="AU1278" s="256" t="s">
        <v>83</v>
      </c>
      <c r="AV1278" s="14" t="s">
        <v>109</v>
      </c>
      <c r="AW1278" s="14" t="s">
        <v>35</v>
      </c>
      <c r="AX1278" s="14" t="s">
        <v>81</v>
      </c>
      <c r="AY1278" s="256" t="s">
        <v>197</v>
      </c>
    </row>
    <row r="1279" s="2" customFormat="1" ht="24.15" customHeight="1">
      <c r="A1279" s="41"/>
      <c r="B1279" s="42"/>
      <c r="C1279" s="279" t="s">
        <v>1762</v>
      </c>
      <c r="D1279" s="279" t="s">
        <v>542</v>
      </c>
      <c r="E1279" s="280" t="s">
        <v>1763</v>
      </c>
      <c r="F1279" s="281" t="s">
        <v>1764</v>
      </c>
      <c r="G1279" s="282" t="s">
        <v>267</v>
      </c>
      <c r="H1279" s="283">
        <v>1</v>
      </c>
      <c r="I1279" s="284"/>
      <c r="J1279" s="285">
        <f>ROUND(I1279*H1279,2)</f>
        <v>0</v>
      </c>
      <c r="K1279" s="281" t="s">
        <v>19</v>
      </c>
      <c r="L1279" s="286"/>
      <c r="M1279" s="287" t="s">
        <v>19</v>
      </c>
      <c r="N1279" s="288" t="s">
        <v>45</v>
      </c>
      <c r="O1279" s="87"/>
      <c r="P1279" s="225">
        <f>O1279*H1279</f>
        <v>0</v>
      </c>
      <c r="Q1279" s="225">
        <v>0.029999999999999999</v>
      </c>
      <c r="R1279" s="225">
        <f>Q1279*H1279</f>
        <v>0.029999999999999999</v>
      </c>
      <c r="S1279" s="225">
        <v>0</v>
      </c>
      <c r="T1279" s="226">
        <f>S1279*H1279</f>
        <v>0</v>
      </c>
      <c r="U1279" s="41"/>
      <c r="V1279" s="41"/>
      <c r="W1279" s="41"/>
      <c r="X1279" s="41"/>
      <c r="Y1279" s="41"/>
      <c r="Z1279" s="41"/>
      <c r="AA1279" s="41"/>
      <c r="AB1279" s="41"/>
      <c r="AC1279" s="41"/>
      <c r="AD1279" s="41"/>
      <c r="AE1279" s="41"/>
      <c r="AR1279" s="227" t="s">
        <v>396</v>
      </c>
      <c r="AT1279" s="227" t="s">
        <v>542</v>
      </c>
      <c r="AU1279" s="227" t="s">
        <v>83</v>
      </c>
      <c r="AY1279" s="20" t="s">
        <v>197</v>
      </c>
      <c r="BE1279" s="228">
        <f>IF(N1279="základní",J1279,0)</f>
        <v>0</v>
      </c>
      <c r="BF1279" s="228">
        <f>IF(N1279="snížená",J1279,0)</f>
        <v>0</v>
      </c>
      <c r="BG1279" s="228">
        <f>IF(N1279="zákl. přenesená",J1279,0)</f>
        <v>0</v>
      </c>
      <c r="BH1279" s="228">
        <f>IF(N1279="sníž. přenesená",J1279,0)</f>
        <v>0</v>
      </c>
      <c r="BI1279" s="228">
        <f>IF(N1279="nulová",J1279,0)</f>
        <v>0</v>
      </c>
      <c r="BJ1279" s="20" t="s">
        <v>81</v>
      </c>
      <c r="BK1279" s="228">
        <f>ROUND(I1279*H1279,2)</f>
        <v>0</v>
      </c>
      <c r="BL1279" s="20" t="s">
        <v>291</v>
      </c>
      <c r="BM1279" s="227" t="s">
        <v>1765</v>
      </c>
    </row>
    <row r="1280" s="13" customFormat="1">
      <c r="A1280" s="13"/>
      <c r="B1280" s="234"/>
      <c r="C1280" s="235"/>
      <c r="D1280" s="236" t="s">
        <v>207</v>
      </c>
      <c r="E1280" s="237" t="s">
        <v>19</v>
      </c>
      <c r="F1280" s="238" t="s">
        <v>1766</v>
      </c>
      <c r="G1280" s="235"/>
      <c r="H1280" s="239">
        <v>1</v>
      </c>
      <c r="I1280" s="240"/>
      <c r="J1280" s="235"/>
      <c r="K1280" s="235"/>
      <c r="L1280" s="241"/>
      <c r="M1280" s="242"/>
      <c r="N1280" s="243"/>
      <c r="O1280" s="243"/>
      <c r="P1280" s="243"/>
      <c r="Q1280" s="243"/>
      <c r="R1280" s="243"/>
      <c r="S1280" s="243"/>
      <c r="T1280" s="244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5" t="s">
        <v>207</v>
      </c>
      <c r="AU1280" s="245" t="s">
        <v>83</v>
      </c>
      <c r="AV1280" s="13" t="s">
        <v>83</v>
      </c>
      <c r="AW1280" s="13" t="s">
        <v>35</v>
      </c>
      <c r="AX1280" s="13" t="s">
        <v>81</v>
      </c>
      <c r="AY1280" s="245" t="s">
        <v>197</v>
      </c>
    </row>
    <row r="1281" s="2" customFormat="1" ht="24.15" customHeight="1">
      <c r="A1281" s="41"/>
      <c r="B1281" s="42"/>
      <c r="C1281" s="279" t="s">
        <v>1767</v>
      </c>
      <c r="D1281" s="279" t="s">
        <v>542</v>
      </c>
      <c r="E1281" s="280" t="s">
        <v>1768</v>
      </c>
      <c r="F1281" s="281" t="s">
        <v>1769</v>
      </c>
      <c r="G1281" s="282" t="s">
        <v>267</v>
      </c>
      <c r="H1281" s="283">
        <v>1</v>
      </c>
      <c r="I1281" s="284"/>
      <c r="J1281" s="285">
        <f>ROUND(I1281*H1281,2)</f>
        <v>0</v>
      </c>
      <c r="K1281" s="281" t="s">
        <v>19</v>
      </c>
      <c r="L1281" s="286"/>
      <c r="M1281" s="287" t="s">
        <v>19</v>
      </c>
      <c r="N1281" s="288" t="s">
        <v>45</v>
      </c>
      <c r="O1281" s="87"/>
      <c r="P1281" s="225">
        <f>O1281*H1281</f>
        <v>0</v>
      </c>
      <c r="Q1281" s="225">
        <v>0.029999999999999999</v>
      </c>
      <c r="R1281" s="225">
        <f>Q1281*H1281</f>
        <v>0.029999999999999999</v>
      </c>
      <c r="S1281" s="225">
        <v>0</v>
      </c>
      <c r="T1281" s="226">
        <f>S1281*H1281</f>
        <v>0</v>
      </c>
      <c r="U1281" s="41"/>
      <c r="V1281" s="41"/>
      <c r="W1281" s="41"/>
      <c r="X1281" s="41"/>
      <c r="Y1281" s="41"/>
      <c r="Z1281" s="41"/>
      <c r="AA1281" s="41"/>
      <c r="AB1281" s="41"/>
      <c r="AC1281" s="41"/>
      <c r="AD1281" s="41"/>
      <c r="AE1281" s="41"/>
      <c r="AR1281" s="227" t="s">
        <v>396</v>
      </c>
      <c r="AT1281" s="227" t="s">
        <v>542</v>
      </c>
      <c r="AU1281" s="227" t="s">
        <v>83</v>
      </c>
      <c r="AY1281" s="20" t="s">
        <v>197</v>
      </c>
      <c r="BE1281" s="228">
        <f>IF(N1281="základní",J1281,0)</f>
        <v>0</v>
      </c>
      <c r="BF1281" s="228">
        <f>IF(N1281="snížená",J1281,0)</f>
        <v>0</v>
      </c>
      <c r="BG1281" s="228">
        <f>IF(N1281="zákl. přenesená",J1281,0)</f>
        <v>0</v>
      </c>
      <c r="BH1281" s="228">
        <f>IF(N1281="sníž. přenesená",J1281,0)</f>
        <v>0</v>
      </c>
      <c r="BI1281" s="228">
        <f>IF(N1281="nulová",J1281,0)</f>
        <v>0</v>
      </c>
      <c r="BJ1281" s="20" t="s">
        <v>81</v>
      </c>
      <c r="BK1281" s="228">
        <f>ROUND(I1281*H1281,2)</f>
        <v>0</v>
      </c>
      <c r="BL1281" s="20" t="s">
        <v>291</v>
      </c>
      <c r="BM1281" s="227" t="s">
        <v>1770</v>
      </c>
    </row>
    <row r="1282" s="13" customFormat="1">
      <c r="A1282" s="13"/>
      <c r="B1282" s="234"/>
      <c r="C1282" s="235"/>
      <c r="D1282" s="236" t="s">
        <v>207</v>
      </c>
      <c r="E1282" s="237" t="s">
        <v>19</v>
      </c>
      <c r="F1282" s="238" t="s">
        <v>1771</v>
      </c>
      <c r="G1282" s="235"/>
      <c r="H1282" s="239">
        <v>1</v>
      </c>
      <c r="I1282" s="240"/>
      <c r="J1282" s="235"/>
      <c r="K1282" s="235"/>
      <c r="L1282" s="241"/>
      <c r="M1282" s="242"/>
      <c r="N1282" s="243"/>
      <c r="O1282" s="243"/>
      <c r="P1282" s="243"/>
      <c r="Q1282" s="243"/>
      <c r="R1282" s="243"/>
      <c r="S1282" s="243"/>
      <c r="T1282" s="244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5" t="s">
        <v>207</v>
      </c>
      <c r="AU1282" s="245" t="s">
        <v>83</v>
      </c>
      <c r="AV1282" s="13" t="s">
        <v>83</v>
      </c>
      <c r="AW1282" s="13" t="s">
        <v>35</v>
      </c>
      <c r="AX1282" s="13" t="s">
        <v>81</v>
      </c>
      <c r="AY1282" s="245" t="s">
        <v>197</v>
      </c>
    </row>
    <row r="1283" s="2" customFormat="1" ht="24.15" customHeight="1">
      <c r="A1283" s="41"/>
      <c r="B1283" s="42"/>
      <c r="C1283" s="216" t="s">
        <v>1772</v>
      </c>
      <c r="D1283" s="216" t="s">
        <v>199</v>
      </c>
      <c r="E1283" s="217" t="s">
        <v>1773</v>
      </c>
      <c r="F1283" s="218" t="s">
        <v>1774</v>
      </c>
      <c r="G1283" s="219" t="s">
        <v>267</v>
      </c>
      <c r="H1283" s="220">
        <v>2.6800000000000002</v>
      </c>
      <c r="I1283" s="221"/>
      <c r="J1283" s="222">
        <f>ROUND(I1283*H1283,2)</f>
        <v>0</v>
      </c>
      <c r="K1283" s="218" t="s">
        <v>203</v>
      </c>
      <c r="L1283" s="47"/>
      <c r="M1283" s="223" t="s">
        <v>19</v>
      </c>
      <c r="N1283" s="224" t="s">
        <v>45</v>
      </c>
      <c r="O1283" s="87"/>
      <c r="P1283" s="225">
        <f>O1283*H1283</f>
        <v>0</v>
      </c>
      <c r="Q1283" s="225">
        <v>0.00025999999999999998</v>
      </c>
      <c r="R1283" s="225">
        <f>Q1283*H1283</f>
        <v>0.00069680000000000002</v>
      </c>
      <c r="S1283" s="225">
        <v>0</v>
      </c>
      <c r="T1283" s="226">
        <f>S1283*H1283</f>
        <v>0</v>
      </c>
      <c r="U1283" s="41"/>
      <c r="V1283" s="41"/>
      <c r="W1283" s="41"/>
      <c r="X1283" s="41"/>
      <c r="Y1283" s="41"/>
      <c r="Z1283" s="41"/>
      <c r="AA1283" s="41"/>
      <c r="AB1283" s="41"/>
      <c r="AC1283" s="41"/>
      <c r="AD1283" s="41"/>
      <c r="AE1283" s="41"/>
      <c r="AR1283" s="227" t="s">
        <v>291</v>
      </c>
      <c r="AT1283" s="227" t="s">
        <v>199</v>
      </c>
      <c r="AU1283" s="227" t="s">
        <v>83</v>
      </c>
      <c r="AY1283" s="20" t="s">
        <v>197</v>
      </c>
      <c r="BE1283" s="228">
        <f>IF(N1283="základní",J1283,0)</f>
        <v>0</v>
      </c>
      <c r="BF1283" s="228">
        <f>IF(N1283="snížená",J1283,0)</f>
        <v>0</v>
      </c>
      <c r="BG1283" s="228">
        <f>IF(N1283="zákl. přenesená",J1283,0)</f>
        <v>0</v>
      </c>
      <c r="BH1283" s="228">
        <f>IF(N1283="sníž. přenesená",J1283,0)</f>
        <v>0</v>
      </c>
      <c r="BI1283" s="228">
        <f>IF(N1283="nulová",J1283,0)</f>
        <v>0</v>
      </c>
      <c r="BJ1283" s="20" t="s">
        <v>81</v>
      </c>
      <c r="BK1283" s="228">
        <f>ROUND(I1283*H1283,2)</f>
        <v>0</v>
      </c>
      <c r="BL1283" s="20" t="s">
        <v>291</v>
      </c>
      <c r="BM1283" s="227" t="s">
        <v>1775</v>
      </c>
    </row>
    <row r="1284" s="2" customFormat="1">
      <c r="A1284" s="41"/>
      <c r="B1284" s="42"/>
      <c r="C1284" s="43"/>
      <c r="D1284" s="229" t="s">
        <v>205</v>
      </c>
      <c r="E1284" s="43"/>
      <c r="F1284" s="230" t="s">
        <v>1776</v>
      </c>
      <c r="G1284" s="43"/>
      <c r="H1284" s="43"/>
      <c r="I1284" s="231"/>
      <c r="J1284" s="43"/>
      <c r="K1284" s="43"/>
      <c r="L1284" s="47"/>
      <c r="M1284" s="232"/>
      <c r="N1284" s="233"/>
      <c r="O1284" s="87"/>
      <c r="P1284" s="87"/>
      <c r="Q1284" s="87"/>
      <c r="R1284" s="87"/>
      <c r="S1284" s="87"/>
      <c r="T1284" s="88"/>
      <c r="U1284" s="41"/>
      <c r="V1284" s="41"/>
      <c r="W1284" s="41"/>
      <c r="X1284" s="41"/>
      <c r="Y1284" s="41"/>
      <c r="Z1284" s="41"/>
      <c r="AA1284" s="41"/>
      <c r="AB1284" s="41"/>
      <c r="AC1284" s="41"/>
      <c r="AD1284" s="41"/>
      <c r="AE1284" s="41"/>
      <c r="AT1284" s="20" t="s">
        <v>205</v>
      </c>
      <c r="AU1284" s="20" t="s">
        <v>83</v>
      </c>
    </row>
    <row r="1285" s="15" customFormat="1">
      <c r="A1285" s="15"/>
      <c r="B1285" s="257"/>
      <c r="C1285" s="258"/>
      <c r="D1285" s="236" t="s">
        <v>207</v>
      </c>
      <c r="E1285" s="259" t="s">
        <v>19</v>
      </c>
      <c r="F1285" s="260" t="s">
        <v>1733</v>
      </c>
      <c r="G1285" s="258"/>
      <c r="H1285" s="259" t="s">
        <v>19</v>
      </c>
      <c r="I1285" s="261"/>
      <c r="J1285" s="258"/>
      <c r="K1285" s="258"/>
      <c r="L1285" s="262"/>
      <c r="M1285" s="263"/>
      <c r="N1285" s="264"/>
      <c r="O1285" s="264"/>
      <c r="P1285" s="264"/>
      <c r="Q1285" s="264"/>
      <c r="R1285" s="264"/>
      <c r="S1285" s="264"/>
      <c r="T1285" s="26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T1285" s="266" t="s">
        <v>207</v>
      </c>
      <c r="AU1285" s="266" t="s">
        <v>83</v>
      </c>
      <c r="AV1285" s="15" t="s">
        <v>81</v>
      </c>
      <c r="AW1285" s="15" t="s">
        <v>35</v>
      </c>
      <c r="AX1285" s="15" t="s">
        <v>74</v>
      </c>
      <c r="AY1285" s="266" t="s">
        <v>197</v>
      </c>
    </row>
    <row r="1286" s="13" customFormat="1">
      <c r="A1286" s="13"/>
      <c r="B1286" s="234"/>
      <c r="C1286" s="235"/>
      <c r="D1286" s="236" t="s">
        <v>207</v>
      </c>
      <c r="E1286" s="237" t="s">
        <v>19</v>
      </c>
      <c r="F1286" s="238" t="s">
        <v>1777</v>
      </c>
      <c r="G1286" s="235"/>
      <c r="H1286" s="239">
        <v>1.96</v>
      </c>
      <c r="I1286" s="240"/>
      <c r="J1286" s="235"/>
      <c r="K1286" s="235"/>
      <c r="L1286" s="241"/>
      <c r="M1286" s="242"/>
      <c r="N1286" s="243"/>
      <c r="O1286" s="243"/>
      <c r="P1286" s="243"/>
      <c r="Q1286" s="243"/>
      <c r="R1286" s="243"/>
      <c r="S1286" s="243"/>
      <c r="T1286" s="244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5" t="s">
        <v>207</v>
      </c>
      <c r="AU1286" s="245" t="s">
        <v>83</v>
      </c>
      <c r="AV1286" s="13" t="s">
        <v>83</v>
      </c>
      <c r="AW1286" s="13" t="s">
        <v>35</v>
      </c>
      <c r="AX1286" s="13" t="s">
        <v>74</v>
      </c>
      <c r="AY1286" s="245" t="s">
        <v>197</v>
      </c>
    </row>
    <row r="1287" s="13" customFormat="1">
      <c r="A1287" s="13"/>
      <c r="B1287" s="234"/>
      <c r="C1287" s="235"/>
      <c r="D1287" s="236" t="s">
        <v>207</v>
      </c>
      <c r="E1287" s="237" t="s">
        <v>19</v>
      </c>
      <c r="F1287" s="238" t="s">
        <v>1778</v>
      </c>
      <c r="G1287" s="235"/>
      <c r="H1287" s="239">
        <v>0.71999999999999997</v>
      </c>
      <c r="I1287" s="240"/>
      <c r="J1287" s="235"/>
      <c r="K1287" s="235"/>
      <c r="L1287" s="241"/>
      <c r="M1287" s="242"/>
      <c r="N1287" s="243"/>
      <c r="O1287" s="243"/>
      <c r="P1287" s="243"/>
      <c r="Q1287" s="243"/>
      <c r="R1287" s="243"/>
      <c r="S1287" s="243"/>
      <c r="T1287" s="244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5" t="s">
        <v>207</v>
      </c>
      <c r="AU1287" s="245" t="s">
        <v>83</v>
      </c>
      <c r="AV1287" s="13" t="s">
        <v>83</v>
      </c>
      <c r="AW1287" s="13" t="s">
        <v>35</v>
      </c>
      <c r="AX1287" s="13" t="s">
        <v>74</v>
      </c>
      <c r="AY1287" s="245" t="s">
        <v>197</v>
      </c>
    </row>
    <row r="1288" s="14" customFormat="1">
      <c r="A1288" s="14"/>
      <c r="B1288" s="246"/>
      <c r="C1288" s="247"/>
      <c r="D1288" s="236" t="s">
        <v>207</v>
      </c>
      <c r="E1288" s="248" t="s">
        <v>19</v>
      </c>
      <c r="F1288" s="249" t="s">
        <v>216</v>
      </c>
      <c r="G1288" s="247"/>
      <c r="H1288" s="250">
        <v>2.6800000000000002</v>
      </c>
      <c r="I1288" s="251"/>
      <c r="J1288" s="247"/>
      <c r="K1288" s="247"/>
      <c r="L1288" s="252"/>
      <c r="M1288" s="253"/>
      <c r="N1288" s="254"/>
      <c r="O1288" s="254"/>
      <c r="P1288" s="254"/>
      <c r="Q1288" s="254"/>
      <c r="R1288" s="254"/>
      <c r="S1288" s="254"/>
      <c r="T1288" s="255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6" t="s">
        <v>207</v>
      </c>
      <c r="AU1288" s="256" t="s">
        <v>83</v>
      </c>
      <c r="AV1288" s="14" t="s">
        <v>109</v>
      </c>
      <c r="AW1288" s="14" t="s">
        <v>35</v>
      </c>
      <c r="AX1288" s="14" t="s">
        <v>81</v>
      </c>
      <c r="AY1288" s="256" t="s">
        <v>197</v>
      </c>
    </row>
    <row r="1289" s="2" customFormat="1" ht="24.15" customHeight="1">
      <c r="A1289" s="41"/>
      <c r="B1289" s="42"/>
      <c r="C1289" s="279" t="s">
        <v>1779</v>
      </c>
      <c r="D1289" s="279" t="s">
        <v>542</v>
      </c>
      <c r="E1289" s="280" t="s">
        <v>1780</v>
      </c>
      <c r="F1289" s="281" t="s">
        <v>1781</v>
      </c>
      <c r="G1289" s="282" t="s">
        <v>267</v>
      </c>
      <c r="H1289" s="283">
        <v>2</v>
      </c>
      <c r="I1289" s="284"/>
      <c r="J1289" s="285">
        <f>ROUND(I1289*H1289,2)</f>
        <v>0</v>
      </c>
      <c r="K1289" s="281" t="s">
        <v>19</v>
      </c>
      <c r="L1289" s="286"/>
      <c r="M1289" s="287" t="s">
        <v>19</v>
      </c>
      <c r="N1289" s="288" t="s">
        <v>45</v>
      </c>
      <c r="O1289" s="87"/>
      <c r="P1289" s="225">
        <f>O1289*H1289</f>
        <v>0</v>
      </c>
      <c r="Q1289" s="225">
        <v>0.034720000000000001</v>
      </c>
      <c r="R1289" s="225">
        <f>Q1289*H1289</f>
        <v>0.069440000000000002</v>
      </c>
      <c r="S1289" s="225">
        <v>0</v>
      </c>
      <c r="T1289" s="226">
        <f>S1289*H1289</f>
        <v>0</v>
      </c>
      <c r="U1289" s="41"/>
      <c r="V1289" s="41"/>
      <c r="W1289" s="41"/>
      <c r="X1289" s="41"/>
      <c r="Y1289" s="41"/>
      <c r="Z1289" s="41"/>
      <c r="AA1289" s="41"/>
      <c r="AB1289" s="41"/>
      <c r="AC1289" s="41"/>
      <c r="AD1289" s="41"/>
      <c r="AE1289" s="41"/>
      <c r="AR1289" s="227" t="s">
        <v>396</v>
      </c>
      <c r="AT1289" s="227" t="s">
        <v>542</v>
      </c>
      <c r="AU1289" s="227" t="s">
        <v>83</v>
      </c>
      <c r="AY1289" s="20" t="s">
        <v>197</v>
      </c>
      <c r="BE1289" s="228">
        <f>IF(N1289="základní",J1289,0)</f>
        <v>0</v>
      </c>
      <c r="BF1289" s="228">
        <f>IF(N1289="snížená",J1289,0)</f>
        <v>0</v>
      </c>
      <c r="BG1289" s="228">
        <f>IF(N1289="zákl. přenesená",J1289,0)</f>
        <v>0</v>
      </c>
      <c r="BH1289" s="228">
        <f>IF(N1289="sníž. přenesená",J1289,0)</f>
        <v>0</v>
      </c>
      <c r="BI1289" s="228">
        <f>IF(N1289="nulová",J1289,0)</f>
        <v>0</v>
      </c>
      <c r="BJ1289" s="20" t="s">
        <v>81</v>
      </c>
      <c r="BK1289" s="228">
        <f>ROUND(I1289*H1289,2)</f>
        <v>0</v>
      </c>
      <c r="BL1289" s="20" t="s">
        <v>291</v>
      </c>
      <c r="BM1289" s="227" t="s">
        <v>1782</v>
      </c>
    </row>
    <row r="1290" s="13" customFormat="1">
      <c r="A1290" s="13"/>
      <c r="B1290" s="234"/>
      <c r="C1290" s="235"/>
      <c r="D1290" s="236" t="s">
        <v>207</v>
      </c>
      <c r="E1290" s="237" t="s">
        <v>19</v>
      </c>
      <c r="F1290" s="238" t="s">
        <v>1783</v>
      </c>
      <c r="G1290" s="235"/>
      <c r="H1290" s="239">
        <v>2</v>
      </c>
      <c r="I1290" s="240"/>
      <c r="J1290" s="235"/>
      <c r="K1290" s="235"/>
      <c r="L1290" s="241"/>
      <c r="M1290" s="242"/>
      <c r="N1290" s="243"/>
      <c r="O1290" s="243"/>
      <c r="P1290" s="243"/>
      <c r="Q1290" s="243"/>
      <c r="R1290" s="243"/>
      <c r="S1290" s="243"/>
      <c r="T1290" s="244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5" t="s">
        <v>207</v>
      </c>
      <c r="AU1290" s="245" t="s">
        <v>83</v>
      </c>
      <c r="AV1290" s="13" t="s">
        <v>83</v>
      </c>
      <c r="AW1290" s="13" t="s">
        <v>35</v>
      </c>
      <c r="AX1290" s="13" t="s">
        <v>81</v>
      </c>
      <c r="AY1290" s="245" t="s">
        <v>197</v>
      </c>
    </row>
    <row r="1291" s="2" customFormat="1" ht="24.15" customHeight="1">
      <c r="A1291" s="41"/>
      <c r="B1291" s="42"/>
      <c r="C1291" s="279" t="s">
        <v>1784</v>
      </c>
      <c r="D1291" s="279" t="s">
        <v>542</v>
      </c>
      <c r="E1291" s="280" t="s">
        <v>1785</v>
      </c>
      <c r="F1291" s="281" t="s">
        <v>1786</v>
      </c>
      <c r="G1291" s="282" t="s">
        <v>267</v>
      </c>
      <c r="H1291" s="283">
        <v>1</v>
      </c>
      <c r="I1291" s="284"/>
      <c r="J1291" s="285">
        <f>ROUND(I1291*H1291,2)</f>
        <v>0</v>
      </c>
      <c r="K1291" s="281" t="s">
        <v>19</v>
      </c>
      <c r="L1291" s="286"/>
      <c r="M1291" s="287" t="s">
        <v>19</v>
      </c>
      <c r="N1291" s="288" t="s">
        <v>45</v>
      </c>
      <c r="O1291" s="87"/>
      <c r="P1291" s="225">
        <f>O1291*H1291</f>
        <v>0</v>
      </c>
      <c r="Q1291" s="225">
        <v>0.040280000000000003</v>
      </c>
      <c r="R1291" s="225">
        <f>Q1291*H1291</f>
        <v>0.040280000000000003</v>
      </c>
      <c r="S1291" s="225">
        <v>0</v>
      </c>
      <c r="T1291" s="226">
        <f>S1291*H1291</f>
        <v>0</v>
      </c>
      <c r="U1291" s="41"/>
      <c r="V1291" s="41"/>
      <c r="W1291" s="41"/>
      <c r="X1291" s="41"/>
      <c r="Y1291" s="41"/>
      <c r="Z1291" s="41"/>
      <c r="AA1291" s="41"/>
      <c r="AB1291" s="41"/>
      <c r="AC1291" s="41"/>
      <c r="AD1291" s="41"/>
      <c r="AE1291" s="41"/>
      <c r="AR1291" s="227" t="s">
        <v>396</v>
      </c>
      <c r="AT1291" s="227" t="s">
        <v>542</v>
      </c>
      <c r="AU1291" s="227" t="s">
        <v>83</v>
      </c>
      <c r="AY1291" s="20" t="s">
        <v>197</v>
      </c>
      <c r="BE1291" s="228">
        <f>IF(N1291="základní",J1291,0)</f>
        <v>0</v>
      </c>
      <c r="BF1291" s="228">
        <f>IF(N1291="snížená",J1291,0)</f>
        <v>0</v>
      </c>
      <c r="BG1291" s="228">
        <f>IF(N1291="zákl. přenesená",J1291,0)</f>
        <v>0</v>
      </c>
      <c r="BH1291" s="228">
        <f>IF(N1291="sníž. přenesená",J1291,0)</f>
        <v>0</v>
      </c>
      <c r="BI1291" s="228">
        <f>IF(N1291="nulová",J1291,0)</f>
        <v>0</v>
      </c>
      <c r="BJ1291" s="20" t="s">
        <v>81</v>
      </c>
      <c r="BK1291" s="228">
        <f>ROUND(I1291*H1291,2)</f>
        <v>0</v>
      </c>
      <c r="BL1291" s="20" t="s">
        <v>291</v>
      </c>
      <c r="BM1291" s="227" t="s">
        <v>1787</v>
      </c>
    </row>
    <row r="1292" s="13" customFormat="1">
      <c r="A1292" s="13"/>
      <c r="B1292" s="234"/>
      <c r="C1292" s="235"/>
      <c r="D1292" s="236" t="s">
        <v>207</v>
      </c>
      <c r="E1292" s="237" t="s">
        <v>19</v>
      </c>
      <c r="F1292" s="238" t="s">
        <v>1788</v>
      </c>
      <c r="G1292" s="235"/>
      <c r="H1292" s="239">
        <v>1</v>
      </c>
      <c r="I1292" s="240"/>
      <c r="J1292" s="235"/>
      <c r="K1292" s="235"/>
      <c r="L1292" s="241"/>
      <c r="M1292" s="242"/>
      <c r="N1292" s="243"/>
      <c r="O1292" s="243"/>
      <c r="P1292" s="243"/>
      <c r="Q1292" s="243"/>
      <c r="R1292" s="243"/>
      <c r="S1292" s="243"/>
      <c r="T1292" s="244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5" t="s">
        <v>207</v>
      </c>
      <c r="AU1292" s="245" t="s">
        <v>83</v>
      </c>
      <c r="AV1292" s="13" t="s">
        <v>83</v>
      </c>
      <c r="AW1292" s="13" t="s">
        <v>35</v>
      </c>
      <c r="AX1292" s="13" t="s">
        <v>81</v>
      </c>
      <c r="AY1292" s="245" t="s">
        <v>197</v>
      </c>
    </row>
    <row r="1293" s="2" customFormat="1" ht="37.8" customHeight="1">
      <c r="A1293" s="41"/>
      <c r="B1293" s="42"/>
      <c r="C1293" s="216" t="s">
        <v>1789</v>
      </c>
      <c r="D1293" s="216" t="s">
        <v>199</v>
      </c>
      <c r="E1293" s="217" t="s">
        <v>1790</v>
      </c>
      <c r="F1293" s="218" t="s">
        <v>1791</v>
      </c>
      <c r="G1293" s="219" t="s">
        <v>886</v>
      </c>
      <c r="H1293" s="220">
        <v>286</v>
      </c>
      <c r="I1293" s="221"/>
      <c r="J1293" s="222">
        <f>ROUND(I1293*H1293,2)</f>
        <v>0</v>
      </c>
      <c r="K1293" s="218" t="s">
        <v>203</v>
      </c>
      <c r="L1293" s="47"/>
      <c r="M1293" s="223" t="s">
        <v>19</v>
      </c>
      <c r="N1293" s="224" t="s">
        <v>45</v>
      </c>
      <c r="O1293" s="87"/>
      <c r="P1293" s="225">
        <f>O1293*H1293</f>
        <v>0</v>
      </c>
      <c r="Q1293" s="225">
        <v>0.00027999999999999998</v>
      </c>
      <c r="R1293" s="225">
        <f>Q1293*H1293</f>
        <v>0.080079999999999998</v>
      </c>
      <c r="S1293" s="225">
        <v>0</v>
      </c>
      <c r="T1293" s="226">
        <f>S1293*H1293</f>
        <v>0</v>
      </c>
      <c r="U1293" s="41"/>
      <c r="V1293" s="41"/>
      <c r="W1293" s="41"/>
      <c r="X1293" s="41"/>
      <c r="Y1293" s="41"/>
      <c r="Z1293" s="41"/>
      <c r="AA1293" s="41"/>
      <c r="AB1293" s="41"/>
      <c r="AC1293" s="41"/>
      <c r="AD1293" s="41"/>
      <c r="AE1293" s="41"/>
      <c r="AR1293" s="227" t="s">
        <v>291</v>
      </c>
      <c r="AT1293" s="227" t="s">
        <v>199</v>
      </c>
      <c r="AU1293" s="227" t="s">
        <v>83</v>
      </c>
      <c r="AY1293" s="20" t="s">
        <v>197</v>
      </c>
      <c r="BE1293" s="228">
        <f>IF(N1293="základní",J1293,0)</f>
        <v>0</v>
      </c>
      <c r="BF1293" s="228">
        <f>IF(N1293="snížená",J1293,0)</f>
        <v>0</v>
      </c>
      <c r="BG1293" s="228">
        <f>IF(N1293="zákl. přenesená",J1293,0)</f>
        <v>0</v>
      </c>
      <c r="BH1293" s="228">
        <f>IF(N1293="sníž. přenesená",J1293,0)</f>
        <v>0</v>
      </c>
      <c r="BI1293" s="228">
        <f>IF(N1293="nulová",J1293,0)</f>
        <v>0</v>
      </c>
      <c r="BJ1293" s="20" t="s">
        <v>81</v>
      </c>
      <c r="BK1293" s="228">
        <f>ROUND(I1293*H1293,2)</f>
        <v>0</v>
      </c>
      <c r="BL1293" s="20" t="s">
        <v>291</v>
      </c>
      <c r="BM1293" s="227" t="s">
        <v>1792</v>
      </c>
    </row>
    <row r="1294" s="2" customFormat="1">
      <c r="A1294" s="41"/>
      <c r="B1294" s="42"/>
      <c r="C1294" s="43"/>
      <c r="D1294" s="229" t="s">
        <v>205</v>
      </c>
      <c r="E1294" s="43"/>
      <c r="F1294" s="230" t="s">
        <v>1793</v>
      </c>
      <c r="G1294" s="43"/>
      <c r="H1294" s="43"/>
      <c r="I1294" s="231"/>
      <c r="J1294" s="43"/>
      <c r="K1294" s="43"/>
      <c r="L1294" s="47"/>
      <c r="M1294" s="232"/>
      <c r="N1294" s="233"/>
      <c r="O1294" s="87"/>
      <c r="P1294" s="87"/>
      <c r="Q1294" s="87"/>
      <c r="R1294" s="87"/>
      <c r="S1294" s="87"/>
      <c r="T1294" s="88"/>
      <c r="U1294" s="41"/>
      <c r="V1294" s="41"/>
      <c r="W1294" s="41"/>
      <c r="X1294" s="41"/>
      <c r="Y1294" s="41"/>
      <c r="Z1294" s="41"/>
      <c r="AA1294" s="41"/>
      <c r="AB1294" s="41"/>
      <c r="AC1294" s="41"/>
      <c r="AD1294" s="41"/>
      <c r="AE1294" s="41"/>
      <c r="AT1294" s="20" t="s">
        <v>205</v>
      </c>
      <c r="AU1294" s="20" t="s">
        <v>83</v>
      </c>
    </row>
    <row r="1295" s="13" customFormat="1">
      <c r="A1295" s="13"/>
      <c r="B1295" s="234"/>
      <c r="C1295" s="235"/>
      <c r="D1295" s="236" t="s">
        <v>207</v>
      </c>
      <c r="E1295" s="237" t="s">
        <v>19</v>
      </c>
      <c r="F1295" s="238" t="s">
        <v>1794</v>
      </c>
      <c r="G1295" s="235"/>
      <c r="H1295" s="239">
        <v>286</v>
      </c>
      <c r="I1295" s="240"/>
      <c r="J1295" s="235"/>
      <c r="K1295" s="235"/>
      <c r="L1295" s="241"/>
      <c r="M1295" s="242"/>
      <c r="N1295" s="243"/>
      <c r="O1295" s="243"/>
      <c r="P1295" s="243"/>
      <c r="Q1295" s="243"/>
      <c r="R1295" s="243"/>
      <c r="S1295" s="243"/>
      <c r="T1295" s="244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5" t="s">
        <v>207</v>
      </c>
      <c r="AU1295" s="245" t="s">
        <v>83</v>
      </c>
      <c r="AV1295" s="13" t="s">
        <v>83</v>
      </c>
      <c r="AW1295" s="13" t="s">
        <v>35</v>
      </c>
      <c r="AX1295" s="13" t="s">
        <v>81</v>
      </c>
      <c r="AY1295" s="245" t="s">
        <v>197</v>
      </c>
    </row>
    <row r="1296" s="2" customFormat="1" ht="37.8" customHeight="1">
      <c r="A1296" s="41"/>
      <c r="B1296" s="42"/>
      <c r="C1296" s="216" t="s">
        <v>1795</v>
      </c>
      <c r="D1296" s="216" t="s">
        <v>199</v>
      </c>
      <c r="E1296" s="217" t="s">
        <v>1796</v>
      </c>
      <c r="F1296" s="218" t="s">
        <v>1797</v>
      </c>
      <c r="G1296" s="219" t="s">
        <v>267</v>
      </c>
      <c r="H1296" s="220">
        <v>23</v>
      </c>
      <c r="I1296" s="221"/>
      <c r="J1296" s="222">
        <f>ROUND(I1296*H1296,2)</f>
        <v>0</v>
      </c>
      <c r="K1296" s="218" t="s">
        <v>203</v>
      </c>
      <c r="L1296" s="47"/>
      <c r="M1296" s="223" t="s">
        <v>19</v>
      </c>
      <c r="N1296" s="224" t="s">
        <v>45</v>
      </c>
      <c r="O1296" s="87"/>
      <c r="P1296" s="225">
        <f>O1296*H1296</f>
        <v>0</v>
      </c>
      <c r="Q1296" s="225">
        <v>0</v>
      </c>
      <c r="R1296" s="225">
        <f>Q1296*H1296</f>
        <v>0</v>
      </c>
      <c r="S1296" s="225">
        <v>0</v>
      </c>
      <c r="T1296" s="226">
        <f>S1296*H1296</f>
        <v>0</v>
      </c>
      <c r="U1296" s="41"/>
      <c r="V1296" s="41"/>
      <c r="W1296" s="41"/>
      <c r="X1296" s="41"/>
      <c r="Y1296" s="41"/>
      <c r="Z1296" s="41"/>
      <c r="AA1296" s="41"/>
      <c r="AB1296" s="41"/>
      <c r="AC1296" s="41"/>
      <c r="AD1296" s="41"/>
      <c r="AE1296" s="41"/>
      <c r="AR1296" s="227" t="s">
        <v>291</v>
      </c>
      <c r="AT1296" s="227" t="s">
        <v>199</v>
      </c>
      <c r="AU1296" s="227" t="s">
        <v>83</v>
      </c>
      <c r="AY1296" s="20" t="s">
        <v>197</v>
      </c>
      <c r="BE1296" s="228">
        <f>IF(N1296="základní",J1296,0)</f>
        <v>0</v>
      </c>
      <c r="BF1296" s="228">
        <f>IF(N1296="snížená",J1296,0)</f>
        <v>0</v>
      </c>
      <c r="BG1296" s="228">
        <f>IF(N1296="zákl. přenesená",J1296,0)</f>
        <v>0</v>
      </c>
      <c r="BH1296" s="228">
        <f>IF(N1296="sníž. přenesená",J1296,0)</f>
        <v>0</v>
      </c>
      <c r="BI1296" s="228">
        <f>IF(N1296="nulová",J1296,0)</f>
        <v>0</v>
      </c>
      <c r="BJ1296" s="20" t="s">
        <v>81</v>
      </c>
      <c r="BK1296" s="228">
        <f>ROUND(I1296*H1296,2)</f>
        <v>0</v>
      </c>
      <c r="BL1296" s="20" t="s">
        <v>291</v>
      </c>
      <c r="BM1296" s="227" t="s">
        <v>1798</v>
      </c>
    </row>
    <row r="1297" s="2" customFormat="1">
      <c r="A1297" s="41"/>
      <c r="B1297" s="42"/>
      <c r="C1297" s="43"/>
      <c r="D1297" s="229" t="s">
        <v>205</v>
      </c>
      <c r="E1297" s="43"/>
      <c r="F1297" s="230" t="s">
        <v>1799</v>
      </c>
      <c r="G1297" s="43"/>
      <c r="H1297" s="43"/>
      <c r="I1297" s="231"/>
      <c r="J1297" s="43"/>
      <c r="K1297" s="43"/>
      <c r="L1297" s="47"/>
      <c r="M1297" s="232"/>
      <c r="N1297" s="233"/>
      <c r="O1297" s="87"/>
      <c r="P1297" s="87"/>
      <c r="Q1297" s="87"/>
      <c r="R1297" s="87"/>
      <c r="S1297" s="87"/>
      <c r="T1297" s="88"/>
      <c r="U1297" s="41"/>
      <c r="V1297" s="41"/>
      <c r="W1297" s="41"/>
      <c r="X1297" s="41"/>
      <c r="Y1297" s="41"/>
      <c r="Z1297" s="41"/>
      <c r="AA1297" s="41"/>
      <c r="AB1297" s="41"/>
      <c r="AC1297" s="41"/>
      <c r="AD1297" s="41"/>
      <c r="AE1297" s="41"/>
      <c r="AT1297" s="20" t="s">
        <v>205</v>
      </c>
      <c r="AU1297" s="20" t="s">
        <v>83</v>
      </c>
    </row>
    <row r="1298" s="15" customFormat="1">
      <c r="A1298" s="15"/>
      <c r="B1298" s="257"/>
      <c r="C1298" s="258"/>
      <c r="D1298" s="236" t="s">
        <v>207</v>
      </c>
      <c r="E1298" s="259" t="s">
        <v>19</v>
      </c>
      <c r="F1298" s="260" t="s">
        <v>1800</v>
      </c>
      <c r="G1298" s="258"/>
      <c r="H1298" s="259" t="s">
        <v>19</v>
      </c>
      <c r="I1298" s="261"/>
      <c r="J1298" s="258"/>
      <c r="K1298" s="258"/>
      <c r="L1298" s="262"/>
      <c r="M1298" s="263"/>
      <c r="N1298" s="264"/>
      <c r="O1298" s="264"/>
      <c r="P1298" s="264"/>
      <c r="Q1298" s="264"/>
      <c r="R1298" s="264"/>
      <c r="S1298" s="264"/>
      <c r="T1298" s="26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T1298" s="266" t="s">
        <v>207</v>
      </c>
      <c r="AU1298" s="266" t="s">
        <v>83</v>
      </c>
      <c r="AV1298" s="15" t="s">
        <v>81</v>
      </c>
      <c r="AW1298" s="15" t="s">
        <v>35</v>
      </c>
      <c r="AX1298" s="15" t="s">
        <v>74</v>
      </c>
      <c r="AY1298" s="266" t="s">
        <v>197</v>
      </c>
    </row>
    <row r="1299" s="13" customFormat="1">
      <c r="A1299" s="13"/>
      <c r="B1299" s="234"/>
      <c r="C1299" s="235"/>
      <c r="D1299" s="236" t="s">
        <v>207</v>
      </c>
      <c r="E1299" s="237" t="s">
        <v>19</v>
      </c>
      <c r="F1299" s="238" t="s">
        <v>1801</v>
      </c>
      <c r="G1299" s="235"/>
      <c r="H1299" s="239">
        <v>11</v>
      </c>
      <c r="I1299" s="240"/>
      <c r="J1299" s="235"/>
      <c r="K1299" s="235"/>
      <c r="L1299" s="241"/>
      <c r="M1299" s="242"/>
      <c r="N1299" s="243"/>
      <c r="O1299" s="243"/>
      <c r="P1299" s="243"/>
      <c r="Q1299" s="243"/>
      <c r="R1299" s="243"/>
      <c r="S1299" s="243"/>
      <c r="T1299" s="244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5" t="s">
        <v>207</v>
      </c>
      <c r="AU1299" s="245" t="s">
        <v>83</v>
      </c>
      <c r="AV1299" s="13" t="s">
        <v>83</v>
      </c>
      <c r="AW1299" s="13" t="s">
        <v>35</v>
      </c>
      <c r="AX1299" s="13" t="s">
        <v>74</v>
      </c>
      <c r="AY1299" s="245" t="s">
        <v>197</v>
      </c>
    </row>
    <row r="1300" s="13" customFormat="1">
      <c r="A1300" s="13"/>
      <c r="B1300" s="234"/>
      <c r="C1300" s="235"/>
      <c r="D1300" s="236" t="s">
        <v>207</v>
      </c>
      <c r="E1300" s="237" t="s">
        <v>19</v>
      </c>
      <c r="F1300" s="238" t="s">
        <v>1802</v>
      </c>
      <c r="G1300" s="235"/>
      <c r="H1300" s="239">
        <v>12</v>
      </c>
      <c r="I1300" s="240"/>
      <c r="J1300" s="235"/>
      <c r="K1300" s="235"/>
      <c r="L1300" s="241"/>
      <c r="M1300" s="242"/>
      <c r="N1300" s="243"/>
      <c r="O1300" s="243"/>
      <c r="P1300" s="243"/>
      <c r="Q1300" s="243"/>
      <c r="R1300" s="243"/>
      <c r="S1300" s="243"/>
      <c r="T1300" s="244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5" t="s">
        <v>207</v>
      </c>
      <c r="AU1300" s="245" t="s">
        <v>83</v>
      </c>
      <c r="AV1300" s="13" t="s">
        <v>83</v>
      </c>
      <c r="AW1300" s="13" t="s">
        <v>35</v>
      </c>
      <c r="AX1300" s="13" t="s">
        <v>74</v>
      </c>
      <c r="AY1300" s="245" t="s">
        <v>197</v>
      </c>
    </row>
    <row r="1301" s="14" customFormat="1">
      <c r="A1301" s="14"/>
      <c r="B1301" s="246"/>
      <c r="C1301" s="247"/>
      <c r="D1301" s="236" t="s">
        <v>207</v>
      </c>
      <c r="E1301" s="248" t="s">
        <v>19</v>
      </c>
      <c r="F1301" s="249" t="s">
        <v>216</v>
      </c>
      <c r="G1301" s="247"/>
      <c r="H1301" s="250">
        <v>23</v>
      </c>
      <c r="I1301" s="251"/>
      <c r="J1301" s="247"/>
      <c r="K1301" s="247"/>
      <c r="L1301" s="252"/>
      <c r="M1301" s="253"/>
      <c r="N1301" s="254"/>
      <c r="O1301" s="254"/>
      <c r="P1301" s="254"/>
      <c r="Q1301" s="254"/>
      <c r="R1301" s="254"/>
      <c r="S1301" s="254"/>
      <c r="T1301" s="255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6" t="s">
        <v>207</v>
      </c>
      <c r="AU1301" s="256" t="s">
        <v>83</v>
      </c>
      <c r="AV1301" s="14" t="s">
        <v>109</v>
      </c>
      <c r="AW1301" s="14" t="s">
        <v>35</v>
      </c>
      <c r="AX1301" s="14" t="s">
        <v>81</v>
      </c>
      <c r="AY1301" s="256" t="s">
        <v>197</v>
      </c>
    </row>
    <row r="1302" s="2" customFormat="1" ht="24.15" customHeight="1">
      <c r="A1302" s="41"/>
      <c r="B1302" s="42"/>
      <c r="C1302" s="279" t="s">
        <v>1803</v>
      </c>
      <c r="D1302" s="279" t="s">
        <v>542</v>
      </c>
      <c r="E1302" s="280" t="s">
        <v>1804</v>
      </c>
      <c r="F1302" s="281" t="s">
        <v>1805</v>
      </c>
      <c r="G1302" s="282" t="s">
        <v>267</v>
      </c>
      <c r="H1302" s="283">
        <v>11</v>
      </c>
      <c r="I1302" s="284"/>
      <c r="J1302" s="285">
        <f>ROUND(I1302*H1302,2)</f>
        <v>0</v>
      </c>
      <c r="K1302" s="281" t="s">
        <v>203</v>
      </c>
      <c r="L1302" s="286"/>
      <c r="M1302" s="287" t="s">
        <v>19</v>
      </c>
      <c r="N1302" s="288" t="s">
        <v>45</v>
      </c>
      <c r="O1302" s="87"/>
      <c r="P1302" s="225">
        <f>O1302*H1302</f>
        <v>0</v>
      </c>
      <c r="Q1302" s="225">
        <v>0.014500000000000001</v>
      </c>
      <c r="R1302" s="225">
        <f>Q1302*H1302</f>
        <v>0.1595</v>
      </c>
      <c r="S1302" s="225">
        <v>0</v>
      </c>
      <c r="T1302" s="226">
        <f>S1302*H1302</f>
        <v>0</v>
      </c>
      <c r="U1302" s="41"/>
      <c r="V1302" s="41"/>
      <c r="W1302" s="41"/>
      <c r="X1302" s="41"/>
      <c r="Y1302" s="41"/>
      <c r="Z1302" s="41"/>
      <c r="AA1302" s="41"/>
      <c r="AB1302" s="41"/>
      <c r="AC1302" s="41"/>
      <c r="AD1302" s="41"/>
      <c r="AE1302" s="41"/>
      <c r="AR1302" s="227" t="s">
        <v>396</v>
      </c>
      <c r="AT1302" s="227" t="s">
        <v>542</v>
      </c>
      <c r="AU1302" s="227" t="s">
        <v>83</v>
      </c>
      <c r="AY1302" s="20" t="s">
        <v>197</v>
      </c>
      <c r="BE1302" s="228">
        <f>IF(N1302="základní",J1302,0)</f>
        <v>0</v>
      </c>
      <c r="BF1302" s="228">
        <f>IF(N1302="snížená",J1302,0)</f>
        <v>0</v>
      </c>
      <c r="BG1302" s="228">
        <f>IF(N1302="zákl. přenesená",J1302,0)</f>
        <v>0</v>
      </c>
      <c r="BH1302" s="228">
        <f>IF(N1302="sníž. přenesená",J1302,0)</f>
        <v>0</v>
      </c>
      <c r="BI1302" s="228">
        <f>IF(N1302="nulová",J1302,0)</f>
        <v>0</v>
      </c>
      <c r="BJ1302" s="20" t="s">
        <v>81</v>
      </c>
      <c r="BK1302" s="228">
        <f>ROUND(I1302*H1302,2)</f>
        <v>0</v>
      </c>
      <c r="BL1302" s="20" t="s">
        <v>291</v>
      </c>
      <c r="BM1302" s="227" t="s">
        <v>1806</v>
      </c>
    </row>
    <row r="1303" s="13" customFormat="1">
      <c r="A1303" s="13"/>
      <c r="B1303" s="234"/>
      <c r="C1303" s="235"/>
      <c r="D1303" s="236" t="s">
        <v>207</v>
      </c>
      <c r="E1303" s="237" t="s">
        <v>19</v>
      </c>
      <c r="F1303" s="238" t="s">
        <v>1807</v>
      </c>
      <c r="G1303" s="235"/>
      <c r="H1303" s="239">
        <v>11</v>
      </c>
      <c r="I1303" s="240"/>
      <c r="J1303" s="235"/>
      <c r="K1303" s="235"/>
      <c r="L1303" s="241"/>
      <c r="M1303" s="242"/>
      <c r="N1303" s="243"/>
      <c r="O1303" s="243"/>
      <c r="P1303" s="243"/>
      <c r="Q1303" s="243"/>
      <c r="R1303" s="243"/>
      <c r="S1303" s="243"/>
      <c r="T1303" s="244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5" t="s">
        <v>207</v>
      </c>
      <c r="AU1303" s="245" t="s">
        <v>83</v>
      </c>
      <c r="AV1303" s="13" t="s">
        <v>83</v>
      </c>
      <c r="AW1303" s="13" t="s">
        <v>35</v>
      </c>
      <c r="AX1303" s="13" t="s">
        <v>81</v>
      </c>
      <c r="AY1303" s="245" t="s">
        <v>197</v>
      </c>
    </row>
    <row r="1304" s="2" customFormat="1" ht="24.15" customHeight="1">
      <c r="A1304" s="41"/>
      <c r="B1304" s="42"/>
      <c r="C1304" s="279" t="s">
        <v>1808</v>
      </c>
      <c r="D1304" s="289" t="s">
        <v>542</v>
      </c>
      <c r="E1304" s="280" t="s">
        <v>1809</v>
      </c>
      <c r="F1304" s="281" t="s">
        <v>1810</v>
      </c>
      <c r="G1304" s="282" t="s">
        <v>267</v>
      </c>
      <c r="H1304" s="283">
        <v>12</v>
      </c>
      <c r="I1304" s="284"/>
      <c r="J1304" s="285">
        <f>ROUND(I1304*H1304,2)</f>
        <v>0</v>
      </c>
      <c r="K1304" s="281" t="s">
        <v>203</v>
      </c>
      <c r="L1304" s="286"/>
      <c r="M1304" s="287" t="s">
        <v>19</v>
      </c>
      <c r="N1304" s="288" t="s">
        <v>45</v>
      </c>
      <c r="O1304" s="87"/>
      <c r="P1304" s="225">
        <f>O1304*H1304</f>
        <v>0</v>
      </c>
      <c r="Q1304" s="225">
        <v>0.016</v>
      </c>
      <c r="R1304" s="225">
        <f>Q1304*H1304</f>
        <v>0.192</v>
      </c>
      <c r="S1304" s="225">
        <v>0</v>
      </c>
      <c r="T1304" s="226">
        <f>S1304*H1304</f>
        <v>0</v>
      </c>
      <c r="U1304" s="41"/>
      <c r="V1304" s="41"/>
      <c r="W1304" s="41"/>
      <c r="X1304" s="41"/>
      <c r="Y1304" s="41"/>
      <c r="Z1304" s="41"/>
      <c r="AA1304" s="41"/>
      <c r="AB1304" s="41"/>
      <c r="AC1304" s="41"/>
      <c r="AD1304" s="41"/>
      <c r="AE1304" s="41"/>
      <c r="AR1304" s="227" t="s">
        <v>396</v>
      </c>
      <c r="AT1304" s="227" t="s">
        <v>542</v>
      </c>
      <c r="AU1304" s="227" t="s">
        <v>83</v>
      </c>
      <c r="AY1304" s="20" t="s">
        <v>197</v>
      </c>
      <c r="BE1304" s="228">
        <f>IF(N1304="základní",J1304,0)</f>
        <v>0</v>
      </c>
      <c r="BF1304" s="228">
        <f>IF(N1304="snížená",J1304,0)</f>
        <v>0</v>
      </c>
      <c r="BG1304" s="228">
        <f>IF(N1304="zákl. přenesená",J1304,0)</f>
        <v>0</v>
      </c>
      <c r="BH1304" s="228">
        <f>IF(N1304="sníž. přenesená",J1304,0)</f>
        <v>0</v>
      </c>
      <c r="BI1304" s="228">
        <f>IF(N1304="nulová",J1304,0)</f>
        <v>0</v>
      </c>
      <c r="BJ1304" s="20" t="s">
        <v>81</v>
      </c>
      <c r="BK1304" s="228">
        <f>ROUND(I1304*H1304,2)</f>
        <v>0</v>
      </c>
      <c r="BL1304" s="20" t="s">
        <v>291</v>
      </c>
      <c r="BM1304" s="227" t="s">
        <v>1811</v>
      </c>
    </row>
    <row r="1305" s="13" customFormat="1">
      <c r="A1305" s="13"/>
      <c r="B1305" s="234"/>
      <c r="C1305" s="235"/>
      <c r="D1305" s="236" t="s">
        <v>207</v>
      </c>
      <c r="E1305" s="237" t="s">
        <v>19</v>
      </c>
      <c r="F1305" s="238" t="s">
        <v>1812</v>
      </c>
      <c r="G1305" s="235"/>
      <c r="H1305" s="239">
        <v>12</v>
      </c>
      <c r="I1305" s="240"/>
      <c r="J1305" s="235"/>
      <c r="K1305" s="235"/>
      <c r="L1305" s="241"/>
      <c r="M1305" s="242"/>
      <c r="N1305" s="243"/>
      <c r="O1305" s="243"/>
      <c r="P1305" s="243"/>
      <c r="Q1305" s="243"/>
      <c r="R1305" s="243"/>
      <c r="S1305" s="243"/>
      <c r="T1305" s="244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5" t="s">
        <v>207</v>
      </c>
      <c r="AU1305" s="245" t="s">
        <v>83</v>
      </c>
      <c r="AV1305" s="13" t="s">
        <v>83</v>
      </c>
      <c r="AW1305" s="13" t="s">
        <v>35</v>
      </c>
      <c r="AX1305" s="13" t="s">
        <v>81</v>
      </c>
      <c r="AY1305" s="245" t="s">
        <v>197</v>
      </c>
    </row>
    <row r="1306" s="2" customFormat="1" ht="37.8" customHeight="1">
      <c r="A1306" s="41"/>
      <c r="B1306" s="42"/>
      <c r="C1306" s="216" t="s">
        <v>1813</v>
      </c>
      <c r="D1306" s="267" t="s">
        <v>199</v>
      </c>
      <c r="E1306" s="217" t="s">
        <v>1814</v>
      </c>
      <c r="F1306" s="218" t="s">
        <v>1815</v>
      </c>
      <c r="G1306" s="219" t="s">
        <v>267</v>
      </c>
      <c r="H1306" s="220">
        <v>1</v>
      </c>
      <c r="I1306" s="221"/>
      <c r="J1306" s="222">
        <f>ROUND(I1306*H1306,2)</f>
        <v>0</v>
      </c>
      <c r="K1306" s="218" t="s">
        <v>498</v>
      </c>
      <c r="L1306" s="47"/>
      <c r="M1306" s="223" t="s">
        <v>19</v>
      </c>
      <c r="N1306" s="224" t="s">
        <v>45</v>
      </c>
      <c r="O1306" s="87"/>
      <c r="P1306" s="225">
        <f>O1306*H1306</f>
        <v>0</v>
      </c>
      <c r="Q1306" s="225">
        <v>0</v>
      </c>
      <c r="R1306" s="225">
        <f>Q1306*H1306</f>
        <v>0</v>
      </c>
      <c r="S1306" s="225">
        <v>0</v>
      </c>
      <c r="T1306" s="226">
        <f>S1306*H1306</f>
        <v>0</v>
      </c>
      <c r="U1306" s="41"/>
      <c r="V1306" s="41"/>
      <c r="W1306" s="41"/>
      <c r="X1306" s="41"/>
      <c r="Y1306" s="41"/>
      <c r="Z1306" s="41"/>
      <c r="AA1306" s="41"/>
      <c r="AB1306" s="41"/>
      <c r="AC1306" s="41"/>
      <c r="AD1306" s="41"/>
      <c r="AE1306" s="41"/>
      <c r="AR1306" s="227" t="s">
        <v>291</v>
      </c>
      <c r="AT1306" s="227" t="s">
        <v>199</v>
      </c>
      <c r="AU1306" s="227" t="s">
        <v>83</v>
      </c>
      <c r="AY1306" s="20" t="s">
        <v>197</v>
      </c>
      <c r="BE1306" s="228">
        <f>IF(N1306="základní",J1306,0)</f>
        <v>0</v>
      </c>
      <c r="BF1306" s="228">
        <f>IF(N1306="snížená",J1306,0)</f>
        <v>0</v>
      </c>
      <c r="BG1306" s="228">
        <f>IF(N1306="zákl. přenesená",J1306,0)</f>
        <v>0</v>
      </c>
      <c r="BH1306" s="228">
        <f>IF(N1306="sníž. přenesená",J1306,0)</f>
        <v>0</v>
      </c>
      <c r="BI1306" s="228">
        <f>IF(N1306="nulová",J1306,0)</f>
        <v>0</v>
      </c>
      <c r="BJ1306" s="20" t="s">
        <v>81</v>
      </c>
      <c r="BK1306" s="228">
        <f>ROUND(I1306*H1306,2)</f>
        <v>0</v>
      </c>
      <c r="BL1306" s="20" t="s">
        <v>291</v>
      </c>
      <c r="BM1306" s="227" t="s">
        <v>1816</v>
      </c>
    </row>
    <row r="1307" s="2" customFormat="1">
      <c r="A1307" s="41"/>
      <c r="B1307" s="42"/>
      <c r="C1307" s="43"/>
      <c r="D1307" s="229" t="s">
        <v>205</v>
      </c>
      <c r="E1307" s="43"/>
      <c r="F1307" s="230" t="s">
        <v>1817</v>
      </c>
      <c r="G1307" s="43"/>
      <c r="H1307" s="43"/>
      <c r="I1307" s="231"/>
      <c r="J1307" s="43"/>
      <c r="K1307" s="43"/>
      <c r="L1307" s="47"/>
      <c r="M1307" s="232"/>
      <c r="N1307" s="233"/>
      <c r="O1307" s="87"/>
      <c r="P1307" s="87"/>
      <c r="Q1307" s="87"/>
      <c r="R1307" s="87"/>
      <c r="S1307" s="87"/>
      <c r="T1307" s="88"/>
      <c r="U1307" s="41"/>
      <c r="V1307" s="41"/>
      <c r="W1307" s="41"/>
      <c r="X1307" s="41"/>
      <c r="Y1307" s="41"/>
      <c r="Z1307" s="41"/>
      <c r="AA1307" s="41"/>
      <c r="AB1307" s="41"/>
      <c r="AC1307" s="41"/>
      <c r="AD1307" s="41"/>
      <c r="AE1307" s="41"/>
      <c r="AT1307" s="20" t="s">
        <v>205</v>
      </c>
      <c r="AU1307" s="20" t="s">
        <v>83</v>
      </c>
    </row>
    <row r="1308" s="13" customFormat="1">
      <c r="A1308" s="13"/>
      <c r="B1308" s="234"/>
      <c r="C1308" s="235"/>
      <c r="D1308" s="236" t="s">
        <v>207</v>
      </c>
      <c r="E1308" s="237" t="s">
        <v>19</v>
      </c>
      <c r="F1308" s="238" t="s">
        <v>1818</v>
      </c>
      <c r="G1308" s="235"/>
      <c r="H1308" s="239">
        <v>1</v>
      </c>
      <c r="I1308" s="240"/>
      <c r="J1308" s="235"/>
      <c r="K1308" s="235"/>
      <c r="L1308" s="241"/>
      <c r="M1308" s="242"/>
      <c r="N1308" s="243"/>
      <c r="O1308" s="243"/>
      <c r="P1308" s="243"/>
      <c r="Q1308" s="243"/>
      <c r="R1308" s="243"/>
      <c r="S1308" s="243"/>
      <c r="T1308" s="244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5" t="s">
        <v>207</v>
      </c>
      <c r="AU1308" s="245" t="s">
        <v>83</v>
      </c>
      <c r="AV1308" s="13" t="s">
        <v>83</v>
      </c>
      <c r="AW1308" s="13" t="s">
        <v>35</v>
      </c>
      <c r="AX1308" s="13" t="s">
        <v>81</v>
      </c>
      <c r="AY1308" s="245" t="s">
        <v>197</v>
      </c>
    </row>
    <row r="1309" s="2" customFormat="1" ht="24.15" customHeight="1">
      <c r="A1309" s="41"/>
      <c r="B1309" s="42"/>
      <c r="C1309" s="279" t="s">
        <v>1819</v>
      </c>
      <c r="D1309" s="289" t="s">
        <v>542</v>
      </c>
      <c r="E1309" s="280" t="s">
        <v>1820</v>
      </c>
      <c r="F1309" s="281" t="s">
        <v>1821</v>
      </c>
      <c r="G1309" s="282" t="s">
        <v>267</v>
      </c>
      <c r="H1309" s="283">
        <v>1</v>
      </c>
      <c r="I1309" s="284"/>
      <c r="J1309" s="285">
        <f>ROUND(I1309*H1309,2)</f>
        <v>0</v>
      </c>
      <c r="K1309" s="281" t="s">
        <v>498</v>
      </c>
      <c r="L1309" s="286"/>
      <c r="M1309" s="287" t="s">
        <v>19</v>
      </c>
      <c r="N1309" s="288" t="s">
        <v>45</v>
      </c>
      <c r="O1309" s="87"/>
      <c r="P1309" s="225">
        <f>O1309*H1309</f>
        <v>0</v>
      </c>
      <c r="Q1309" s="225">
        <v>0.017000000000000001</v>
      </c>
      <c r="R1309" s="225">
        <f>Q1309*H1309</f>
        <v>0.017000000000000001</v>
      </c>
      <c r="S1309" s="225">
        <v>0</v>
      </c>
      <c r="T1309" s="226">
        <f>S1309*H1309</f>
        <v>0</v>
      </c>
      <c r="U1309" s="41"/>
      <c r="V1309" s="41"/>
      <c r="W1309" s="41"/>
      <c r="X1309" s="41"/>
      <c r="Y1309" s="41"/>
      <c r="Z1309" s="41"/>
      <c r="AA1309" s="41"/>
      <c r="AB1309" s="41"/>
      <c r="AC1309" s="41"/>
      <c r="AD1309" s="41"/>
      <c r="AE1309" s="41"/>
      <c r="AR1309" s="227" t="s">
        <v>396</v>
      </c>
      <c r="AT1309" s="227" t="s">
        <v>542</v>
      </c>
      <c r="AU1309" s="227" t="s">
        <v>83</v>
      </c>
      <c r="AY1309" s="20" t="s">
        <v>197</v>
      </c>
      <c r="BE1309" s="228">
        <f>IF(N1309="základní",J1309,0)</f>
        <v>0</v>
      </c>
      <c r="BF1309" s="228">
        <f>IF(N1309="snížená",J1309,0)</f>
        <v>0</v>
      </c>
      <c r="BG1309" s="228">
        <f>IF(N1309="zákl. přenesená",J1309,0)</f>
        <v>0</v>
      </c>
      <c r="BH1309" s="228">
        <f>IF(N1309="sníž. přenesená",J1309,0)</f>
        <v>0</v>
      </c>
      <c r="BI1309" s="228">
        <f>IF(N1309="nulová",J1309,0)</f>
        <v>0</v>
      </c>
      <c r="BJ1309" s="20" t="s">
        <v>81</v>
      </c>
      <c r="BK1309" s="228">
        <f>ROUND(I1309*H1309,2)</f>
        <v>0</v>
      </c>
      <c r="BL1309" s="20" t="s">
        <v>291</v>
      </c>
      <c r="BM1309" s="227" t="s">
        <v>1822</v>
      </c>
    </row>
    <row r="1310" s="13" customFormat="1">
      <c r="A1310" s="13"/>
      <c r="B1310" s="234"/>
      <c r="C1310" s="235"/>
      <c r="D1310" s="236" t="s">
        <v>207</v>
      </c>
      <c r="E1310" s="237" t="s">
        <v>19</v>
      </c>
      <c r="F1310" s="238" t="s">
        <v>1823</v>
      </c>
      <c r="G1310" s="235"/>
      <c r="H1310" s="239">
        <v>1</v>
      </c>
      <c r="I1310" s="240"/>
      <c r="J1310" s="235"/>
      <c r="K1310" s="235"/>
      <c r="L1310" s="241"/>
      <c r="M1310" s="242"/>
      <c r="N1310" s="243"/>
      <c r="O1310" s="243"/>
      <c r="P1310" s="243"/>
      <c r="Q1310" s="243"/>
      <c r="R1310" s="243"/>
      <c r="S1310" s="243"/>
      <c r="T1310" s="244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5" t="s">
        <v>207</v>
      </c>
      <c r="AU1310" s="245" t="s">
        <v>83</v>
      </c>
      <c r="AV1310" s="13" t="s">
        <v>83</v>
      </c>
      <c r="AW1310" s="13" t="s">
        <v>35</v>
      </c>
      <c r="AX1310" s="13" t="s">
        <v>81</v>
      </c>
      <c r="AY1310" s="245" t="s">
        <v>197</v>
      </c>
    </row>
    <row r="1311" s="2" customFormat="1" ht="37.8" customHeight="1">
      <c r="A1311" s="41"/>
      <c r="B1311" s="42"/>
      <c r="C1311" s="216" t="s">
        <v>1824</v>
      </c>
      <c r="D1311" s="216" t="s">
        <v>199</v>
      </c>
      <c r="E1311" s="217" t="s">
        <v>1825</v>
      </c>
      <c r="F1311" s="218" t="s">
        <v>1826</v>
      </c>
      <c r="G1311" s="219" t="s">
        <v>267</v>
      </c>
      <c r="H1311" s="220">
        <v>11</v>
      </c>
      <c r="I1311" s="221"/>
      <c r="J1311" s="222">
        <f>ROUND(I1311*H1311,2)</f>
        <v>0</v>
      </c>
      <c r="K1311" s="218" t="s">
        <v>203</v>
      </c>
      <c r="L1311" s="47"/>
      <c r="M1311" s="223" t="s">
        <v>19</v>
      </c>
      <c r="N1311" s="224" t="s">
        <v>45</v>
      </c>
      <c r="O1311" s="87"/>
      <c r="P1311" s="225">
        <f>O1311*H1311</f>
        <v>0</v>
      </c>
      <c r="Q1311" s="225">
        <v>0</v>
      </c>
      <c r="R1311" s="225">
        <f>Q1311*H1311</f>
        <v>0</v>
      </c>
      <c r="S1311" s="225">
        <v>0</v>
      </c>
      <c r="T1311" s="226">
        <f>S1311*H1311</f>
        <v>0</v>
      </c>
      <c r="U1311" s="41"/>
      <c r="V1311" s="41"/>
      <c r="W1311" s="41"/>
      <c r="X1311" s="41"/>
      <c r="Y1311" s="41"/>
      <c r="Z1311" s="41"/>
      <c r="AA1311" s="41"/>
      <c r="AB1311" s="41"/>
      <c r="AC1311" s="41"/>
      <c r="AD1311" s="41"/>
      <c r="AE1311" s="41"/>
      <c r="AR1311" s="227" t="s">
        <v>291</v>
      </c>
      <c r="AT1311" s="227" t="s">
        <v>199</v>
      </c>
      <c r="AU1311" s="227" t="s">
        <v>83</v>
      </c>
      <c r="AY1311" s="20" t="s">
        <v>197</v>
      </c>
      <c r="BE1311" s="228">
        <f>IF(N1311="základní",J1311,0)</f>
        <v>0</v>
      </c>
      <c r="BF1311" s="228">
        <f>IF(N1311="snížená",J1311,0)</f>
        <v>0</v>
      </c>
      <c r="BG1311" s="228">
        <f>IF(N1311="zákl. přenesená",J1311,0)</f>
        <v>0</v>
      </c>
      <c r="BH1311" s="228">
        <f>IF(N1311="sníž. přenesená",J1311,0)</f>
        <v>0</v>
      </c>
      <c r="BI1311" s="228">
        <f>IF(N1311="nulová",J1311,0)</f>
        <v>0</v>
      </c>
      <c r="BJ1311" s="20" t="s">
        <v>81</v>
      </c>
      <c r="BK1311" s="228">
        <f>ROUND(I1311*H1311,2)</f>
        <v>0</v>
      </c>
      <c r="BL1311" s="20" t="s">
        <v>291</v>
      </c>
      <c r="BM1311" s="227" t="s">
        <v>1827</v>
      </c>
    </row>
    <row r="1312" s="2" customFormat="1">
      <c r="A1312" s="41"/>
      <c r="B1312" s="42"/>
      <c r="C1312" s="43"/>
      <c r="D1312" s="229" t="s">
        <v>205</v>
      </c>
      <c r="E1312" s="43"/>
      <c r="F1312" s="230" t="s">
        <v>1828</v>
      </c>
      <c r="G1312" s="43"/>
      <c r="H1312" s="43"/>
      <c r="I1312" s="231"/>
      <c r="J1312" s="43"/>
      <c r="K1312" s="43"/>
      <c r="L1312" s="47"/>
      <c r="M1312" s="232"/>
      <c r="N1312" s="233"/>
      <c r="O1312" s="87"/>
      <c r="P1312" s="87"/>
      <c r="Q1312" s="87"/>
      <c r="R1312" s="87"/>
      <c r="S1312" s="87"/>
      <c r="T1312" s="88"/>
      <c r="U1312" s="41"/>
      <c r="V1312" s="41"/>
      <c r="W1312" s="41"/>
      <c r="X1312" s="41"/>
      <c r="Y1312" s="41"/>
      <c r="Z1312" s="41"/>
      <c r="AA1312" s="41"/>
      <c r="AB1312" s="41"/>
      <c r="AC1312" s="41"/>
      <c r="AD1312" s="41"/>
      <c r="AE1312" s="41"/>
      <c r="AT1312" s="20" t="s">
        <v>205</v>
      </c>
      <c r="AU1312" s="20" t="s">
        <v>83</v>
      </c>
    </row>
    <row r="1313" s="15" customFormat="1">
      <c r="A1313" s="15"/>
      <c r="B1313" s="257"/>
      <c r="C1313" s="258"/>
      <c r="D1313" s="236" t="s">
        <v>207</v>
      </c>
      <c r="E1313" s="259" t="s">
        <v>19</v>
      </c>
      <c r="F1313" s="260" t="s">
        <v>1800</v>
      </c>
      <c r="G1313" s="258"/>
      <c r="H1313" s="259" t="s">
        <v>19</v>
      </c>
      <c r="I1313" s="261"/>
      <c r="J1313" s="258"/>
      <c r="K1313" s="258"/>
      <c r="L1313" s="262"/>
      <c r="M1313" s="263"/>
      <c r="N1313" s="264"/>
      <c r="O1313" s="264"/>
      <c r="P1313" s="264"/>
      <c r="Q1313" s="264"/>
      <c r="R1313" s="264"/>
      <c r="S1313" s="264"/>
      <c r="T1313" s="26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T1313" s="266" t="s">
        <v>207</v>
      </c>
      <c r="AU1313" s="266" t="s">
        <v>83</v>
      </c>
      <c r="AV1313" s="15" t="s">
        <v>81</v>
      </c>
      <c r="AW1313" s="15" t="s">
        <v>35</v>
      </c>
      <c r="AX1313" s="15" t="s">
        <v>74</v>
      </c>
      <c r="AY1313" s="266" t="s">
        <v>197</v>
      </c>
    </row>
    <row r="1314" s="13" customFormat="1">
      <c r="A1314" s="13"/>
      <c r="B1314" s="234"/>
      <c r="C1314" s="235"/>
      <c r="D1314" s="236" t="s">
        <v>207</v>
      </c>
      <c r="E1314" s="237" t="s">
        <v>19</v>
      </c>
      <c r="F1314" s="238" t="s">
        <v>1829</v>
      </c>
      <c r="G1314" s="235"/>
      <c r="H1314" s="239">
        <v>1</v>
      </c>
      <c r="I1314" s="240"/>
      <c r="J1314" s="235"/>
      <c r="K1314" s="235"/>
      <c r="L1314" s="241"/>
      <c r="M1314" s="242"/>
      <c r="N1314" s="243"/>
      <c r="O1314" s="243"/>
      <c r="P1314" s="243"/>
      <c r="Q1314" s="243"/>
      <c r="R1314" s="243"/>
      <c r="S1314" s="243"/>
      <c r="T1314" s="244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5" t="s">
        <v>207</v>
      </c>
      <c r="AU1314" s="245" t="s">
        <v>83</v>
      </c>
      <c r="AV1314" s="13" t="s">
        <v>83</v>
      </c>
      <c r="AW1314" s="13" t="s">
        <v>35</v>
      </c>
      <c r="AX1314" s="13" t="s">
        <v>74</v>
      </c>
      <c r="AY1314" s="245" t="s">
        <v>197</v>
      </c>
    </row>
    <row r="1315" s="13" customFormat="1">
      <c r="A1315" s="13"/>
      <c r="B1315" s="234"/>
      <c r="C1315" s="235"/>
      <c r="D1315" s="236" t="s">
        <v>207</v>
      </c>
      <c r="E1315" s="237" t="s">
        <v>19</v>
      </c>
      <c r="F1315" s="238" t="s">
        <v>1830</v>
      </c>
      <c r="G1315" s="235"/>
      <c r="H1315" s="239">
        <v>10</v>
      </c>
      <c r="I1315" s="240"/>
      <c r="J1315" s="235"/>
      <c r="K1315" s="235"/>
      <c r="L1315" s="241"/>
      <c r="M1315" s="242"/>
      <c r="N1315" s="243"/>
      <c r="O1315" s="243"/>
      <c r="P1315" s="243"/>
      <c r="Q1315" s="243"/>
      <c r="R1315" s="243"/>
      <c r="S1315" s="243"/>
      <c r="T1315" s="244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5" t="s">
        <v>207</v>
      </c>
      <c r="AU1315" s="245" t="s">
        <v>83</v>
      </c>
      <c r="AV1315" s="13" t="s">
        <v>83</v>
      </c>
      <c r="AW1315" s="13" t="s">
        <v>35</v>
      </c>
      <c r="AX1315" s="13" t="s">
        <v>74</v>
      </c>
      <c r="AY1315" s="245" t="s">
        <v>197</v>
      </c>
    </row>
    <row r="1316" s="14" customFormat="1">
      <c r="A1316" s="14"/>
      <c r="B1316" s="246"/>
      <c r="C1316" s="247"/>
      <c r="D1316" s="236" t="s">
        <v>207</v>
      </c>
      <c r="E1316" s="248" t="s">
        <v>19</v>
      </c>
      <c r="F1316" s="249" t="s">
        <v>216</v>
      </c>
      <c r="G1316" s="247"/>
      <c r="H1316" s="250">
        <v>11</v>
      </c>
      <c r="I1316" s="251"/>
      <c r="J1316" s="247"/>
      <c r="K1316" s="247"/>
      <c r="L1316" s="252"/>
      <c r="M1316" s="253"/>
      <c r="N1316" s="254"/>
      <c r="O1316" s="254"/>
      <c r="P1316" s="254"/>
      <c r="Q1316" s="254"/>
      <c r="R1316" s="254"/>
      <c r="S1316" s="254"/>
      <c r="T1316" s="255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6" t="s">
        <v>207</v>
      </c>
      <c r="AU1316" s="256" t="s">
        <v>83</v>
      </c>
      <c r="AV1316" s="14" t="s">
        <v>109</v>
      </c>
      <c r="AW1316" s="14" t="s">
        <v>35</v>
      </c>
      <c r="AX1316" s="14" t="s">
        <v>81</v>
      </c>
      <c r="AY1316" s="256" t="s">
        <v>197</v>
      </c>
    </row>
    <row r="1317" s="2" customFormat="1" ht="33" customHeight="1">
      <c r="A1317" s="41"/>
      <c r="B1317" s="42"/>
      <c r="C1317" s="279" t="s">
        <v>1831</v>
      </c>
      <c r="D1317" s="289" t="s">
        <v>542</v>
      </c>
      <c r="E1317" s="280" t="s">
        <v>1832</v>
      </c>
      <c r="F1317" s="281" t="s">
        <v>1833</v>
      </c>
      <c r="G1317" s="282" t="s">
        <v>267</v>
      </c>
      <c r="H1317" s="283">
        <v>1</v>
      </c>
      <c r="I1317" s="284"/>
      <c r="J1317" s="285">
        <f>ROUND(I1317*H1317,2)</f>
        <v>0</v>
      </c>
      <c r="K1317" s="281" t="s">
        <v>498</v>
      </c>
      <c r="L1317" s="286"/>
      <c r="M1317" s="287" t="s">
        <v>19</v>
      </c>
      <c r="N1317" s="288" t="s">
        <v>45</v>
      </c>
      <c r="O1317" s="87"/>
      <c r="P1317" s="225">
        <f>O1317*H1317</f>
        <v>0</v>
      </c>
      <c r="Q1317" s="225">
        <v>0.0189</v>
      </c>
      <c r="R1317" s="225">
        <f>Q1317*H1317</f>
        <v>0.0189</v>
      </c>
      <c r="S1317" s="225">
        <v>0</v>
      </c>
      <c r="T1317" s="226">
        <f>S1317*H1317</f>
        <v>0</v>
      </c>
      <c r="U1317" s="41"/>
      <c r="V1317" s="41"/>
      <c r="W1317" s="41"/>
      <c r="X1317" s="41"/>
      <c r="Y1317" s="41"/>
      <c r="Z1317" s="41"/>
      <c r="AA1317" s="41"/>
      <c r="AB1317" s="41"/>
      <c r="AC1317" s="41"/>
      <c r="AD1317" s="41"/>
      <c r="AE1317" s="41"/>
      <c r="AR1317" s="227" t="s">
        <v>396</v>
      </c>
      <c r="AT1317" s="227" t="s">
        <v>542</v>
      </c>
      <c r="AU1317" s="227" t="s">
        <v>83</v>
      </c>
      <c r="AY1317" s="20" t="s">
        <v>197</v>
      </c>
      <c r="BE1317" s="228">
        <f>IF(N1317="základní",J1317,0)</f>
        <v>0</v>
      </c>
      <c r="BF1317" s="228">
        <f>IF(N1317="snížená",J1317,0)</f>
        <v>0</v>
      </c>
      <c r="BG1317" s="228">
        <f>IF(N1317="zákl. přenesená",J1317,0)</f>
        <v>0</v>
      </c>
      <c r="BH1317" s="228">
        <f>IF(N1317="sníž. přenesená",J1317,0)</f>
        <v>0</v>
      </c>
      <c r="BI1317" s="228">
        <f>IF(N1317="nulová",J1317,0)</f>
        <v>0</v>
      </c>
      <c r="BJ1317" s="20" t="s">
        <v>81</v>
      </c>
      <c r="BK1317" s="228">
        <f>ROUND(I1317*H1317,2)</f>
        <v>0</v>
      </c>
      <c r="BL1317" s="20" t="s">
        <v>291</v>
      </c>
      <c r="BM1317" s="227" t="s">
        <v>1834</v>
      </c>
    </row>
    <row r="1318" s="13" customFormat="1">
      <c r="A1318" s="13"/>
      <c r="B1318" s="234"/>
      <c r="C1318" s="235"/>
      <c r="D1318" s="236" t="s">
        <v>207</v>
      </c>
      <c r="E1318" s="237" t="s">
        <v>19</v>
      </c>
      <c r="F1318" s="238" t="s">
        <v>1823</v>
      </c>
      <c r="G1318" s="235"/>
      <c r="H1318" s="239">
        <v>1</v>
      </c>
      <c r="I1318" s="240"/>
      <c r="J1318" s="235"/>
      <c r="K1318" s="235"/>
      <c r="L1318" s="241"/>
      <c r="M1318" s="242"/>
      <c r="N1318" s="243"/>
      <c r="O1318" s="243"/>
      <c r="P1318" s="243"/>
      <c r="Q1318" s="243"/>
      <c r="R1318" s="243"/>
      <c r="S1318" s="243"/>
      <c r="T1318" s="244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5" t="s">
        <v>207</v>
      </c>
      <c r="AU1318" s="245" t="s">
        <v>83</v>
      </c>
      <c r="AV1318" s="13" t="s">
        <v>83</v>
      </c>
      <c r="AW1318" s="13" t="s">
        <v>35</v>
      </c>
      <c r="AX1318" s="13" t="s">
        <v>81</v>
      </c>
      <c r="AY1318" s="245" t="s">
        <v>197</v>
      </c>
    </row>
    <row r="1319" s="2" customFormat="1" ht="33" customHeight="1">
      <c r="A1319" s="41"/>
      <c r="B1319" s="42"/>
      <c r="C1319" s="279" t="s">
        <v>1835</v>
      </c>
      <c r="D1319" s="289" t="s">
        <v>542</v>
      </c>
      <c r="E1319" s="280" t="s">
        <v>1836</v>
      </c>
      <c r="F1319" s="281" t="s">
        <v>1837</v>
      </c>
      <c r="G1319" s="282" t="s">
        <v>267</v>
      </c>
      <c r="H1319" s="283">
        <v>8</v>
      </c>
      <c r="I1319" s="284"/>
      <c r="J1319" s="285">
        <f>ROUND(I1319*H1319,2)</f>
        <v>0</v>
      </c>
      <c r="K1319" s="281" t="s">
        <v>498</v>
      </c>
      <c r="L1319" s="286"/>
      <c r="M1319" s="287" t="s">
        <v>19</v>
      </c>
      <c r="N1319" s="288" t="s">
        <v>45</v>
      </c>
      <c r="O1319" s="87"/>
      <c r="P1319" s="225">
        <f>O1319*H1319</f>
        <v>0</v>
      </c>
      <c r="Q1319" s="225">
        <v>0.021600000000000001</v>
      </c>
      <c r="R1319" s="225">
        <f>Q1319*H1319</f>
        <v>0.17280000000000001</v>
      </c>
      <c r="S1319" s="225">
        <v>0</v>
      </c>
      <c r="T1319" s="226">
        <f>S1319*H1319</f>
        <v>0</v>
      </c>
      <c r="U1319" s="41"/>
      <c r="V1319" s="41"/>
      <c r="W1319" s="41"/>
      <c r="X1319" s="41"/>
      <c r="Y1319" s="41"/>
      <c r="Z1319" s="41"/>
      <c r="AA1319" s="41"/>
      <c r="AB1319" s="41"/>
      <c r="AC1319" s="41"/>
      <c r="AD1319" s="41"/>
      <c r="AE1319" s="41"/>
      <c r="AR1319" s="227" t="s">
        <v>396</v>
      </c>
      <c r="AT1319" s="227" t="s">
        <v>542</v>
      </c>
      <c r="AU1319" s="227" t="s">
        <v>83</v>
      </c>
      <c r="AY1319" s="20" t="s">
        <v>197</v>
      </c>
      <c r="BE1319" s="228">
        <f>IF(N1319="základní",J1319,0)</f>
        <v>0</v>
      </c>
      <c r="BF1319" s="228">
        <f>IF(N1319="snížená",J1319,0)</f>
        <v>0</v>
      </c>
      <c r="BG1319" s="228">
        <f>IF(N1319="zákl. přenesená",J1319,0)</f>
        <v>0</v>
      </c>
      <c r="BH1319" s="228">
        <f>IF(N1319="sníž. přenesená",J1319,0)</f>
        <v>0</v>
      </c>
      <c r="BI1319" s="228">
        <f>IF(N1319="nulová",J1319,0)</f>
        <v>0</v>
      </c>
      <c r="BJ1319" s="20" t="s">
        <v>81</v>
      </c>
      <c r="BK1319" s="228">
        <f>ROUND(I1319*H1319,2)</f>
        <v>0</v>
      </c>
      <c r="BL1319" s="20" t="s">
        <v>291</v>
      </c>
      <c r="BM1319" s="227" t="s">
        <v>1838</v>
      </c>
    </row>
    <row r="1320" s="13" customFormat="1">
      <c r="A1320" s="13"/>
      <c r="B1320" s="234"/>
      <c r="C1320" s="235"/>
      <c r="D1320" s="236" t="s">
        <v>207</v>
      </c>
      <c r="E1320" s="237" t="s">
        <v>19</v>
      </c>
      <c r="F1320" s="238" t="s">
        <v>1839</v>
      </c>
      <c r="G1320" s="235"/>
      <c r="H1320" s="239">
        <v>8</v>
      </c>
      <c r="I1320" s="240"/>
      <c r="J1320" s="235"/>
      <c r="K1320" s="235"/>
      <c r="L1320" s="241"/>
      <c r="M1320" s="242"/>
      <c r="N1320" s="243"/>
      <c r="O1320" s="243"/>
      <c r="P1320" s="243"/>
      <c r="Q1320" s="243"/>
      <c r="R1320" s="243"/>
      <c r="S1320" s="243"/>
      <c r="T1320" s="244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5" t="s">
        <v>207</v>
      </c>
      <c r="AU1320" s="245" t="s">
        <v>83</v>
      </c>
      <c r="AV1320" s="13" t="s">
        <v>83</v>
      </c>
      <c r="AW1320" s="13" t="s">
        <v>35</v>
      </c>
      <c r="AX1320" s="13" t="s">
        <v>81</v>
      </c>
      <c r="AY1320" s="245" t="s">
        <v>197</v>
      </c>
    </row>
    <row r="1321" s="2" customFormat="1" ht="33" customHeight="1">
      <c r="A1321" s="41"/>
      <c r="B1321" s="42"/>
      <c r="C1321" s="279" t="s">
        <v>1840</v>
      </c>
      <c r="D1321" s="289" t="s">
        <v>542</v>
      </c>
      <c r="E1321" s="280" t="s">
        <v>1841</v>
      </c>
      <c r="F1321" s="281" t="s">
        <v>1842</v>
      </c>
      <c r="G1321" s="282" t="s">
        <v>267</v>
      </c>
      <c r="H1321" s="283">
        <v>2</v>
      </c>
      <c r="I1321" s="284"/>
      <c r="J1321" s="285">
        <f>ROUND(I1321*H1321,2)</f>
        <v>0</v>
      </c>
      <c r="K1321" s="281" t="s">
        <v>19</v>
      </c>
      <c r="L1321" s="286"/>
      <c r="M1321" s="287" t="s">
        <v>19</v>
      </c>
      <c r="N1321" s="288" t="s">
        <v>45</v>
      </c>
      <c r="O1321" s="87"/>
      <c r="P1321" s="225">
        <f>O1321*H1321</f>
        <v>0</v>
      </c>
      <c r="Q1321" s="225">
        <v>0.021600000000000001</v>
      </c>
      <c r="R1321" s="225">
        <f>Q1321*H1321</f>
        <v>0.043200000000000002</v>
      </c>
      <c r="S1321" s="225">
        <v>0</v>
      </c>
      <c r="T1321" s="226">
        <f>S1321*H1321</f>
        <v>0</v>
      </c>
      <c r="U1321" s="41"/>
      <c r="V1321" s="41"/>
      <c r="W1321" s="41"/>
      <c r="X1321" s="41"/>
      <c r="Y1321" s="41"/>
      <c r="Z1321" s="41"/>
      <c r="AA1321" s="41"/>
      <c r="AB1321" s="41"/>
      <c r="AC1321" s="41"/>
      <c r="AD1321" s="41"/>
      <c r="AE1321" s="41"/>
      <c r="AR1321" s="227" t="s">
        <v>396</v>
      </c>
      <c r="AT1321" s="227" t="s">
        <v>542</v>
      </c>
      <c r="AU1321" s="227" t="s">
        <v>83</v>
      </c>
      <c r="AY1321" s="20" t="s">
        <v>197</v>
      </c>
      <c r="BE1321" s="228">
        <f>IF(N1321="základní",J1321,0)</f>
        <v>0</v>
      </c>
      <c r="BF1321" s="228">
        <f>IF(N1321="snížená",J1321,0)</f>
        <v>0</v>
      </c>
      <c r="BG1321" s="228">
        <f>IF(N1321="zákl. přenesená",J1321,0)</f>
        <v>0</v>
      </c>
      <c r="BH1321" s="228">
        <f>IF(N1321="sníž. přenesená",J1321,0)</f>
        <v>0</v>
      </c>
      <c r="BI1321" s="228">
        <f>IF(N1321="nulová",J1321,0)</f>
        <v>0</v>
      </c>
      <c r="BJ1321" s="20" t="s">
        <v>81</v>
      </c>
      <c r="BK1321" s="228">
        <f>ROUND(I1321*H1321,2)</f>
        <v>0</v>
      </c>
      <c r="BL1321" s="20" t="s">
        <v>291</v>
      </c>
      <c r="BM1321" s="227" t="s">
        <v>1843</v>
      </c>
    </row>
    <row r="1322" s="13" customFormat="1">
      <c r="A1322" s="13"/>
      <c r="B1322" s="234"/>
      <c r="C1322" s="235"/>
      <c r="D1322" s="236" t="s">
        <v>207</v>
      </c>
      <c r="E1322" s="237" t="s">
        <v>19</v>
      </c>
      <c r="F1322" s="238" t="s">
        <v>1844</v>
      </c>
      <c r="G1322" s="235"/>
      <c r="H1322" s="239">
        <v>2</v>
      </c>
      <c r="I1322" s="240"/>
      <c r="J1322" s="235"/>
      <c r="K1322" s="235"/>
      <c r="L1322" s="241"/>
      <c r="M1322" s="242"/>
      <c r="N1322" s="243"/>
      <c r="O1322" s="243"/>
      <c r="P1322" s="243"/>
      <c r="Q1322" s="243"/>
      <c r="R1322" s="243"/>
      <c r="S1322" s="243"/>
      <c r="T1322" s="244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5" t="s">
        <v>207</v>
      </c>
      <c r="AU1322" s="245" t="s">
        <v>83</v>
      </c>
      <c r="AV1322" s="13" t="s">
        <v>83</v>
      </c>
      <c r="AW1322" s="13" t="s">
        <v>35</v>
      </c>
      <c r="AX1322" s="13" t="s">
        <v>81</v>
      </c>
      <c r="AY1322" s="245" t="s">
        <v>197</v>
      </c>
    </row>
    <row r="1323" s="2" customFormat="1" ht="37.8" customHeight="1">
      <c r="A1323" s="41"/>
      <c r="B1323" s="42"/>
      <c r="C1323" s="216" t="s">
        <v>1845</v>
      </c>
      <c r="D1323" s="267" t="s">
        <v>199</v>
      </c>
      <c r="E1323" s="217" t="s">
        <v>1846</v>
      </c>
      <c r="F1323" s="218" t="s">
        <v>1847</v>
      </c>
      <c r="G1323" s="219" t="s">
        <v>267</v>
      </c>
      <c r="H1323" s="220">
        <v>4</v>
      </c>
      <c r="I1323" s="221"/>
      <c r="J1323" s="222">
        <f>ROUND(I1323*H1323,2)</f>
        <v>0</v>
      </c>
      <c r="K1323" s="218" t="s">
        <v>203</v>
      </c>
      <c r="L1323" s="47"/>
      <c r="M1323" s="223" t="s">
        <v>19</v>
      </c>
      <c r="N1323" s="224" t="s">
        <v>45</v>
      </c>
      <c r="O1323" s="87"/>
      <c r="P1323" s="225">
        <f>O1323*H1323</f>
        <v>0</v>
      </c>
      <c r="Q1323" s="225">
        <v>0</v>
      </c>
      <c r="R1323" s="225">
        <f>Q1323*H1323</f>
        <v>0</v>
      </c>
      <c r="S1323" s="225">
        <v>0</v>
      </c>
      <c r="T1323" s="226">
        <f>S1323*H1323</f>
        <v>0</v>
      </c>
      <c r="U1323" s="41"/>
      <c r="V1323" s="41"/>
      <c r="W1323" s="41"/>
      <c r="X1323" s="41"/>
      <c r="Y1323" s="41"/>
      <c r="Z1323" s="41"/>
      <c r="AA1323" s="41"/>
      <c r="AB1323" s="41"/>
      <c r="AC1323" s="41"/>
      <c r="AD1323" s="41"/>
      <c r="AE1323" s="41"/>
      <c r="AR1323" s="227" t="s">
        <v>291</v>
      </c>
      <c r="AT1323" s="227" t="s">
        <v>199</v>
      </c>
      <c r="AU1323" s="227" t="s">
        <v>83</v>
      </c>
      <c r="AY1323" s="20" t="s">
        <v>197</v>
      </c>
      <c r="BE1323" s="228">
        <f>IF(N1323="základní",J1323,0)</f>
        <v>0</v>
      </c>
      <c r="BF1323" s="228">
        <f>IF(N1323="snížená",J1323,0)</f>
        <v>0</v>
      </c>
      <c r="BG1323" s="228">
        <f>IF(N1323="zákl. přenesená",J1323,0)</f>
        <v>0</v>
      </c>
      <c r="BH1323" s="228">
        <f>IF(N1323="sníž. přenesená",J1323,0)</f>
        <v>0</v>
      </c>
      <c r="BI1323" s="228">
        <f>IF(N1323="nulová",J1323,0)</f>
        <v>0</v>
      </c>
      <c r="BJ1323" s="20" t="s">
        <v>81</v>
      </c>
      <c r="BK1323" s="228">
        <f>ROUND(I1323*H1323,2)</f>
        <v>0</v>
      </c>
      <c r="BL1323" s="20" t="s">
        <v>291</v>
      </c>
      <c r="BM1323" s="227" t="s">
        <v>1848</v>
      </c>
    </row>
    <row r="1324" s="2" customFormat="1">
      <c r="A1324" s="41"/>
      <c r="B1324" s="42"/>
      <c r="C1324" s="43"/>
      <c r="D1324" s="229" t="s">
        <v>205</v>
      </c>
      <c r="E1324" s="43"/>
      <c r="F1324" s="230" t="s">
        <v>1849</v>
      </c>
      <c r="G1324" s="43"/>
      <c r="H1324" s="43"/>
      <c r="I1324" s="231"/>
      <c r="J1324" s="43"/>
      <c r="K1324" s="43"/>
      <c r="L1324" s="47"/>
      <c r="M1324" s="232"/>
      <c r="N1324" s="233"/>
      <c r="O1324" s="87"/>
      <c r="P1324" s="87"/>
      <c r="Q1324" s="87"/>
      <c r="R1324" s="87"/>
      <c r="S1324" s="87"/>
      <c r="T1324" s="88"/>
      <c r="U1324" s="41"/>
      <c r="V1324" s="41"/>
      <c r="W1324" s="41"/>
      <c r="X1324" s="41"/>
      <c r="Y1324" s="41"/>
      <c r="Z1324" s="41"/>
      <c r="AA1324" s="41"/>
      <c r="AB1324" s="41"/>
      <c r="AC1324" s="41"/>
      <c r="AD1324" s="41"/>
      <c r="AE1324" s="41"/>
      <c r="AT1324" s="20" t="s">
        <v>205</v>
      </c>
      <c r="AU1324" s="20" t="s">
        <v>83</v>
      </c>
    </row>
    <row r="1325" s="13" customFormat="1">
      <c r="A1325" s="13"/>
      <c r="B1325" s="234"/>
      <c r="C1325" s="235"/>
      <c r="D1325" s="236" t="s">
        <v>207</v>
      </c>
      <c r="E1325" s="237" t="s">
        <v>19</v>
      </c>
      <c r="F1325" s="238" t="s">
        <v>1850</v>
      </c>
      <c r="G1325" s="235"/>
      <c r="H1325" s="239">
        <v>4</v>
      </c>
      <c r="I1325" s="240"/>
      <c r="J1325" s="235"/>
      <c r="K1325" s="235"/>
      <c r="L1325" s="241"/>
      <c r="M1325" s="242"/>
      <c r="N1325" s="243"/>
      <c r="O1325" s="243"/>
      <c r="P1325" s="243"/>
      <c r="Q1325" s="243"/>
      <c r="R1325" s="243"/>
      <c r="S1325" s="243"/>
      <c r="T1325" s="244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5" t="s">
        <v>207</v>
      </c>
      <c r="AU1325" s="245" t="s">
        <v>83</v>
      </c>
      <c r="AV1325" s="13" t="s">
        <v>83</v>
      </c>
      <c r="AW1325" s="13" t="s">
        <v>35</v>
      </c>
      <c r="AX1325" s="13" t="s">
        <v>81</v>
      </c>
      <c r="AY1325" s="245" t="s">
        <v>197</v>
      </c>
    </row>
    <row r="1326" s="2" customFormat="1" ht="33" customHeight="1">
      <c r="A1326" s="41"/>
      <c r="B1326" s="42"/>
      <c r="C1326" s="279" t="s">
        <v>1851</v>
      </c>
      <c r="D1326" s="289" t="s">
        <v>542</v>
      </c>
      <c r="E1326" s="280" t="s">
        <v>1852</v>
      </c>
      <c r="F1326" s="281" t="s">
        <v>1853</v>
      </c>
      <c r="G1326" s="282" t="s">
        <v>267</v>
      </c>
      <c r="H1326" s="283">
        <v>4</v>
      </c>
      <c r="I1326" s="284"/>
      <c r="J1326" s="285">
        <f>ROUND(I1326*H1326,2)</f>
        <v>0</v>
      </c>
      <c r="K1326" s="281" t="s">
        <v>498</v>
      </c>
      <c r="L1326" s="286"/>
      <c r="M1326" s="287" t="s">
        <v>19</v>
      </c>
      <c r="N1326" s="288" t="s">
        <v>45</v>
      </c>
      <c r="O1326" s="87"/>
      <c r="P1326" s="225">
        <f>O1326*H1326</f>
        <v>0</v>
      </c>
      <c r="Q1326" s="225">
        <v>0.024299999999999999</v>
      </c>
      <c r="R1326" s="225">
        <f>Q1326*H1326</f>
        <v>0.097199999999999995</v>
      </c>
      <c r="S1326" s="225">
        <v>0</v>
      </c>
      <c r="T1326" s="226">
        <f>S1326*H1326</f>
        <v>0</v>
      </c>
      <c r="U1326" s="41"/>
      <c r="V1326" s="41"/>
      <c r="W1326" s="41"/>
      <c r="X1326" s="41"/>
      <c r="Y1326" s="41"/>
      <c r="Z1326" s="41"/>
      <c r="AA1326" s="41"/>
      <c r="AB1326" s="41"/>
      <c r="AC1326" s="41"/>
      <c r="AD1326" s="41"/>
      <c r="AE1326" s="41"/>
      <c r="AR1326" s="227" t="s">
        <v>396</v>
      </c>
      <c r="AT1326" s="227" t="s">
        <v>542</v>
      </c>
      <c r="AU1326" s="227" t="s">
        <v>83</v>
      </c>
      <c r="AY1326" s="20" t="s">
        <v>197</v>
      </c>
      <c r="BE1326" s="228">
        <f>IF(N1326="základní",J1326,0)</f>
        <v>0</v>
      </c>
      <c r="BF1326" s="228">
        <f>IF(N1326="snížená",J1326,0)</f>
        <v>0</v>
      </c>
      <c r="BG1326" s="228">
        <f>IF(N1326="zákl. přenesená",J1326,0)</f>
        <v>0</v>
      </c>
      <c r="BH1326" s="228">
        <f>IF(N1326="sníž. přenesená",J1326,0)</f>
        <v>0</v>
      </c>
      <c r="BI1326" s="228">
        <f>IF(N1326="nulová",J1326,0)</f>
        <v>0</v>
      </c>
      <c r="BJ1326" s="20" t="s">
        <v>81</v>
      </c>
      <c r="BK1326" s="228">
        <f>ROUND(I1326*H1326,2)</f>
        <v>0</v>
      </c>
      <c r="BL1326" s="20" t="s">
        <v>291</v>
      </c>
      <c r="BM1326" s="227" t="s">
        <v>1854</v>
      </c>
    </row>
    <row r="1327" s="13" customFormat="1">
      <c r="A1327" s="13"/>
      <c r="B1327" s="234"/>
      <c r="C1327" s="235"/>
      <c r="D1327" s="236" t="s">
        <v>207</v>
      </c>
      <c r="E1327" s="237" t="s">
        <v>19</v>
      </c>
      <c r="F1327" s="238" t="s">
        <v>1855</v>
      </c>
      <c r="G1327" s="235"/>
      <c r="H1327" s="239">
        <v>4</v>
      </c>
      <c r="I1327" s="240"/>
      <c r="J1327" s="235"/>
      <c r="K1327" s="235"/>
      <c r="L1327" s="241"/>
      <c r="M1327" s="242"/>
      <c r="N1327" s="243"/>
      <c r="O1327" s="243"/>
      <c r="P1327" s="243"/>
      <c r="Q1327" s="243"/>
      <c r="R1327" s="243"/>
      <c r="S1327" s="243"/>
      <c r="T1327" s="244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5" t="s">
        <v>207</v>
      </c>
      <c r="AU1327" s="245" t="s">
        <v>83</v>
      </c>
      <c r="AV1327" s="13" t="s">
        <v>83</v>
      </c>
      <c r="AW1327" s="13" t="s">
        <v>35</v>
      </c>
      <c r="AX1327" s="13" t="s">
        <v>81</v>
      </c>
      <c r="AY1327" s="245" t="s">
        <v>197</v>
      </c>
    </row>
    <row r="1328" s="2" customFormat="1" ht="37.8" customHeight="1">
      <c r="A1328" s="41"/>
      <c r="B1328" s="42"/>
      <c r="C1328" s="216" t="s">
        <v>1856</v>
      </c>
      <c r="D1328" s="267" t="s">
        <v>199</v>
      </c>
      <c r="E1328" s="217" t="s">
        <v>1857</v>
      </c>
      <c r="F1328" s="218" t="s">
        <v>1858</v>
      </c>
      <c r="G1328" s="219" t="s">
        <v>267</v>
      </c>
      <c r="H1328" s="220">
        <v>3</v>
      </c>
      <c r="I1328" s="221"/>
      <c r="J1328" s="222">
        <f>ROUND(I1328*H1328,2)</f>
        <v>0</v>
      </c>
      <c r="K1328" s="218" t="s">
        <v>203</v>
      </c>
      <c r="L1328" s="47"/>
      <c r="M1328" s="223" t="s">
        <v>19</v>
      </c>
      <c r="N1328" s="224" t="s">
        <v>45</v>
      </c>
      <c r="O1328" s="87"/>
      <c r="P1328" s="225">
        <f>O1328*H1328</f>
        <v>0</v>
      </c>
      <c r="Q1328" s="225">
        <v>0</v>
      </c>
      <c r="R1328" s="225">
        <f>Q1328*H1328</f>
        <v>0</v>
      </c>
      <c r="S1328" s="225">
        <v>0</v>
      </c>
      <c r="T1328" s="226">
        <f>S1328*H1328</f>
        <v>0</v>
      </c>
      <c r="U1328" s="41"/>
      <c r="V1328" s="41"/>
      <c r="W1328" s="41"/>
      <c r="X1328" s="41"/>
      <c r="Y1328" s="41"/>
      <c r="Z1328" s="41"/>
      <c r="AA1328" s="41"/>
      <c r="AB1328" s="41"/>
      <c r="AC1328" s="41"/>
      <c r="AD1328" s="41"/>
      <c r="AE1328" s="41"/>
      <c r="AR1328" s="227" t="s">
        <v>291</v>
      </c>
      <c r="AT1328" s="227" t="s">
        <v>199</v>
      </c>
      <c r="AU1328" s="227" t="s">
        <v>83</v>
      </c>
      <c r="AY1328" s="20" t="s">
        <v>197</v>
      </c>
      <c r="BE1328" s="228">
        <f>IF(N1328="základní",J1328,0)</f>
        <v>0</v>
      </c>
      <c r="BF1328" s="228">
        <f>IF(N1328="snížená",J1328,0)</f>
        <v>0</v>
      </c>
      <c r="BG1328" s="228">
        <f>IF(N1328="zákl. přenesená",J1328,0)</f>
        <v>0</v>
      </c>
      <c r="BH1328" s="228">
        <f>IF(N1328="sníž. přenesená",J1328,0)</f>
        <v>0</v>
      </c>
      <c r="BI1328" s="228">
        <f>IF(N1328="nulová",J1328,0)</f>
        <v>0</v>
      </c>
      <c r="BJ1328" s="20" t="s">
        <v>81</v>
      </c>
      <c r="BK1328" s="228">
        <f>ROUND(I1328*H1328,2)</f>
        <v>0</v>
      </c>
      <c r="BL1328" s="20" t="s">
        <v>291</v>
      </c>
      <c r="BM1328" s="227" t="s">
        <v>1859</v>
      </c>
    </row>
    <row r="1329" s="2" customFormat="1">
      <c r="A1329" s="41"/>
      <c r="B1329" s="42"/>
      <c r="C1329" s="43"/>
      <c r="D1329" s="229" t="s">
        <v>205</v>
      </c>
      <c r="E1329" s="43"/>
      <c r="F1329" s="230" t="s">
        <v>1860</v>
      </c>
      <c r="G1329" s="43"/>
      <c r="H1329" s="43"/>
      <c r="I1329" s="231"/>
      <c r="J1329" s="43"/>
      <c r="K1329" s="43"/>
      <c r="L1329" s="47"/>
      <c r="M1329" s="232"/>
      <c r="N1329" s="233"/>
      <c r="O1329" s="87"/>
      <c r="P1329" s="87"/>
      <c r="Q1329" s="87"/>
      <c r="R1329" s="87"/>
      <c r="S1329" s="87"/>
      <c r="T1329" s="88"/>
      <c r="U1329" s="41"/>
      <c r="V1329" s="41"/>
      <c r="W1329" s="41"/>
      <c r="X1329" s="41"/>
      <c r="Y1329" s="41"/>
      <c r="Z1329" s="41"/>
      <c r="AA1329" s="41"/>
      <c r="AB1329" s="41"/>
      <c r="AC1329" s="41"/>
      <c r="AD1329" s="41"/>
      <c r="AE1329" s="41"/>
      <c r="AT1329" s="20" t="s">
        <v>205</v>
      </c>
      <c r="AU1329" s="20" t="s">
        <v>83</v>
      </c>
    </row>
    <row r="1330" s="13" customFormat="1">
      <c r="A1330" s="13"/>
      <c r="B1330" s="234"/>
      <c r="C1330" s="235"/>
      <c r="D1330" s="236" t="s">
        <v>207</v>
      </c>
      <c r="E1330" s="237" t="s">
        <v>19</v>
      </c>
      <c r="F1330" s="238" t="s">
        <v>1861</v>
      </c>
      <c r="G1330" s="235"/>
      <c r="H1330" s="239">
        <v>3</v>
      </c>
      <c r="I1330" s="240"/>
      <c r="J1330" s="235"/>
      <c r="K1330" s="235"/>
      <c r="L1330" s="241"/>
      <c r="M1330" s="242"/>
      <c r="N1330" s="243"/>
      <c r="O1330" s="243"/>
      <c r="P1330" s="243"/>
      <c r="Q1330" s="243"/>
      <c r="R1330" s="243"/>
      <c r="S1330" s="243"/>
      <c r="T1330" s="244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5" t="s">
        <v>207</v>
      </c>
      <c r="AU1330" s="245" t="s">
        <v>83</v>
      </c>
      <c r="AV1330" s="13" t="s">
        <v>83</v>
      </c>
      <c r="AW1330" s="13" t="s">
        <v>35</v>
      </c>
      <c r="AX1330" s="13" t="s">
        <v>81</v>
      </c>
      <c r="AY1330" s="245" t="s">
        <v>197</v>
      </c>
    </row>
    <row r="1331" s="2" customFormat="1" ht="24.15" customHeight="1">
      <c r="A1331" s="41"/>
      <c r="B1331" s="42"/>
      <c r="C1331" s="279" t="s">
        <v>1862</v>
      </c>
      <c r="D1331" s="289" t="s">
        <v>542</v>
      </c>
      <c r="E1331" s="280" t="s">
        <v>1863</v>
      </c>
      <c r="F1331" s="281" t="s">
        <v>1864</v>
      </c>
      <c r="G1331" s="282" t="s">
        <v>267</v>
      </c>
      <c r="H1331" s="283">
        <v>2</v>
      </c>
      <c r="I1331" s="284"/>
      <c r="J1331" s="285">
        <f>ROUND(I1331*H1331,2)</f>
        <v>0</v>
      </c>
      <c r="K1331" s="281" t="s">
        <v>19</v>
      </c>
      <c r="L1331" s="286"/>
      <c r="M1331" s="287" t="s">
        <v>19</v>
      </c>
      <c r="N1331" s="288" t="s">
        <v>45</v>
      </c>
      <c r="O1331" s="87"/>
      <c r="P1331" s="225">
        <f>O1331*H1331</f>
        <v>0</v>
      </c>
      <c r="Q1331" s="225">
        <v>0.11</v>
      </c>
      <c r="R1331" s="225">
        <f>Q1331*H1331</f>
        <v>0.22</v>
      </c>
      <c r="S1331" s="225">
        <v>0</v>
      </c>
      <c r="T1331" s="226">
        <f>S1331*H1331</f>
        <v>0</v>
      </c>
      <c r="U1331" s="41"/>
      <c r="V1331" s="41"/>
      <c r="W1331" s="41"/>
      <c r="X1331" s="41"/>
      <c r="Y1331" s="41"/>
      <c r="Z1331" s="41"/>
      <c r="AA1331" s="41"/>
      <c r="AB1331" s="41"/>
      <c r="AC1331" s="41"/>
      <c r="AD1331" s="41"/>
      <c r="AE1331" s="41"/>
      <c r="AR1331" s="227" t="s">
        <v>396</v>
      </c>
      <c r="AT1331" s="227" t="s">
        <v>542</v>
      </c>
      <c r="AU1331" s="227" t="s">
        <v>83</v>
      </c>
      <c r="AY1331" s="20" t="s">
        <v>197</v>
      </c>
      <c r="BE1331" s="228">
        <f>IF(N1331="základní",J1331,0)</f>
        <v>0</v>
      </c>
      <c r="BF1331" s="228">
        <f>IF(N1331="snížená",J1331,0)</f>
        <v>0</v>
      </c>
      <c r="BG1331" s="228">
        <f>IF(N1331="zákl. přenesená",J1331,0)</f>
        <v>0</v>
      </c>
      <c r="BH1331" s="228">
        <f>IF(N1331="sníž. přenesená",J1331,0)</f>
        <v>0</v>
      </c>
      <c r="BI1331" s="228">
        <f>IF(N1331="nulová",J1331,0)</f>
        <v>0</v>
      </c>
      <c r="BJ1331" s="20" t="s">
        <v>81</v>
      </c>
      <c r="BK1331" s="228">
        <f>ROUND(I1331*H1331,2)</f>
        <v>0</v>
      </c>
      <c r="BL1331" s="20" t="s">
        <v>291</v>
      </c>
      <c r="BM1331" s="227" t="s">
        <v>1865</v>
      </c>
    </row>
    <row r="1332" s="13" customFormat="1">
      <c r="A1332" s="13"/>
      <c r="B1332" s="234"/>
      <c r="C1332" s="235"/>
      <c r="D1332" s="236" t="s">
        <v>207</v>
      </c>
      <c r="E1332" s="237" t="s">
        <v>19</v>
      </c>
      <c r="F1332" s="238" t="s">
        <v>1866</v>
      </c>
      <c r="G1332" s="235"/>
      <c r="H1332" s="239">
        <v>2</v>
      </c>
      <c r="I1332" s="240"/>
      <c r="J1332" s="235"/>
      <c r="K1332" s="235"/>
      <c r="L1332" s="241"/>
      <c r="M1332" s="242"/>
      <c r="N1332" s="243"/>
      <c r="O1332" s="243"/>
      <c r="P1332" s="243"/>
      <c r="Q1332" s="243"/>
      <c r="R1332" s="243"/>
      <c r="S1332" s="243"/>
      <c r="T1332" s="244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5" t="s">
        <v>207</v>
      </c>
      <c r="AU1332" s="245" t="s">
        <v>83</v>
      </c>
      <c r="AV1332" s="13" t="s">
        <v>83</v>
      </c>
      <c r="AW1332" s="13" t="s">
        <v>35</v>
      </c>
      <c r="AX1332" s="13" t="s">
        <v>81</v>
      </c>
      <c r="AY1332" s="245" t="s">
        <v>197</v>
      </c>
    </row>
    <row r="1333" s="2" customFormat="1" ht="24.15" customHeight="1">
      <c r="A1333" s="41"/>
      <c r="B1333" s="42"/>
      <c r="C1333" s="279" t="s">
        <v>1867</v>
      </c>
      <c r="D1333" s="279" t="s">
        <v>542</v>
      </c>
      <c r="E1333" s="280" t="s">
        <v>1868</v>
      </c>
      <c r="F1333" s="281" t="s">
        <v>1869</v>
      </c>
      <c r="G1333" s="282" t="s">
        <v>267</v>
      </c>
      <c r="H1333" s="283">
        <v>1</v>
      </c>
      <c r="I1333" s="284"/>
      <c r="J1333" s="285">
        <f>ROUND(I1333*H1333,2)</f>
        <v>0</v>
      </c>
      <c r="K1333" s="281" t="s">
        <v>19</v>
      </c>
      <c r="L1333" s="286"/>
      <c r="M1333" s="287" t="s">
        <v>19</v>
      </c>
      <c r="N1333" s="288" t="s">
        <v>45</v>
      </c>
      <c r="O1333" s="87"/>
      <c r="P1333" s="225">
        <f>O1333*H1333</f>
        <v>0</v>
      </c>
      <c r="Q1333" s="225">
        <v>0.17000000000000001</v>
      </c>
      <c r="R1333" s="225">
        <f>Q1333*H1333</f>
        <v>0.17000000000000001</v>
      </c>
      <c r="S1333" s="225">
        <v>0</v>
      </c>
      <c r="T1333" s="226">
        <f>S1333*H1333</f>
        <v>0</v>
      </c>
      <c r="U1333" s="41"/>
      <c r="V1333" s="41"/>
      <c r="W1333" s="41"/>
      <c r="X1333" s="41"/>
      <c r="Y1333" s="41"/>
      <c r="Z1333" s="41"/>
      <c r="AA1333" s="41"/>
      <c r="AB1333" s="41"/>
      <c r="AC1333" s="41"/>
      <c r="AD1333" s="41"/>
      <c r="AE1333" s="41"/>
      <c r="AR1333" s="227" t="s">
        <v>396</v>
      </c>
      <c r="AT1333" s="227" t="s">
        <v>542</v>
      </c>
      <c r="AU1333" s="227" t="s">
        <v>83</v>
      </c>
      <c r="AY1333" s="20" t="s">
        <v>197</v>
      </c>
      <c r="BE1333" s="228">
        <f>IF(N1333="základní",J1333,0)</f>
        <v>0</v>
      </c>
      <c r="BF1333" s="228">
        <f>IF(N1333="snížená",J1333,0)</f>
        <v>0</v>
      </c>
      <c r="BG1333" s="228">
        <f>IF(N1333="zákl. přenesená",J1333,0)</f>
        <v>0</v>
      </c>
      <c r="BH1333" s="228">
        <f>IF(N1333="sníž. přenesená",J1333,0)</f>
        <v>0</v>
      </c>
      <c r="BI1333" s="228">
        <f>IF(N1333="nulová",J1333,0)</f>
        <v>0</v>
      </c>
      <c r="BJ1333" s="20" t="s">
        <v>81</v>
      </c>
      <c r="BK1333" s="228">
        <f>ROUND(I1333*H1333,2)</f>
        <v>0</v>
      </c>
      <c r="BL1333" s="20" t="s">
        <v>291</v>
      </c>
      <c r="BM1333" s="227" t="s">
        <v>1870</v>
      </c>
    </row>
    <row r="1334" s="13" customFormat="1">
      <c r="A1334" s="13"/>
      <c r="B1334" s="234"/>
      <c r="C1334" s="235"/>
      <c r="D1334" s="236" t="s">
        <v>207</v>
      </c>
      <c r="E1334" s="237" t="s">
        <v>19</v>
      </c>
      <c r="F1334" s="238" t="s">
        <v>1871</v>
      </c>
      <c r="G1334" s="235"/>
      <c r="H1334" s="239">
        <v>1</v>
      </c>
      <c r="I1334" s="240"/>
      <c r="J1334" s="235"/>
      <c r="K1334" s="235"/>
      <c r="L1334" s="241"/>
      <c r="M1334" s="242"/>
      <c r="N1334" s="243"/>
      <c r="O1334" s="243"/>
      <c r="P1334" s="243"/>
      <c r="Q1334" s="243"/>
      <c r="R1334" s="243"/>
      <c r="S1334" s="243"/>
      <c r="T1334" s="244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5" t="s">
        <v>207</v>
      </c>
      <c r="AU1334" s="245" t="s">
        <v>83</v>
      </c>
      <c r="AV1334" s="13" t="s">
        <v>83</v>
      </c>
      <c r="AW1334" s="13" t="s">
        <v>35</v>
      </c>
      <c r="AX1334" s="13" t="s">
        <v>81</v>
      </c>
      <c r="AY1334" s="245" t="s">
        <v>197</v>
      </c>
    </row>
    <row r="1335" s="2" customFormat="1" ht="24.15" customHeight="1">
      <c r="A1335" s="41"/>
      <c r="B1335" s="42"/>
      <c r="C1335" s="216" t="s">
        <v>1872</v>
      </c>
      <c r="D1335" s="267" t="s">
        <v>199</v>
      </c>
      <c r="E1335" s="217" t="s">
        <v>1873</v>
      </c>
      <c r="F1335" s="218" t="s">
        <v>1874</v>
      </c>
      <c r="G1335" s="219" t="s">
        <v>267</v>
      </c>
      <c r="H1335" s="220">
        <v>15</v>
      </c>
      <c r="I1335" s="221"/>
      <c r="J1335" s="222">
        <f>ROUND(I1335*H1335,2)</f>
        <v>0</v>
      </c>
      <c r="K1335" s="218" t="s">
        <v>203</v>
      </c>
      <c r="L1335" s="47"/>
      <c r="M1335" s="223" t="s">
        <v>19</v>
      </c>
      <c r="N1335" s="224" t="s">
        <v>45</v>
      </c>
      <c r="O1335" s="87"/>
      <c r="P1335" s="225">
        <f>O1335*H1335</f>
        <v>0</v>
      </c>
      <c r="Q1335" s="225">
        <v>0</v>
      </c>
      <c r="R1335" s="225">
        <f>Q1335*H1335</f>
        <v>0</v>
      </c>
      <c r="S1335" s="225">
        <v>0</v>
      </c>
      <c r="T1335" s="226">
        <f>S1335*H1335</f>
        <v>0</v>
      </c>
      <c r="U1335" s="41"/>
      <c r="V1335" s="41"/>
      <c r="W1335" s="41"/>
      <c r="X1335" s="41"/>
      <c r="Y1335" s="41"/>
      <c r="Z1335" s="41"/>
      <c r="AA1335" s="41"/>
      <c r="AB1335" s="41"/>
      <c r="AC1335" s="41"/>
      <c r="AD1335" s="41"/>
      <c r="AE1335" s="41"/>
      <c r="AR1335" s="227" t="s">
        <v>291</v>
      </c>
      <c r="AT1335" s="227" t="s">
        <v>199</v>
      </c>
      <c r="AU1335" s="227" t="s">
        <v>83</v>
      </c>
      <c r="AY1335" s="20" t="s">
        <v>197</v>
      </c>
      <c r="BE1335" s="228">
        <f>IF(N1335="základní",J1335,0)</f>
        <v>0</v>
      </c>
      <c r="BF1335" s="228">
        <f>IF(N1335="snížená",J1335,0)</f>
        <v>0</v>
      </c>
      <c r="BG1335" s="228">
        <f>IF(N1335="zákl. přenesená",J1335,0)</f>
        <v>0</v>
      </c>
      <c r="BH1335" s="228">
        <f>IF(N1335="sníž. přenesená",J1335,0)</f>
        <v>0</v>
      </c>
      <c r="BI1335" s="228">
        <f>IF(N1335="nulová",J1335,0)</f>
        <v>0</v>
      </c>
      <c r="BJ1335" s="20" t="s">
        <v>81</v>
      </c>
      <c r="BK1335" s="228">
        <f>ROUND(I1335*H1335,2)</f>
        <v>0</v>
      </c>
      <c r="BL1335" s="20" t="s">
        <v>291</v>
      </c>
      <c r="BM1335" s="227" t="s">
        <v>1875</v>
      </c>
    </row>
    <row r="1336" s="2" customFormat="1">
      <c r="A1336" s="41"/>
      <c r="B1336" s="42"/>
      <c r="C1336" s="43"/>
      <c r="D1336" s="229" t="s">
        <v>205</v>
      </c>
      <c r="E1336" s="43"/>
      <c r="F1336" s="230" t="s">
        <v>1876</v>
      </c>
      <c r="G1336" s="43"/>
      <c r="H1336" s="43"/>
      <c r="I1336" s="231"/>
      <c r="J1336" s="43"/>
      <c r="K1336" s="43"/>
      <c r="L1336" s="47"/>
      <c r="M1336" s="232"/>
      <c r="N1336" s="233"/>
      <c r="O1336" s="87"/>
      <c r="P1336" s="87"/>
      <c r="Q1336" s="87"/>
      <c r="R1336" s="87"/>
      <c r="S1336" s="87"/>
      <c r="T1336" s="88"/>
      <c r="U1336" s="41"/>
      <c r="V1336" s="41"/>
      <c r="W1336" s="41"/>
      <c r="X1336" s="41"/>
      <c r="Y1336" s="41"/>
      <c r="Z1336" s="41"/>
      <c r="AA1336" s="41"/>
      <c r="AB1336" s="41"/>
      <c r="AC1336" s="41"/>
      <c r="AD1336" s="41"/>
      <c r="AE1336" s="41"/>
      <c r="AT1336" s="20" t="s">
        <v>205</v>
      </c>
      <c r="AU1336" s="20" t="s">
        <v>83</v>
      </c>
    </row>
    <row r="1337" s="2" customFormat="1" ht="16.5" customHeight="1">
      <c r="A1337" s="41"/>
      <c r="B1337" s="42"/>
      <c r="C1337" s="279" t="s">
        <v>1877</v>
      </c>
      <c r="D1337" s="289" t="s">
        <v>542</v>
      </c>
      <c r="E1337" s="280" t="s">
        <v>1878</v>
      </c>
      <c r="F1337" s="281" t="s">
        <v>1879</v>
      </c>
      <c r="G1337" s="282" t="s">
        <v>267</v>
      </c>
      <c r="H1337" s="283">
        <v>15</v>
      </c>
      <c r="I1337" s="284"/>
      <c r="J1337" s="285">
        <f>ROUND(I1337*H1337,2)</f>
        <v>0</v>
      </c>
      <c r="K1337" s="281" t="s">
        <v>203</v>
      </c>
      <c r="L1337" s="286"/>
      <c r="M1337" s="287" t="s">
        <v>19</v>
      </c>
      <c r="N1337" s="288" t="s">
        <v>45</v>
      </c>
      <c r="O1337" s="87"/>
      <c r="P1337" s="225">
        <f>O1337*H1337</f>
        <v>0</v>
      </c>
      <c r="Q1337" s="225">
        <v>0.0023999999999999998</v>
      </c>
      <c r="R1337" s="225">
        <f>Q1337*H1337</f>
        <v>0.035999999999999997</v>
      </c>
      <c r="S1337" s="225">
        <v>0</v>
      </c>
      <c r="T1337" s="226">
        <f>S1337*H1337</f>
        <v>0</v>
      </c>
      <c r="U1337" s="41"/>
      <c r="V1337" s="41"/>
      <c r="W1337" s="41"/>
      <c r="X1337" s="41"/>
      <c r="Y1337" s="41"/>
      <c r="Z1337" s="41"/>
      <c r="AA1337" s="41"/>
      <c r="AB1337" s="41"/>
      <c r="AC1337" s="41"/>
      <c r="AD1337" s="41"/>
      <c r="AE1337" s="41"/>
      <c r="AR1337" s="227" t="s">
        <v>396</v>
      </c>
      <c r="AT1337" s="227" t="s">
        <v>542</v>
      </c>
      <c r="AU1337" s="227" t="s">
        <v>83</v>
      </c>
      <c r="AY1337" s="20" t="s">
        <v>197</v>
      </c>
      <c r="BE1337" s="228">
        <f>IF(N1337="základní",J1337,0)</f>
        <v>0</v>
      </c>
      <c r="BF1337" s="228">
        <f>IF(N1337="snížená",J1337,0)</f>
        <v>0</v>
      </c>
      <c r="BG1337" s="228">
        <f>IF(N1337="zákl. přenesená",J1337,0)</f>
        <v>0</v>
      </c>
      <c r="BH1337" s="228">
        <f>IF(N1337="sníž. přenesená",J1337,0)</f>
        <v>0</v>
      </c>
      <c r="BI1337" s="228">
        <f>IF(N1337="nulová",J1337,0)</f>
        <v>0</v>
      </c>
      <c r="BJ1337" s="20" t="s">
        <v>81</v>
      </c>
      <c r="BK1337" s="228">
        <f>ROUND(I1337*H1337,2)</f>
        <v>0</v>
      </c>
      <c r="BL1337" s="20" t="s">
        <v>291</v>
      </c>
      <c r="BM1337" s="227" t="s">
        <v>1880</v>
      </c>
    </row>
    <row r="1338" s="2" customFormat="1" ht="37.8" customHeight="1">
      <c r="A1338" s="41"/>
      <c r="B1338" s="42"/>
      <c r="C1338" s="216" t="s">
        <v>1881</v>
      </c>
      <c r="D1338" s="216" t="s">
        <v>199</v>
      </c>
      <c r="E1338" s="217" t="s">
        <v>1882</v>
      </c>
      <c r="F1338" s="218" t="s">
        <v>1883</v>
      </c>
      <c r="G1338" s="219" t="s">
        <v>267</v>
      </c>
      <c r="H1338" s="220">
        <v>41</v>
      </c>
      <c r="I1338" s="221"/>
      <c r="J1338" s="222">
        <f>ROUND(I1338*H1338,2)</f>
        <v>0</v>
      </c>
      <c r="K1338" s="218" t="s">
        <v>19</v>
      </c>
      <c r="L1338" s="47"/>
      <c r="M1338" s="223" t="s">
        <v>19</v>
      </c>
      <c r="N1338" s="224" t="s">
        <v>45</v>
      </c>
      <c r="O1338" s="87"/>
      <c r="P1338" s="225">
        <f>O1338*H1338</f>
        <v>0</v>
      </c>
      <c r="Q1338" s="225">
        <v>0</v>
      </c>
      <c r="R1338" s="225">
        <f>Q1338*H1338</f>
        <v>0</v>
      </c>
      <c r="S1338" s="225">
        <v>0</v>
      </c>
      <c r="T1338" s="226">
        <f>S1338*H1338</f>
        <v>0</v>
      </c>
      <c r="U1338" s="41"/>
      <c r="V1338" s="41"/>
      <c r="W1338" s="41"/>
      <c r="X1338" s="41"/>
      <c r="Y1338" s="41"/>
      <c r="Z1338" s="41"/>
      <c r="AA1338" s="41"/>
      <c r="AB1338" s="41"/>
      <c r="AC1338" s="41"/>
      <c r="AD1338" s="41"/>
      <c r="AE1338" s="41"/>
      <c r="AR1338" s="227" t="s">
        <v>291</v>
      </c>
      <c r="AT1338" s="227" t="s">
        <v>199</v>
      </c>
      <c r="AU1338" s="227" t="s">
        <v>83</v>
      </c>
      <c r="AY1338" s="20" t="s">
        <v>197</v>
      </c>
      <c r="BE1338" s="228">
        <f>IF(N1338="základní",J1338,0)</f>
        <v>0</v>
      </c>
      <c r="BF1338" s="228">
        <f>IF(N1338="snížená",J1338,0)</f>
        <v>0</v>
      </c>
      <c r="BG1338" s="228">
        <f>IF(N1338="zákl. přenesená",J1338,0)</f>
        <v>0</v>
      </c>
      <c r="BH1338" s="228">
        <f>IF(N1338="sníž. přenesená",J1338,0)</f>
        <v>0</v>
      </c>
      <c r="BI1338" s="228">
        <f>IF(N1338="nulová",J1338,0)</f>
        <v>0</v>
      </c>
      <c r="BJ1338" s="20" t="s">
        <v>81</v>
      </c>
      <c r="BK1338" s="228">
        <f>ROUND(I1338*H1338,2)</f>
        <v>0</v>
      </c>
      <c r="BL1338" s="20" t="s">
        <v>291</v>
      </c>
      <c r="BM1338" s="227" t="s">
        <v>1884</v>
      </c>
    </row>
    <row r="1339" s="2" customFormat="1" ht="37.8" customHeight="1">
      <c r="A1339" s="41"/>
      <c r="B1339" s="42"/>
      <c r="C1339" s="216" t="s">
        <v>1885</v>
      </c>
      <c r="D1339" s="267" t="s">
        <v>199</v>
      </c>
      <c r="E1339" s="217" t="s">
        <v>1886</v>
      </c>
      <c r="F1339" s="218" t="s">
        <v>1887</v>
      </c>
      <c r="G1339" s="219" t="s">
        <v>267</v>
      </c>
      <c r="H1339" s="220">
        <v>3</v>
      </c>
      <c r="I1339" s="221"/>
      <c r="J1339" s="222">
        <f>ROUND(I1339*H1339,2)</f>
        <v>0</v>
      </c>
      <c r="K1339" s="218" t="s">
        <v>498</v>
      </c>
      <c r="L1339" s="47"/>
      <c r="M1339" s="223" t="s">
        <v>19</v>
      </c>
      <c r="N1339" s="224" t="s">
        <v>45</v>
      </c>
      <c r="O1339" s="87"/>
      <c r="P1339" s="225">
        <f>O1339*H1339</f>
        <v>0</v>
      </c>
      <c r="Q1339" s="225">
        <v>0.00044999999999999999</v>
      </c>
      <c r="R1339" s="225">
        <f>Q1339*H1339</f>
        <v>0.0013500000000000001</v>
      </c>
      <c r="S1339" s="225">
        <v>0</v>
      </c>
      <c r="T1339" s="226">
        <f>S1339*H1339</f>
        <v>0</v>
      </c>
      <c r="U1339" s="41"/>
      <c r="V1339" s="41"/>
      <c r="W1339" s="41"/>
      <c r="X1339" s="41"/>
      <c r="Y1339" s="41"/>
      <c r="Z1339" s="41"/>
      <c r="AA1339" s="41"/>
      <c r="AB1339" s="41"/>
      <c r="AC1339" s="41"/>
      <c r="AD1339" s="41"/>
      <c r="AE1339" s="41"/>
      <c r="AR1339" s="227" t="s">
        <v>291</v>
      </c>
      <c r="AT1339" s="227" t="s">
        <v>199</v>
      </c>
      <c r="AU1339" s="227" t="s">
        <v>83</v>
      </c>
      <c r="AY1339" s="20" t="s">
        <v>197</v>
      </c>
      <c r="BE1339" s="228">
        <f>IF(N1339="základní",J1339,0)</f>
        <v>0</v>
      </c>
      <c r="BF1339" s="228">
        <f>IF(N1339="snížená",J1339,0)</f>
        <v>0</v>
      </c>
      <c r="BG1339" s="228">
        <f>IF(N1339="zákl. přenesená",J1339,0)</f>
        <v>0</v>
      </c>
      <c r="BH1339" s="228">
        <f>IF(N1339="sníž. přenesená",J1339,0)</f>
        <v>0</v>
      </c>
      <c r="BI1339" s="228">
        <f>IF(N1339="nulová",J1339,0)</f>
        <v>0</v>
      </c>
      <c r="BJ1339" s="20" t="s">
        <v>81</v>
      </c>
      <c r="BK1339" s="228">
        <f>ROUND(I1339*H1339,2)</f>
        <v>0</v>
      </c>
      <c r="BL1339" s="20" t="s">
        <v>291</v>
      </c>
      <c r="BM1339" s="227" t="s">
        <v>1888</v>
      </c>
    </row>
    <row r="1340" s="2" customFormat="1">
      <c r="A1340" s="41"/>
      <c r="B1340" s="42"/>
      <c r="C1340" s="43"/>
      <c r="D1340" s="229" t="s">
        <v>205</v>
      </c>
      <c r="E1340" s="43"/>
      <c r="F1340" s="230" t="s">
        <v>1889</v>
      </c>
      <c r="G1340" s="43"/>
      <c r="H1340" s="43"/>
      <c r="I1340" s="231"/>
      <c r="J1340" s="43"/>
      <c r="K1340" s="43"/>
      <c r="L1340" s="47"/>
      <c r="M1340" s="232"/>
      <c r="N1340" s="233"/>
      <c r="O1340" s="87"/>
      <c r="P1340" s="87"/>
      <c r="Q1340" s="87"/>
      <c r="R1340" s="87"/>
      <c r="S1340" s="87"/>
      <c r="T1340" s="88"/>
      <c r="U1340" s="41"/>
      <c r="V1340" s="41"/>
      <c r="W1340" s="41"/>
      <c r="X1340" s="41"/>
      <c r="Y1340" s="41"/>
      <c r="Z1340" s="41"/>
      <c r="AA1340" s="41"/>
      <c r="AB1340" s="41"/>
      <c r="AC1340" s="41"/>
      <c r="AD1340" s="41"/>
      <c r="AE1340" s="41"/>
      <c r="AT1340" s="20" t="s">
        <v>205</v>
      </c>
      <c r="AU1340" s="20" t="s">
        <v>83</v>
      </c>
    </row>
    <row r="1341" s="13" customFormat="1">
      <c r="A1341" s="13"/>
      <c r="B1341" s="234"/>
      <c r="C1341" s="235"/>
      <c r="D1341" s="236" t="s">
        <v>207</v>
      </c>
      <c r="E1341" s="237" t="s">
        <v>19</v>
      </c>
      <c r="F1341" s="238" t="s">
        <v>1890</v>
      </c>
      <c r="G1341" s="235"/>
      <c r="H1341" s="239">
        <v>3</v>
      </c>
      <c r="I1341" s="240"/>
      <c r="J1341" s="235"/>
      <c r="K1341" s="235"/>
      <c r="L1341" s="241"/>
      <c r="M1341" s="242"/>
      <c r="N1341" s="243"/>
      <c r="O1341" s="243"/>
      <c r="P1341" s="243"/>
      <c r="Q1341" s="243"/>
      <c r="R1341" s="243"/>
      <c r="S1341" s="243"/>
      <c r="T1341" s="244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45" t="s">
        <v>207</v>
      </c>
      <c r="AU1341" s="245" t="s">
        <v>83</v>
      </c>
      <c r="AV1341" s="13" t="s">
        <v>83</v>
      </c>
      <c r="AW1341" s="13" t="s">
        <v>35</v>
      </c>
      <c r="AX1341" s="13" t="s">
        <v>81</v>
      </c>
      <c r="AY1341" s="245" t="s">
        <v>197</v>
      </c>
    </row>
    <row r="1342" s="2" customFormat="1" ht="37.8" customHeight="1">
      <c r="A1342" s="41"/>
      <c r="B1342" s="42"/>
      <c r="C1342" s="279" t="s">
        <v>1891</v>
      </c>
      <c r="D1342" s="289" t="s">
        <v>542</v>
      </c>
      <c r="E1342" s="280" t="s">
        <v>1892</v>
      </c>
      <c r="F1342" s="281" t="s">
        <v>1893</v>
      </c>
      <c r="G1342" s="282" t="s">
        <v>267</v>
      </c>
      <c r="H1342" s="283">
        <v>3</v>
      </c>
      <c r="I1342" s="284"/>
      <c r="J1342" s="285">
        <f>ROUND(I1342*H1342,2)</f>
        <v>0</v>
      </c>
      <c r="K1342" s="281" t="s">
        <v>498</v>
      </c>
      <c r="L1342" s="286"/>
      <c r="M1342" s="287" t="s">
        <v>19</v>
      </c>
      <c r="N1342" s="288" t="s">
        <v>45</v>
      </c>
      <c r="O1342" s="87"/>
      <c r="P1342" s="225">
        <f>O1342*H1342</f>
        <v>0</v>
      </c>
      <c r="Q1342" s="225">
        <v>0.016</v>
      </c>
      <c r="R1342" s="225">
        <f>Q1342*H1342</f>
        <v>0.048000000000000001</v>
      </c>
      <c r="S1342" s="225">
        <v>0</v>
      </c>
      <c r="T1342" s="226">
        <f>S1342*H1342</f>
        <v>0</v>
      </c>
      <c r="U1342" s="41"/>
      <c r="V1342" s="41"/>
      <c r="W1342" s="41"/>
      <c r="X1342" s="41"/>
      <c r="Y1342" s="41"/>
      <c r="Z1342" s="41"/>
      <c r="AA1342" s="41"/>
      <c r="AB1342" s="41"/>
      <c r="AC1342" s="41"/>
      <c r="AD1342" s="41"/>
      <c r="AE1342" s="41"/>
      <c r="AR1342" s="227" t="s">
        <v>396</v>
      </c>
      <c r="AT1342" s="227" t="s">
        <v>542</v>
      </c>
      <c r="AU1342" s="227" t="s">
        <v>83</v>
      </c>
      <c r="AY1342" s="20" t="s">
        <v>197</v>
      </c>
      <c r="BE1342" s="228">
        <f>IF(N1342="základní",J1342,0)</f>
        <v>0</v>
      </c>
      <c r="BF1342" s="228">
        <f>IF(N1342="snížená",J1342,0)</f>
        <v>0</v>
      </c>
      <c r="BG1342" s="228">
        <f>IF(N1342="zákl. přenesená",J1342,0)</f>
        <v>0</v>
      </c>
      <c r="BH1342" s="228">
        <f>IF(N1342="sníž. přenesená",J1342,0)</f>
        <v>0</v>
      </c>
      <c r="BI1342" s="228">
        <f>IF(N1342="nulová",J1342,0)</f>
        <v>0</v>
      </c>
      <c r="BJ1342" s="20" t="s">
        <v>81</v>
      </c>
      <c r="BK1342" s="228">
        <f>ROUND(I1342*H1342,2)</f>
        <v>0</v>
      </c>
      <c r="BL1342" s="20" t="s">
        <v>291</v>
      </c>
      <c r="BM1342" s="227" t="s">
        <v>1894</v>
      </c>
    </row>
    <row r="1343" s="2" customFormat="1" ht="33" customHeight="1">
      <c r="A1343" s="41"/>
      <c r="B1343" s="42"/>
      <c r="C1343" s="216" t="s">
        <v>1895</v>
      </c>
      <c r="D1343" s="216" t="s">
        <v>199</v>
      </c>
      <c r="E1343" s="217" t="s">
        <v>1896</v>
      </c>
      <c r="F1343" s="218" t="s">
        <v>1897</v>
      </c>
      <c r="G1343" s="219" t="s">
        <v>267</v>
      </c>
      <c r="H1343" s="220">
        <v>9</v>
      </c>
      <c r="I1343" s="221"/>
      <c r="J1343" s="222">
        <f>ROUND(I1343*H1343,2)</f>
        <v>0</v>
      </c>
      <c r="K1343" s="218" t="s">
        <v>203</v>
      </c>
      <c r="L1343" s="47"/>
      <c r="M1343" s="223" t="s">
        <v>19</v>
      </c>
      <c r="N1343" s="224" t="s">
        <v>45</v>
      </c>
      <c r="O1343" s="87"/>
      <c r="P1343" s="225">
        <f>O1343*H1343</f>
        <v>0</v>
      </c>
      <c r="Q1343" s="225">
        <v>0</v>
      </c>
      <c r="R1343" s="225">
        <f>Q1343*H1343</f>
        <v>0</v>
      </c>
      <c r="S1343" s="225">
        <v>0</v>
      </c>
      <c r="T1343" s="226">
        <f>S1343*H1343</f>
        <v>0</v>
      </c>
      <c r="U1343" s="41"/>
      <c r="V1343" s="41"/>
      <c r="W1343" s="41"/>
      <c r="X1343" s="41"/>
      <c r="Y1343" s="41"/>
      <c r="Z1343" s="41"/>
      <c r="AA1343" s="41"/>
      <c r="AB1343" s="41"/>
      <c r="AC1343" s="41"/>
      <c r="AD1343" s="41"/>
      <c r="AE1343" s="41"/>
      <c r="AR1343" s="227" t="s">
        <v>291</v>
      </c>
      <c r="AT1343" s="227" t="s">
        <v>199</v>
      </c>
      <c r="AU1343" s="227" t="s">
        <v>83</v>
      </c>
      <c r="AY1343" s="20" t="s">
        <v>197</v>
      </c>
      <c r="BE1343" s="228">
        <f>IF(N1343="základní",J1343,0)</f>
        <v>0</v>
      </c>
      <c r="BF1343" s="228">
        <f>IF(N1343="snížená",J1343,0)</f>
        <v>0</v>
      </c>
      <c r="BG1343" s="228">
        <f>IF(N1343="zákl. přenesená",J1343,0)</f>
        <v>0</v>
      </c>
      <c r="BH1343" s="228">
        <f>IF(N1343="sníž. přenesená",J1343,0)</f>
        <v>0</v>
      </c>
      <c r="BI1343" s="228">
        <f>IF(N1343="nulová",J1343,0)</f>
        <v>0</v>
      </c>
      <c r="BJ1343" s="20" t="s">
        <v>81</v>
      </c>
      <c r="BK1343" s="228">
        <f>ROUND(I1343*H1343,2)</f>
        <v>0</v>
      </c>
      <c r="BL1343" s="20" t="s">
        <v>291</v>
      </c>
      <c r="BM1343" s="227" t="s">
        <v>1898</v>
      </c>
    </row>
    <row r="1344" s="2" customFormat="1">
      <c r="A1344" s="41"/>
      <c r="B1344" s="42"/>
      <c r="C1344" s="43"/>
      <c r="D1344" s="229" t="s">
        <v>205</v>
      </c>
      <c r="E1344" s="43"/>
      <c r="F1344" s="230" t="s">
        <v>1899</v>
      </c>
      <c r="G1344" s="43"/>
      <c r="H1344" s="43"/>
      <c r="I1344" s="231"/>
      <c r="J1344" s="43"/>
      <c r="K1344" s="43"/>
      <c r="L1344" s="47"/>
      <c r="M1344" s="232"/>
      <c r="N1344" s="233"/>
      <c r="O1344" s="87"/>
      <c r="P1344" s="87"/>
      <c r="Q1344" s="87"/>
      <c r="R1344" s="87"/>
      <c r="S1344" s="87"/>
      <c r="T1344" s="88"/>
      <c r="U1344" s="41"/>
      <c r="V1344" s="41"/>
      <c r="W1344" s="41"/>
      <c r="X1344" s="41"/>
      <c r="Y1344" s="41"/>
      <c r="Z1344" s="41"/>
      <c r="AA1344" s="41"/>
      <c r="AB1344" s="41"/>
      <c r="AC1344" s="41"/>
      <c r="AD1344" s="41"/>
      <c r="AE1344" s="41"/>
      <c r="AT1344" s="20" t="s">
        <v>205</v>
      </c>
      <c r="AU1344" s="20" t="s">
        <v>83</v>
      </c>
    </row>
    <row r="1345" s="13" customFormat="1">
      <c r="A1345" s="13"/>
      <c r="B1345" s="234"/>
      <c r="C1345" s="235"/>
      <c r="D1345" s="236" t="s">
        <v>207</v>
      </c>
      <c r="E1345" s="237" t="s">
        <v>19</v>
      </c>
      <c r="F1345" s="238" t="s">
        <v>1900</v>
      </c>
      <c r="G1345" s="235"/>
      <c r="H1345" s="239">
        <v>9</v>
      </c>
      <c r="I1345" s="240"/>
      <c r="J1345" s="235"/>
      <c r="K1345" s="235"/>
      <c r="L1345" s="241"/>
      <c r="M1345" s="242"/>
      <c r="N1345" s="243"/>
      <c r="O1345" s="243"/>
      <c r="P1345" s="243"/>
      <c r="Q1345" s="243"/>
      <c r="R1345" s="243"/>
      <c r="S1345" s="243"/>
      <c r="T1345" s="244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5" t="s">
        <v>207</v>
      </c>
      <c r="AU1345" s="245" t="s">
        <v>83</v>
      </c>
      <c r="AV1345" s="13" t="s">
        <v>83</v>
      </c>
      <c r="AW1345" s="13" t="s">
        <v>35</v>
      </c>
      <c r="AX1345" s="13" t="s">
        <v>81</v>
      </c>
      <c r="AY1345" s="245" t="s">
        <v>197</v>
      </c>
    </row>
    <row r="1346" s="2" customFormat="1" ht="24.15" customHeight="1">
      <c r="A1346" s="41"/>
      <c r="B1346" s="42"/>
      <c r="C1346" s="279" t="s">
        <v>1901</v>
      </c>
      <c r="D1346" s="279" t="s">
        <v>542</v>
      </c>
      <c r="E1346" s="280" t="s">
        <v>1902</v>
      </c>
      <c r="F1346" s="281" t="s">
        <v>1903</v>
      </c>
      <c r="G1346" s="282" t="s">
        <v>202</v>
      </c>
      <c r="H1346" s="283">
        <v>5.2649999999999997</v>
      </c>
      <c r="I1346" s="284"/>
      <c r="J1346" s="285">
        <f>ROUND(I1346*H1346,2)</f>
        <v>0</v>
      </c>
      <c r="K1346" s="281" t="s">
        <v>19</v>
      </c>
      <c r="L1346" s="286"/>
      <c r="M1346" s="287" t="s">
        <v>19</v>
      </c>
      <c r="N1346" s="288" t="s">
        <v>45</v>
      </c>
      <c r="O1346" s="87"/>
      <c r="P1346" s="225">
        <f>O1346*H1346</f>
        <v>0</v>
      </c>
      <c r="Q1346" s="225">
        <v>0.00107</v>
      </c>
      <c r="R1346" s="225">
        <f>Q1346*H1346</f>
        <v>0.0056335499999999993</v>
      </c>
      <c r="S1346" s="225">
        <v>0</v>
      </c>
      <c r="T1346" s="226">
        <f>S1346*H1346</f>
        <v>0</v>
      </c>
      <c r="U1346" s="41"/>
      <c r="V1346" s="41"/>
      <c r="W1346" s="41"/>
      <c r="X1346" s="41"/>
      <c r="Y1346" s="41"/>
      <c r="Z1346" s="41"/>
      <c r="AA1346" s="41"/>
      <c r="AB1346" s="41"/>
      <c r="AC1346" s="41"/>
      <c r="AD1346" s="41"/>
      <c r="AE1346" s="41"/>
      <c r="AR1346" s="227" t="s">
        <v>396</v>
      </c>
      <c r="AT1346" s="227" t="s">
        <v>542</v>
      </c>
      <c r="AU1346" s="227" t="s">
        <v>83</v>
      </c>
      <c r="AY1346" s="20" t="s">
        <v>197</v>
      </c>
      <c r="BE1346" s="228">
        <f>IF(N1346="základní",J1346,0)</f>
        <v>0</v>
      </c>
      <c r="BF1346" s="228">
        <f>IF(N1346="snížená",J1346,0)</f>
        <v>0</v>
      </c>
      <c r="BG1346" s="228">
        <f>IF(N1346="zákl. přenesená",J1346,0)</f>
        <v>0</v>
      </c>
      <c r="BH1346" s="228">
        <f>IF(N1346="sníž. přenesená",J1346,0)</f>
        <v>0</v>
      </c>
      <c r="BI1346" s="228">
        <f>IF(N1346="nulová",J1346,0)</f>
        <v>0</v>
      </c>
      <c r="BJ1346" s="20" t="s">
        <v>81</v>
      </c>
      <c r="BK1346" s="228">
        <f>ROUND(I1346*H1346,2)</f>
        <v>0</v>
      </c>
      <c r="BL1346" s="20" t="s">
        <v>291</v>
      </c>
      <c r="BM1346" s="227" t="s">
        <v>1904</v>
      </c>
    </row>
    <row r="1347" s="13" customFormat="1">
      <c r="A1347" s="13"/>
      <c r="B1347" s="234"/>
      <c r="C1347" s="235"/>
      <c r="D1347" s="236" t="s">
        <v>207</v>
      </c>
      <c r="E1347" s="237" t="s">
        <v>19</v>
      </c>
      <c r="F1347" s="238" t="s">
        <v>1905</v>
      </c>
      <c r="G1347" s="235"/>
      <c r="H1347" s="239">
        <v>5.2649999999999997</v>
      </c>
      <c r="I1347" s="240"/>
      <c r="J1347" s="235"/>
      <c r="K1347" s="235"/>
      <c r="L1347" s="241"/>
      <c r="M1347" s="242"/>
      <c r="N1347" s="243"/>
      <c r="O1347" s="243"/>
      <c r="P1347" s="243"/>
      <c r="Q1347" s="243"/>
      <c r="R1347" s="243"/>
      <c r="S1347" s="243"/>
      <c r="T1347" s="244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5" t="s">
        <v>207</v>
      </c>
      <c r="AU1347" s="245" t="s">
        <v>83</v>
      </c>
      <c r="AV1347" s="13" t="s">
        <v>83</v>
      </c>
      <c r="AW1347" s="13" t="s">
        <v>35</v>
      </c>
      <c r="AX1347" s="13" t="s">
        <v>81</v>
      </c>
      <c r="AY1347" s="245" t="s">
        <v>197</v>
      </c>
    </row>
    <row r="1348" s="2" customFormat="1" ht="33" customHeight="1">
      <c r="A1348" s="41"/>
      <c r="B1348" s="42"/>
      <c r="C1348" s="216" t="s">
        <v>1906</v>
      </c>
      <c r="D1348" s="216" t="s">
        <v>199</v>
      </c>
      <c r="E1348" s="217" t="s">
        <v>1907</v>
      </c>
      <c r="F1348" s="218" t="s">
        <v>1908</v>
      </c>
      <c r="G1348" s="219" t="s">
        <v>267</v>
      </c>
      <c r="H1348" s="220">
        <v>9</v>
      </c>
      <c r="I1348" s="221"/>
      <c r="J1348" s="222">
        <f>ROUND(I1348*H1348,2)</f>
        <v>0</v>
      </c>
      <c r="K1348" s="218" t="s">
        <v>203</v>
      </c>
      <c r="L1348" s="47"/>
      <c r="M1348" s="223" t="s">
        <v>19</v>
      </c>
      <c r="N1348" s="224" t="s">
        <v>45</v>
      </c>
      <c r="O1348" s="87"/>
      <c r="P1348" s="225">
        <f>O1348*H1348</f>
        <v>0</v>
      </c>
      <c r="Q1348" s="225">
        <v>0</v>
      </c>
      <c r="R1348" s="225">
        <f>Q1348*H1348</f>
        <v>0</v>
      </c>
      <c r="S1348" s="225">
        <v>0</v>
      </c>
      <c r="T1348" s="226">
        <f>S1348*H1348</f>
        <v>0</v>
      </c>
      <c r="U1348" s="41"/>
      <c r="V1348" s="41"/>
      <c r="W1348" s="41"/>
      <c r="X1348" s="41"/>
      <c r="Y1348" s="41"/>
      <c r="Z1348" s="41"/>
      <c r="AA1348" s="41"/>
      <c r="AB1348" s="41"/>
      <c r="AC1348" s="41"/>
      <c r="AD1348" s="41"/>
      <c r="AE1348" s="41"/>
      <c r="AR1348" s="227" t="s">
        <v>291</v>
      </c>
      <c r="AT1348" s="227" t="s">
        <v>199</v>
      </c>
      <c r="AU1348" s="227" t="s">
        <v>83</v>
      </c>
      <c r="AY1348" s="20" t="s">
        <v>197</v>
      </c>
      <c r="BE1348" s="228">
        <f>IF(N1348="základní",J1348,0)</f>
        <v>0</v>
      </c>
      <c r="BF1348" s="228">
        <f>IF(N1348="snížená",J1348,0)</f>
        <v>0</v>
      </c>
      <c r="BG1348" s="228">
        <f>IF(N1348="zákl. přenesená",J1348,0)</f>
        <v>0</v>
      </c>
      <c r="BH1348" s="228">
        <f>IF(N1348="sníž. přenesená",J1348,0)</f>
        <v>0</v>
      </c>
      <c r="BI1348" s="228">
        <f>IF(N1348="nulová",J1348,0)</f>
        <v>0</v>
      </c>
      <c r="BJ1348" s="20" t="s">
        <v>81</v>
      </c>
      <c r="BK1348" s="228">
        <f>ROUND(I1348*H1348,2)</f>
        <v>0</v>
      </c>
      <c r="BL1348" s="20" t="s">
        <v>291</v>
      </c>
      <c r="BM1348" s="227" t="s">
        <v>1909</v>
      </c>
    </row>
    <row r="1349" s="2" customFormat="1">
      <c r="A1349" s="41"/>
      <c r="B1349" s="42"/>
      <c r="C1349" s="43"/>
      <c r="D1349" s="229" t="s">
        <v>205</v>
      </c>
      <c r="E1349" s="43"/>
      <c r="F1349" s="230" t="s">
        <v>1910</v>
      </c>
      <c r="G1349" s="43"/>
      <c r="H1349" s="43"/>
      <c r="I1349" s="231"/>
      <c r="J1349" s="43"/>
      <c r="K1349" s="43"/>
      <c r="L1349" s="47"/>
      <c r="M1349" s="232"/>
      <c r="N1349" s="233"/>
      <c r="O1349" s="87"/>
      <c r="P1349" s="87"/>
      <c r="Q1349" s="87"/>
      <c r="R1349" s="87"/>
      <c r="S1349" s="87"/>
      <c r="T1349" s="88"/>
      <c r="U1349" s="41"/>
      <c r="V1349" s="41"/>
      <c r="W1349" s="41"/>
      <c r="X1349" s="41"/>
      <c r="Y1349" s="41"/>
      <c r="Z1349" s="41"/>
      <c r="AA1349" s="41"/>
      <c r="AB1349" s="41"/>
      <c r="AC1349" s="41"/>
      <c r="AD1349" s="41"/>
      <c r="AE1349" s="41"/>
      <c r="AT1349" s="20" t="s">
        <v>205</v>
      </c>
      <c r="AU1349" s="20" t="s">
        <v>83</v>
      </c>
    </row>
    <row r="1350" s="2" customFormat="1" ht="33" customHeight="1">
      <c r="A1350" s="41"/>
      <c r="B1350" s="42"/>
      <c r="C1350" s="216" t="s">
        <v>1911</v>
      </c>
      <c r="D1350" s="216" t="s">
        <v>199</v>
      </c>
      <c r="E1350" s="217" t="s">
        <v>1912</v>
      </c>
      <c r="F1350" s="218" t="s">
        <v>1913</v>
      </c>
      <c r="G1350" s="219" t="s">
        <v>886</v>
      </c>
      <c r="H1350" s="220">
        <v>45</v>
      </c>
      <c r="I1350" s="221"/>
      <c r="J1350" s="222">
        <f>ROUND(I1350*H1350,2)</f>
        <v>0</v>
      </c>
      <c r="K1350" s="218" t="s">
        <v>203</v>
      </c>
      <c r="L1350" s="47"/>
      <c r="M1350" s="223" t="s">
        <v>19</v>
      </c>
      <c r="N1350" s="224" t="s">
        <v>45</v>
      </c>
      <c r="O1350" s="87"/>
      <c r="P1350" s="225">
        <f>O1350*H1350</f>
        <v>0</v>
      </c>
      <c r="Q1350" s="225">
        <v>0</v>
      </c>
      <c r="R1350" s="225">
        <f>Q1350*H1350</f>
        <v>0</v>
      </c>
      <c r="S1350" s="225">
        <v>0</v>
      </c>
      <c r="T1350" s="226">
        <f>S1350*H1350</f>
        <v>0</v>
      </c>
      <c r="U1350" s="41"/>
      <c r="V1350" s="41"/>
      <c r="W1350" s="41"/>
      <c r="X1350" s="41"/>
      <c r="Y1350" s="41"/>
      <c r="Z1350" s="41"/>
      <c r="AA1350" s="41"/>
      <c r="AB1350" s="41"/>
      <c r="AC1350" s="41"/>
      <c r="AD1350" s="41"/>
      <c r="AE1350" s="41"/>
      <c r="AR1350" s="227" t="s">
        <v>291</v>
      </c>
      <c r="AT1350" s="227" t="s">
        <v>199</v>
      </c>
      <c r="AU1350" s="227" t="s">
        <v>83</v>
      </c>
      <c r="AY1350" s="20" t="s">
        <v>197</v>
      </c>
      <c r="BE1350" s="228">
        <f>IF(N1350="základní",J1350,0)</f>
        <v>0</v>
      </c>
      <c r="BF1350" s="228">
        <f>IF(N1350="snížená",J1350,0)</f>
        <v>0</v>
      </c>
      <c r="BG1350" s="228">
        <f>IF(N1350="zákl. přenesená",J1350,0)</f>
        <v>0</v>
      </c>
      <c r="BH1350" s="228">
        <f>IF(N1350="sníž. přenesená",J1350,0)</f>
        <v>0</v>
      </c>
      <c r="BI1350" s="228">
        <f>IF(N1350="nulová",J1350,0)</f>
        <v>0</v>
      </c>
      <c r="BJ1350" s="20" t="s">
        <v>81</v>
      </c>
      <c r="BK1350" s="228">
        <f>ROUND(I1350*H1350,2)</f>
        <v>0</v>
      </c>
      <c r="BL1350" s="20" t="s">
        <v>291</v>
      </c>
      <c r="BM1350" s="227" t="s">
        <v>1914</v>
      </c>
    </row>
    <row r="1351" s="2" customFormat="1">
      <c r="A1351" s="41"/>
      <c r="B1351" s="42"/>
      <c r="C1351" s="43"/>
      <c r="D1351" s="229" t="s">
        <v>205</v>
      </c>
      <c r="E1351" s="43"/>
      <c r="F1351" s="230" t="s">
        <v>1915</v>
      </c>
      <c r="G1351" s="43"/>
      <c r="H1351" s="43"/>
      <c r="I1351" s="231"/>
      <c r="J1351" s="43"/>
      <c r="K1351" s="43"/>
      <c r="L1351" s="47"/>
      <c r="M1351" s="232"/>
      <c r="N1351" s="233"/>
      <c r="O1351" s="87"/>
      <c r="P1351" s="87"/>
      <c r="Q1351" s="87"/>
      <c r="R1351" s="87"/>
      <c r="S1351" s="87"/>
      <c r="T1351" s="88"/>
      <c r="U1351" s="41"/>
      <c r="V1351" s="41"/>
      <c r="W1351" s="41"/>
      <c r="X1351" s="41"/>
      <c r="Y1351" s="41"/>
      <c r="Z1351" s="41"/>
      <c r="AA1351" s="41"/>
      <c r="AB1351" s="41"/>
      <c r="AC1351" s="41"/>
      <c r="AD1351" s="41"/>
      <c r="AE1351" s="41"/>
      <c r="AT1351" s="20" t="s">
        <v>205</v>
      </c>
      <c r="AU1351" s="20" t="s">
        <v>83</v>
      </c>
    </row>
    <row r="1352" s="15" customFormat="1">
      <c r="A1352" s="15"/>
      <c r="B1352" s="257"/>
      <c r="C1352" s="258"/>
      <c r="D1352" s="236" t="s">
        <v>207</v>
      </c>
      <c r="E1352" s="259" t="s">
        <v>19</v>
      </c>
      <c r="F1352" s="260" t="s">
        <v>1916</v>
      </c>
      <c r="G1352" s="258"/>
      <c r="H1352" s="259" t="s">
        <v>19</v>
      </c>
      <c r="I1352" s="261"/>
      <c r="J1352" s="258"/>
      <c r="K1352" s="258"/>
      <c r="L1352" s="262"/>
      <c r="M1352" s="263"/>
      <c r="N1352" s="264"/>
      <c r="O1352" s="264"/>
      <c r="P1352" s="264"/>
      <c r="Q1352" s="264"/>
      <c r="R1352" s="264"/>
      <c r="S1352" s="264"/>
      <c r="T1352" s="26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T1352" s="266" t="s">
        <v>207</v>
      </c>
      <c r="AU1352" s="266" t="s">
        <v>83</v>
      </c>
      <c r="AV1352" s="15" t="s">
        <v>81</v>
      </c>
      <c r="AW1352" s="15" t="s">
        <v>35</v>
      </c>
      <c r="AX1352" s="15" t="s">
        <v>74</v>
      </c>
      <c r="AY1352" s="266" t="s">
        <v>197</v>
      </c>
    </row>
    <row r="1353" s="13" customFormat="1">
      <c r="A1353" s="13"/>
      <c r="B1353" s="234"/>
      <c r="C1353" s="235"/>
      <c r="D1353" s="236" t="s">
        <v>207</v>
      </c>
      <c r="E1353" s="237" t="s">
        <v>19</v>
      </c>
      <c r="F1353" s="238" t="s">
        <v>1917</v>
      </c>
      <c r="G1353" s="235"/>
      <c r="H1353" s="239">
        <v>0.69999999999999996</v>
      </c>
      <c r="I1353" s="240"/>
      <c r="J1353" s="235"/>
      <c r="K1353" s="235"/>
      <c r="L1353" s="241"/>
      <c r="M1353" s="242"/>
      <c r="N1353" s="243"/>
      <c r="O1353" s="243"/>
      <c r="P1353" s="243"/>
      <c r="Q1353" s="243"/>
      <c r="R1353" s="243"/>
      <c r="S1353" s="243"/>
      <c r="T1353" s="244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5" t="s">
        <v>207</v>
      </c>
      <c r="AU1353" s="245" t="s">
        <v>83</v>
      </c>
      <c r="AV1353" s="13" t="s">
        <v>83</v>
      </c>
      <c r="AW1353" s="13" t="s">
        <v>35</v>
      </c>
      <c r="AX1353" s="13" t="s">
        <v>74</v>
      </c>
      <c r="AY1353" s="245" t="s">
        <v>197</v>
      </c>
    </row>
    <row r="1354" s="13" customFormat="1">
      <c r="A1354" s="13"/>
      <c r="B1354" s="234"/>
      <c r="C1354" s="235"/>
      <c r="D1354" s="236" t="s">
        <v>207</v>
      </c>
      <c r="E1354" s="237" t="s">
        <v>19</v>
      </c>
      <c r="F1354" s="238" t="s">
        <v>1918</v>
      </c>
      <c r="G1354" s="235"/>
      <c r="H1354" s="239">
        <v>1.5</v>
      </c>
      <c r="I1354" s="240"/>
      <c r="J1354" s="235"/>
      <c r="K1354" s="235"/>
      <c r="L1354" s="241"/>
      <c r="M1354" s="242"/>
      <c r="N1354" s="243"/>
      <c r="O1354" s="243"/>
      <c r="P1354" s="243"/>
      <c r="Q1354" s="243"/>
      <c r="R1354" s="243"/>
      <c r="S1354" s="243"/>
      <c r="T1354" s="244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5" t="s">
        <v>207</v>
      </c>
      <c r="AU1354" s="245" t="s">
        <v>83</v>
      </c>
      <c r="AV1354" s="13" t="s">
        <v>83</v>
      </c>
      <c r="AW1354" s="13" t="s">
        <v>35</v>
      </c>
      <c r="AX1354" s="13" t="s">
        <v>74</v>
      </c>
      <c r="AY1354" s="245" t="s">
        <v>197</v>
      </c>
    </row>
    <row r="1355" s="13" customFormat="1">
      <c r="A1355" s="13"/>
      <c r="B1355" s="234"/>
      <c r="C1355" s="235"/>
      <c r="D1355" s="236" t="s">
        <v>207</v>
      </c>
      <c r="E1355" s="237" t="s">
        <v>19</v>
      </c>
      <c r="F1355" s="238" t="s">
        <v>1919</v>
      </c>
      <c r="G1355" s="235"/>
      <c r="H1355" s="239">
        <v>10.800000000000001</v>
      </c>
      <c r="I1355" s="240"/>
      <c r="J1355" s="235"/>
      <c r="K1355" s="235"/>
      <c r="L1355" s="241"/>
      <c r="M1355" s="242"/>
      <c r="N1355" s="243"/>
      <c r="O1355" s="243"/>
      <c r="P1355" s="243"/>
      <c r="Q1355" s="243"/>
      <c r="R1355" s="243"/>
      <c r="S1355" s="243"/>
      <c r="T1355" s="244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5" t="s">
        <v>207</v>
      </c>
      <c r="AU1355" s="245" t="s">
        <v>83</v>
      </c>
      <c r="AV1355" s="13" t="s">
        <v>83</v>
      </c>
      <c r="AW1355" s="13" t="s">
        <v>35</v>
      </c>
      <c r="AX1355" s="13" t="s">
        <v>74</v>
      </c>
      <c r="AY1355" s="245" t="s">
        <v>197</v>
      </c>
    </row>
    <row r="1356" s="13" customFormat="1">
      <c r="A1356" s="13"/>
      <c r="B1356" s="234"/>
      <c r="C1356" s="235"/>
      <c r="D1356" s="236" t="s">
        <v>207</v>
      </c>
      <c r="E1356" s="237" t="s">
        <v>19</v>
      </c>
      <c r="F1356" s="238" t="s">
        <v>1920</v>
      </c>
      <c r="G1356" s="235"/>
      <c r="H1356" s="239">
        <v>6</v>
      </c>
      <c r="I1356" s="240"/>
      <c r="J1356" s="235"/>
      <c r="K1356" s="235"/>
      <c r="L1356" s="241"/>
      <c r="M1356" s="242"/>
      <c r="N1356" s="243"/>
      <c r="O1356" s="243"/>
      <c r="P1356" s="243"/>
      <c r="Q1356" s="243"/>
      <c r="R1356" s="243"/>
      <c r="S1356" s="243"/>
      <c r="T1356" s="244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5" t="s">
        <v>207</v>
      </c>
      <c r="AU1356" s="245" t="s">
        <v>83</v>
      </c>
      <c r="AV1356" s="13" t="s">
        <v>83</v>
      </c>
      <c r="AW1356" s="13" t="s">
        <v>35</v>
      </c>
      <c r="AX1356" s="13" t="s">
        <v>74</v>
      </c>
      <c r="AY1356" s="245" t="s">
        <v>197</v>
      </c>
    </row>
    <row r="1357" s="13" customFormat="1">
      <c r="A1357" s="13"/>
      <c r="B1357" s="234"/>
      <c r="C1357" s="235"/>
      <c r="D1357" s="236" t="s">
        <v>207</v>
      </c>
      <c r="E1357" s="237" t="s">
        <v>19</v>
      </c>
      <c r="F1357" s="238" t="s">
        <v>1921</v>
      </c>
      <c r="G1357" s="235"/>
      <c r="H1357" s="239">
        <v>21</v>
      </c>
      <c r="I1357" s="240"/>
      <c r="J1357" s="235"/>
      <c r="K1357" s="235"/>
      <c r="L1357" s="241"/>
      <c r="M1357" s="242"/>
      <c r="N1357" s="243"/>
      <c r="O1357" s="243"/>
      <c r="P1357" s="243"/>
      <c r="Q1357" s="243"/>
      <c r="R1357" s="243"/>
      <c r="S1357" s="243"/>
      <c r="T1357" s="244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5" t="s">
        <v>207</v>
      </c>
      <c r="AU1357" s="245" t="s">
        <v>83</v>
      </c>
      <c r="AV1357" s="13" t="s">
        <v>83</v>
      </c>
      <c r="AW1357" s="13" t="s">
        <v>35</v>
      </c>
      <c r="AX1357" s="13" t="s">
        <v>74</v>
      </c>
      <c r="AY1357" s="245" t="s">
        <v>197</v>
      </c>
    </row>
    <row r="1358" s="13" customFormat="1">
      <c r="A1358" s="13"/>
      <c r="B1358" s="234"/>
      <c r="C1358" s="235"/>
      <c r="D1358" s="236" t="s">
        <v>207</v>
      </c>
      <c r="E1358" s="237" t="s">
        <v>19</v>
      </c>
      <c r="F1358" s="238" t="s">
        <v>1922</v>
      </c>
      <c r="G1358" s="235"/>
      <c r="H1358" s="239">
        <v>2.5</v>
      </c>
      <c r="I1358" s="240"/>
      <c r="J1358" s="235"/>
      <c r="K1358" s="235"/>
      <c r="L1358" s="241"/>
      <c r="M1358" s="242"/>
      <c r="N1358" s="243"/>
      <c r="O1358" s="243"/>
      <c r="P1358" s="243"/>
      <c r="Q1358" s="243"/>
      <c r="R1358" s="243"/>
      <c r="S1358" s="243"/>
      <c r="T1358" s="244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5" t="s">
        <v>207</v>
      </c>
      <c r="AU1358" s="245" t="s">
        <v>83</v>
      </c>
      <c r="AV1358" s="13" t="s">
        <v>83</v>
      </c>
      <c r="AW1358" s="13" t="s">
        <v>35</v>
      </c>
      <c r="AX1358" s="13" t="s">
        <v>74</v>
      </c>
      <c r="AY1358" s="245" t="s">
        <v>197</v>
      </c>
    </row>
    <row r="1359" s="13" customFormat="1">
      <c r="A1359" s="13"/>
      <c r="B1359" s="234"/>
      <c r="C1359" s="235"/>
      <c r="D1359" s="236" t="s">
        <v>207</v>
      </c>
      <c r="E1359" s="237" t="s">
        <v>19</v>
      </c>
      <c r="F1359" s="238" t="s">
        <v>1923</v>
      </c>
      <c r="G1359" s="235"/>
      <c r="H1359" s="239">
        <v>2.5</v>
      </c>
      <c r="I1359" s="240"/>
      <c r="J1359" s="235"/>
      <c r="K1359" s="235"/>
      <c r="L1359" s="241"/>
      <c r="M1359" s="242"/>
      <c r="N1359" s="243"/>
      <c r="O1359" s="243"/>
      <c r="P1359" s="243"/>
      <c r="Q1359" s="243"/>
      <c r="R1359" s="243"/>
      <c r="S1359" s="243"/>
      <c r="T1359" s="244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5" t="s">
        <v>207</v>
      </c>
      <c r="AU1359" s="245" t="s">
        <v>83</v>
      </c>
      <c r="AV1359" s="13" t="s">
        <v>83</v>
      </c>
      <c r="AW1359" s="13" t="s">
        <v>35</v>
      </c>
      <c r="AX1359" s="13" t="s">
        <v>74</v>
      </c>
      <c r="AY1359" s="245" t="s">
        <v>197</v>
      </c>
    </row>
    <row r="1360" s="14" customFormat="1">
      <c r="A1360" s="14"/>
      <c r="B1360" s="246"/>
      <c r="C1360" s="247"/>
      <c r="D1360" s="236" t="s">
        <v>207</v>
      </c>
      <c r="E1360" s="248" t="s">
        <v>19</v>
      </c>
      <c r="F1360" s="249" t="s">
        <v>216</v>
      </c>
      <c r="G1360" s="247"/>
      <c r="H1360" s="250">
        <v>45</v>
      </c>
      <c r="I1360" s="251"/>
      <c r="J1360" s="247"/>
      <c r="K1360" s="247"/>
      <c r="L1360" s="252"/>
      <c r="M1360" s="253"/>
      <c r="N1360" s="254"/>
      <c r="O1360" s="254"/>
      <c r="P1360" s="254"/>
      <c r="Q1360" s="254"/>
      <c r="R1360" s="254"/>
      <c r="S1360" s="254"/>
      <c r="T1360" s="255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6" t="s">
        <v>207</v>
      </c>
      <c r="AU1360" s="256" t="s">
        <v>83</v>
      </c>
      <c r="AV1360" s="14" t="s">
        <v>109</v>
      </c>
      <c r="AW1360" s="14" t="s">
        <v>35</v>
      </c>
      <c r="AX1360" s="14" t="s">
        <v>81</v>
      </c>
      <c r="AY1360" s="256" t="s">
        <v>197</v>
      </c>
    </row>
    <row r="1361" s="2" customFormat="1" ht="24.15" customHeight="1">
      <c r="A1361" s="41"/>
      <c r="B1361" s="42"/>
      <c r="C1361" s="279" t="s">
        <v>1924</v>
      </c>
      <c r="D1361" s="279" t="s">
        <v>542</v>
      </c>
      <c r="E1361" s="280" t="s">
        <v>1925</v>
      </c>
      <c r="F1361" s="281" t="s">
        <v>1926</v>
      </c>
      <c r="G1361" s="282" t="s">
        <v>886</v>
      </c>
      <c r="H1361" s="283">
        <v>49.5</v>
      </c>
      <c r="I1361" s="284"/>
      <c r="J1361" s="285">
        <f>ROUND(I1361*H1361,2)</f>
        <v>0</v>
      </c>
      <c r="K1361" s="281" t="s">
        <v>19</v>
      </c>
      <c r="L1361" s="286"/>
      <c r="M1361" s="287" t="s">
        <v>19</v>
      </c>
      <c r="N1361" s="288" t="s">
        <v>45</v>
      </c>
      <c r="O1361" s="87"/>
      <c r="P1361" s="225">
        <f>O1361*H1361</f>
        <v>0</v>
      </c>
      <c r="Q1361" s="225">
        <v>0.0050000000000000001</v>
      </c>
      <c r="R1361" s="225">
        <f>Q1361*H1361</f>
        <v>0.2475</v>
      </c>
      <c r="S1361" s="225">
        <v>0</v>
      </c>
      <c r="T1361" s="226">
        <f>S1361*H1361</f>
        <v>0</v>
      </c>
      <c r="U1361" s="41"/>
      <c r="V1361" s="41"/>
      <c r="W1361" s="41"/>
      <c r="X1361" s="41"/>
      <c r="Y1361" s="41"/>
      <c r="Z1361" s="41"/>
      <c r="AA1361" s="41"/>
      <c r="AB1361" s="41"/>
      <c r="AC1361" s="41"/>
      <c r="AD1361" s="41"/>
      <c r="AE1361" s="41"/>
      <c r="AR1361" s="227" t="s">
        <v>396</v>
      </c>
      <c r="AT1361" s="227" t="s">
        <v>542</v>
      </c>
      <c r="AU1361" s="227" t="s">
        <v>83</v>
      </c>
      <c r="AY1361" s="20" t="s">
        <v>197</v>
      </c>
      <c r="BE1361" s="228">
        <f>IF(N1361="základní",J1361,0)</f>
        <v>0</v>
      </c>
      <c r="BF1361" s="228">
        <f>IF(N1361="snížená",J1361,0)</f>
        <v>0</v>
      </c>
      <c r="BG1361" s="228">
        <f>IF(N1361="zákl. přenesená",J1361,0)</f>
        <v>0</v>
      </c>
      <c r="BH1361" s="228">
        <f>IF(N1361="sníž. přenesená",J1361,0)</f>
        <v>0</v>
      </c>
      <c r="BI1361" s="228">
        <f>IF(N1361="nulová",J1361,0)</f>
        <v>0</v>
      </c>
      <c r="BJ1361" s="20" t="s">
        <v>81</v>
      </c>
      <c r="BK1361" s="228">
        <f>ROUND(I1361*H1361,2)</f>
        <v>0</v>
      </c>
      <c r="BL1361" s="20" t="s">
        <v>291</v>
      </c>
      <c r="BM1361" s="227" t="s">
        <v>1927</v>
      </c>
    </row>
    <row r="1362" s="13" customFormat="1">
      <c r="A1362" s="13"/>
      <c r="B1362" s="234"/>
      <c r="C1362" s="235"/>
      <c r="D1362" s="236" t="s">
        <v>207</v>
      </c>
      <c r="E1362" s="237" t="s">
        <v>19</v>
      </c>
      <c r="F1362" s="238" t="s">
        <v>1928</v>
      </c>
      <c r="G1362" s="235"/>
      <c r="H1362" s="239">
        <v>49.5</v>
      </c>
      <c r="I1362" s="240"/>
      <c r="J1362" s="235"/>
      <c r="K1362" s="235"/>
      <c r="L1362" s="241"/>
      <c r="M1362" s="242"/>
      <c r="N1362" s="243"/>
      <c r="O1362" s="243"/>
      <c r="P1362" s="243"/>
      <c r="Q1362" s="243"/>
      <c r="R1362" s="243"/>
      <c r="S1362" s="243"/>
      <c r="T1362" s="244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5" t="s">
        <v>207</v>
      </c>
      <c r="AU1362" s="245" t="s">
        <v>83</v>
      </c>
      <c r="AV1362" s="13" t="s">
        <v>83</v>
      </c>
      <c r="AW1362" s="13" t="s">
        <v>35</v>
      </c>
      <c r="AX1362" s="13" t="s">
        <v>81</v>
      </c>
      <c r="AY1362" s="245" t="s">
        <v>197</v>
      </c>
    </row>
    <row r="1363" s="2" customFormat="1" ht="16.5" customHeight="1">
      <c r="A1363" s="41"/>
      <c r="B1363" s="42"/>
      <c r="C1363" s="216" t="s">
        <v>1929</v>
      </c>
      <c r="D1363" s="267" t="s">
        <v>199</v>
      </c>
      <c r="E1363" s="217" t="s">
        <v>1930</v>
      </c>
      <c r="F1363" s="218" t="s">
        <v>1931</v>
      </c>
      <c r="G1363" s="219" t="s">
        <v>528</v>
      </c>
      <c r="H1363" s="220">
        <v>1</v>
      </c>
      <c r="I1363" s="221"/>
      <c r="J1363" s="222">
        <f>ROUND(I1363*H1363,2)</f>
        <v>0</v>
      </c>
      <c r="K1363" s="218" t="s">
        <v>19</v>
      </c>
      <c r="L1363" s="47"/>
      <c r="M1363" s="223" t="s">
        <v>19</v>
      </c>
      <c r="N1363" s="224" t="s">
        <v>45</v>
      </c>
      <c r="O1363" s="87"/>
      <c r="P1363" s="225">
        <f>O1363*H1363</f>
        <v>0</v>
      </c>
      <c r="Q1363" s="225">
        <v>0</v>
      </c>
      <c r="R1363" s="225">
        <f>Q1363*H1363</f>
        <v>0</v>
      </c>
      <c r="S1363" s="225">
        <v>0</v>
      </c>
      <c r="T1363" s="226">
        <f>S1363*H1363</f>
        <v>0</v>
      </c>
      <c r="U1363" s="41"/>
      <c r="V1363" s="41"/>
      <c r="W1363" s="41"/>
      <c r="X1363" s="41"/>
      <c r="Y1363" s="41"/>
      <c r="Z1363" s="41"/>
      <c r="AA1363" s="41"/>
      <c r="AB1363" s="41"/>
      <c r="AC1363" s="41"/>
      <c r="AD1363" s="41"/>
      <c r="AE1363" s="41"/>
      <c r="AR1363" s="227" t="s">
        <v>291</v>
      </c>
      <c r="AT1363" s="227" t="s">
        <v>199</v>
      </c>
      <c r="AU1363" s="227" t="s">
        <v>83</v>
      </c>
      <c r="AY1363" s="20" t="s">
        <v>197</v>
      </c>
      <c r="BE1363" s="228">
        <f>IF(N1363="základní",J1363,0)</f>
        <v>0</v>
      </c>
      <c r="BF1363" s="228">
        <f>IF(N1363="snížená",J1363,0)</f>
        <v>0</v>
      </c>
      <c r="BG1363" s="228">
        <f>IF(N1363="zákl. přenesená",J1363,0)</f>
        <v>0</v>
      </c>
      <c r="BH1363" s="228">
        <f>IF(N1363="sníž. přenesená",J1363,0)</f>
        <v>0</v>
      </c>
      <c r="BI1363" s="228">
        <f>IF(N1363="nulová",J1363,0)</f>
        <v>0</v>
      </c>
      <c r="BJ1363" s="20" t="s">
        <v>81</v>
      </c>
      <c r="BK1363" s="228">
        <f>ROUND(I1363*H1363,2)</f>
        <v>0</v>
      </c>
      <c r="BL1363" s="20" t="s">
        <v>291</v>
      </c>
      <c r="BM1363" s="227" t="s">
        <v>1932</v>
      </c>
    </row>
    <row r="1364" s="15" customFormat="1">
      <c r="A1364" s="15"/>
      <c r="B1364" s="257"/>
      <c r="C1364" s="258"/>
      <c r="D1364" s="236" t="s">
        <v>207</v>
      </c>
      <c r="E1364" s="259" t="s">
        <v>19</v>
      </c>
      <c r="F1364" s="260" t="s">
        <v>1933</v>
      </c>
      <c r="G1364" s="258"/>
      <c r="H1364" s="259" t="s">
        <v>19</v>
      </c>
      <c r="I1364" s="261"/>
      <c r="J1364" s="258"/>
      <c r="K1364" s="258"/>
      <c r="L1364" s="262"/>
      <c r="M1364" s="263"/>
      <c r="N1364" s="264"/>
      <c r="O1364" s="264"/>
      <c r="P1364" s="264"/>
      <c r="Q1364" s="264"/>
      <c r="R1364" s="264"/>
      <c r="S1364" s="264"/>
      <c r="T1364" s="26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T1364" s="266" t="s">
        <v>207</v>
      </c>
      <c r="AU1364" s="266" t="s">
        <v>83</v>
      </c>
      <c r="AV1364" s="15" t="s">
        <v>81</v>
      </c>
      <c r="AW1364" s="15" t="s">
        <v>35</v>
      </c>
      <c r="AX1364" s="15" t="s">
        <v>74</v>
      </c>
      <c r="AY1364" s="266" t="s">
        <v>197</v>
      </c>
    </row>
    <row r="1365" s="15" customFormat="1">
      <c r="A1365" s="15"/>
      <c r="B1365" s="257"/>
      <c r="C1365" s="258"/>
      <c r="D1365" s="236" t="s">
        <v>207</v>
      </c>
      <c r="E1365" s="259" t="s">
        <v>19</v>
      </c>
      <c r="F1365" s="260" t="s">
        <v>1934</v>
      </c>
      <c r="G1365" s="258"/>
      <c r="H1365" s="259" t="s">
        <v>19</v>
      </c>
      <c r="I1365" s="261"/>
      <c r="J1365" s="258"/>
      <c r="K1365" s="258"/>
      <c r="L1365" s="262"/>
      <c r="M1365" s="263"/>
      <c r="N1365" s="264"/>
      <c r="O1365" s="264"/>
      <c r="P1365" s="264"/>
      <c r="Q1365" s="264"/>
      <c r="R1365" s="264"/>
      <c r="S1365" s="264"/>
      <c r="T1365" s="26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T1365" s="266" t="s">
        <v>207</v>
      </c>
      <c r="AU1365" s="266" t="s">
        <v>83</v>
      </c>
      <c r="AV1365" s="15" t="s">
        <v>81</v>
      </c>
      <c r="AW1365" s="15" t="s">
        <v>35</v>
      </c>
      <c r="AX1365" s="15" t="s">
        <v>74</v>
      </c>
      <c r="AY1365" s="266" t="s">
        <v>197</v>
      </c>
    </row>
    <row r="1366" s="15" customFormat="1">
      <c r="A1366" s="15"/>
      <c r="B1366" s="257"/>
      <c r="C1366" s="258"/>
      <c r="D1366" s="236" t="s">
        <v>207</v>
      </c>
      <c r="E1366" s="259" t="s">
        <v>19</v>
      </c>
      <c r="F1366" s="260" t="s">
        <v>1935</v>
      </c>
      <c r="G1366" s="258"/>
      <c r="H1366" s="259" t="s">
        <v>19</v>
      </c>
      <c r="I1366" s="261"/>
      <c r="J1366" s="258"/>
      <c r="K1366" s="258"/>
      <c r="L1366" s="262"/>
      <c r="M1366" s="263"/>
      <c r="N1366" s="264"/>
      <c r="O1366" s="264"/>
      <c r="P1366" s="264"/>
      <c r="Q1366" s="264"/>
      <c r="R1366" s="264"/>
      <c r="S1366" s="264"/>
      <c r="T1366" s="26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66" t="s">
        <v>207</v>
      </c>
      <c r="AU1366" s="266" t="s">
        <v>83</v>
      </c>
      <c r="AV1366" s="15" t="s">
        <v>81</v>
      </c>
      <c r="AW1366" s="15" t="s">
        <v>35</v>
      </c>
      <c r="AX1366" s="15" t="s">
        <v>74</v>
      </c>
      <c r="AY1366" s="266" t="s">
        <v>197</v>
      </c>
    </row>
    <row r="1367" s="15" customFormat="1">
      <c r="A1367" s="15"/>
      <c r="B1367" s="257"/>
      <c r="C1367" s="258"/>
      <c r="D1367" s="236" t="s">
        <v>207</v>
      </c>
      <c r="E1367" s="259" t="s">
        <v>19</v>
      </c>
      <c r="F1367" s="260" t="s">
        <v>1936</v>
      </c>
      <c r="G1367" s="258"/>
      <c r="H1367" s="259" t="s">
        <v>19</v>
      </c>
      <c r="I1367" s="261"/>
      <c r="J1367" s="258"/>
      <c r="K1367" s="258"/>
      <c r="L1367" s="262"/>
      <c r="M1367" s="263"/>
      <c r="N1367" s="264"/>
      <c r="O1367" s="264"/>
      <c r="P1367" s="264"/>
      <c r="Q1367" s="264"/>
      <c r="R1367" s="264"/>
      <c r="S1367" s="264"/>
      <c r="T1367" s="26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T1367" s="266" t="s">
        <v>207</v>
      </c>
      <c r="AU1367" s="266" t="s">
        <v>83</v>
      </c>
      <c r="AV1367" s="15" t="s">
        <v>81</v>
      </c>
      <c r="AW1367" s="15" t="s">
        <v>35</v>
      </c>
      <c r="AX1367" s="15" t="s">
        <v>74</v>
      </c>
      <c r="AY1367" s="266" t="s">
        <v>197</v>
      </c>
    </row>
    <row r="1368" s="15" customFormat="1">
      <c r="A1368" s="15"/>
      <c r="B1368" s="257"/>
      <c r="C1368" s="258"/>
      <c r="D1368" s="236" t="s">
        <v>207</v>
      </c>
      <c r="E1368" s="259" t="s">
        <v>19</v>
      </c>
      <c r="F1368" s="260" t="s">
        <v>1937</v>
      </c>
      <c r="G1368" s="258"/>
      <c r="H1368" s="259" t="s">
        <v>19</v>
      </c>
      <c r="I1368" s="261"/>
      <c r="J1368" s="258"/>
      <c r="K1368" s="258"/>
      <c r="L1368" s="262"/>
      <c r="M1368" s="263"/>
      <c r="N1368" s="264"/>
      <c r="O1368" s="264"/>
      <c r="P1368" s="264"/>
      <c r="Q1368" s="264"/>
      <c r="R1368" s="264"/>
      <c r="S1368" s="264"/>
      <c r="T1368" s="26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T1368" s="266" t="s">
        <v>207</v>
      </c>
      <c r="AU1368" s="266" t="s">
        <v>83</v>
      </c>
      <c r="AV1368" s="15" t="s">
        <v>81</v>
      </c>
      <c r="AW1368" s="15" t="s">
        <v>35</v>
      </c>
      <c r="AX1368" s="15" t="s">
        <v>74</v>
      </c>
      <c r="AY1368" s="266" t="s">
        <v>197</v>
      </c>
    </row>
    <row r="1369" s="15" customFormat="1">
      <c r="A1369" s="15"/>
      <c r="B1369" s="257"/>
      <c r="C1369" s="258"/>
      <c r="D1369" s="236" t="s">
        <v>207</v>
      </c>
      <c r="E1369" s="259" t="s">
        <v>19</v>
      </c>
      <c r="F1369" s="260" t="s">
        <v>1938</v>
      </c>
      <c r="G1369" s="258"/>
      <c r="H1369" s="259" t="s">
        <v>19</v>
      </c>
      <c r="I1369" s="261"/>
      <c r="J1369" s="258"/>
      <c r="K1369" s="258"/>
      <c r="L1369" s="262"/>
      <c r="M1369" s="263"/>
      <c r="N1369" s="264"/>
      <c r="O1369" s="264"/>
      <c r="P1369" s="264"/>
      <c r="Q1369" s="264"/>
      <c r="R1369" s="264"/>
      <c r="S1369" s="264"/>
      <c r="T1369" s="26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T1369" s="266" t="s">
        <v>207</v>
      </c>
      <c r="AU1369" s="266" t="s">
        <v>83</v>
      </c>
      <c r="AV1369" s="15" t="s">
        <v>81</v>
      </c>
      <c r="AW1369" s="15" t="s">
        <v>35</v>
      </c>
      <c r="AX1369" s="15" t="s">
        <v>74</v>
      </c>
      <c r="AY1369" s="266" t="s">
        <v>197</v>
      </c>
    </row>
    <row r="1370" s="13" customFormat="1">
      <c r="A1370" s="13"/>
      <c r="B1370" s="234"/>
      <c r="C1370" s="235"/>
      <c r="D1370" s="236" t="s">
        <v>207</v>
      </c>
      <c r="E1370" s="237" t="s">
        <v>19</v>
      </c>
      <c r="F1370" s="238" t="s">
        <v>81</v>
      </c>
      <c r="G1370" s="235"/>
      <c r="H1370" s="239">
        <v>1</v>
      </c>
      <c r="I1370" s="240"/>
      <c r="J1370" s="235"/>
      <c r="K1370" s="235"/>
      <c r="L1370" s="241"/>
      <c r="M1370" s="242"/>
      <c r="N1370" s="243"/>
      <c r="O1370" s="243"/>
      <c r="P1370" s="243"/>
      <c r="Q1370" s="243"/>
      <c r="R1370" s="243"/>
      <c r="S1370" s="243"/>
      <c r="T1370" s="244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5" t="s">
        <v>207</v>
      </c>
      <c r="AU1370" s="245" t="s">
        <v>83</v>
      </c>
      <c r="AV1370" s="13" t="s">
        <v>83</v>
      </c>
      <c r="AW1370" s="13" t="s">
        <v>35</v>
      </c>
      <c r="AX1370" s="13" t="s">
        <v>81</v>
      </c>
      <c r="AY1370" s="245" t="s">
        <v>197</v>
      </c>
    </row>
    <row r="1371" s="2" customFormat="1" ht="49.05" customHeight="1">
      <c r="A1371" s="41"/>
      <c r="B1371" s="42"/>
      <c r="C1371" s="216" t="s">
        <v>1939</v>
      </c>
      <c r="D1371" s="216" t="s">
        <v>199</v>
      </c>
      <c r="E1371" s="217" t="s">
        <v>1940</v>
      </c>
      <c r="F1371" s="218" t="s">
        <v>1941</v>
      </c>
      <c r="G1371" s="219" t="s">
        <v>1259</v>
      </c>
      <c r="H1371" s="290"/>
      <c r="I1371" s="221"/>
      <c r="J1371" s="222">
        <f>ROUND(I1371*H1371,2)</f>
        <v>0</v>
      </c>
      <c r="K1371" s="218" t="s">
        <v>203</v>
      </c>
      <c r="L1371" s="47"/>
      <c r="M1371" s="223" t="s">
        <v>19</v>
      </c>
      <c r="N1371" s="224" t="s">
        <v>45</v>
      </c>
      <c r="O1371" s="87"/>
      <c r="P1371" s="225">
        <f>O1371*H1371</f>
        <v>0</v>
      </c>
      <c r="Q1371" s="225">
        <v>0</v>
      </c>
      <c r="R1371" s="225">
        <f>Q1371*H1371</f>
        <v>0</v>
      </c>
      <c r="S1371" s="225">
        <v>0</v>
      </c>
      <c r="T1371" s="226">
        <f>S1371*H1371</f>
        <v>0</v>
      </c>
      <c r="U1371" s="41"/>
      <c r="V1371" s="41"/>
      <c r="W1371" s="41"/>
      <c r="X1371" s="41"/>
      <c r="Y1371" s="41"/>
      <c r="Z1371" s="41"/>
      <c r="AA1371" s="41"/>
      <c r="AB1371" s="41"/>
      <c r="AC1371" s="41"/>
      <c r="AD1371" s="41"/>
      <c r="AE1371" s="41"/>
      <c r="AR1371" s="227" t="s">
        <v>291</v>
      </c>
      <c r="AT1371" s="227" t="s">
        <v>199</v>
      </c>
      <c r="AU1371" s="227" t="s">
        <v>83</v>
      </c>
      <c r="AY1371" s="20" t="s">
        <v>197</v>
      </c>
      <c r="BE1371" s="228">
        <f>IF(N1371="základní",J1371,0)</f>
        <v>0</v>
      </c>
      <c r="BF1371" s="228">
        <f>IF(N1371="snížená",J1371,0)</f>
        <v>0</v>
      </c>
      <c r="BG1371" s="228">
        <f>IF(N1371="zákl. přenesená",J1371,0)</f>
        <v>0</v>
      </c>
      <c r="BH1371" s="228">
        <f>IF(N1371="sníž. přenesená",J1371,0)</f>
        <v>0</v>
      </c>
      <c r="BI1371" s="228">
        <f>IF(N1371="nulová",J1371,0)</f>
        <v>0</v>
      </c>
      <c r="BJ1371" s="20" t="s">
        <v>81</v>
      </c>
      <c r="BK1371" s="228">
        <f>ROUND(I1371*H1371,2)</f>
        <v>0</v>
      </c>
      <c r="BL1371" s="20" t="s">
        <v>291</v>
      </c>
      <c r="BM1371" s="227" t="s">
        <v>1942</v>
      </c>
    </row>
    <row r="1372" s="2" customFormat="1">
      <c r="A1372" s="41"/>
      <c r="B1372" s="42"/>
      <c r="C1372" s="43"/>
      <c r="D1372" s="229" t="s">
        <v>205</v>
      </c>
      <c r="E1372" s="43"/>
      <c r="F1372" s="230" t="s">
        <v>1943</v>
      </c>
      <c r="G1372" s="43"/>
      <c r="H1372" s="43"/>
      <c r="I1372" s="231"/>
      <c r="J1372" s="43"/>
      <c r="K1372" s="43"/>
      <c r="L1372" s="47"/>
      <c r="M1372" s="232"/>
      <c r="N1372" s="233"/>
      <c r="O1372" s="87"/>
      <c r="P1372" s="87"/>
      <c r="Q1372" s="87"/>
      <c r="R1372" s="87"/>
      <c r="S1372" s="87"/>
      <c r="T1372" s="88"/>
      <c r="U1372" s="41"/>
      <c r="V1372" s="41"/>
      <c r="W1372" s="41"/>
      <c r="X1372" s="41"/>
      <c r="Y1372" s="41"/>
      <c r="Z1372" s="41"/>
      <c r="AA1372" s="41"/>
      <c r="AB1372" s="41"/>
      <c r="AC1372" s="41"/>
      <c r="AD1372" s="41"/>
      <c r="AE1372" s="41"/>
      <c r="AT1372" s="20" t="s">
        <v>205</v>
      </c>
      <c r="AU1372" s="20" t="s">
        <v>83</v>
      </c>
    </row>
    <row r="1373" s="12" customFormat="1" ht="22.8" customHeight="1">
      <c r="A1373" s="12"/>
      <c r="B1373" s="200"/>
      <c r="C1373" s="201"/>
      <c r="D1373" s="202" t="s">
        <v>73</v>
      </c>
      <c r="E1373" s="214" t="s">
        <v>1944</v>
      </c>
      <c r="F1373" s="214" t="s">
        <v>1945</v>
      </c>
      <c r="G1373" s="201"/>
      <c r="H1373" s="201"/>
      <c r="I1373" s="204"/>
      <c r="J1373" s="215">
        <f>BK1373</f>
        <v>0</v>
      </c>
      <c r="K1373" s="201"/>
      <c r="L1373" s="206"/>
      <c r="M1373" s="207"/>
      <c r="N1373" s="208"/>
      <c r="O1373" s="208"/>
      <c r="P1373" s="209">
        <f>SUM(P1374:P1512)</f>
        <v>0</v>
      </c>
      <c r="Q1373" s="208"/>
      <c r="R1373" s="209">
        <f>SUM(R1374:R1512)</f>
        <v>5.9707819300000002</v>
      </c>
      <c r="S1373" s="208"/>
      <c r="T1373" s="210">
        <f>SUM(T1374:T1512)</f>
        <v>0.016</v>
      </c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R1373" s="211" t="s">
        <v>83</v>
      </c>
      <c r="AT1373" s="212" t="s">
        <v>73</v>
      </c>
      <c r="AU1373" s="212" t="s">
        <v>81</v>
      </c>
      <c r="AY1373" s="211" t="s">
        <v>197</v>
      </c>
      <c r="BK1373" s="213">
        <f>SUM(BK1374:BK1512)</f>
        <v>0</v>
      </c>
    </row>
    <row r="1374" s="2" customFormat="1" ht="24.15" customHeight="1">
      <c r="A1374" s="41"/>
      <c r="B1374" s="42"/>
      <c r="C1374" s="216" t="s">
        <v>1946</v>
      </c>
      <c r="D1374" s="216" t="s">
        <v>199</v>
      </c>
      <c r="E1374" s="217" t="s">
        <v>1947</v>
      </c>
      <c r="F1374" s="218" t="s">
        <v>1948</v>
      </c>
      <c r="G1374" s="219" t="s">
        <v>528</v>
      </c>
      <c r="H1374" s="220">
        <v>1</v>
      </c>
      <c r="I1374" s="221"/>
      <c r="J1374" s="222">
        <f>ROUND(I1374*H1374,2)</f>
        <v>0</v>
      </c>
      <c r="K1374" s="218" t="s">
        <v>19</v>
      </c>
      <c r="L1374" s="47"/>
      <c r="M1374" s="223" t="s">
        <v>19</v>
      </c>
      <c r="N1374" s="224" t="s">
        <v>45</v>
      </c>
      <c r="O1374" s="87"/>
      <c r="P1374" s="225">
        <f>O1374*H1374</f>
        <v>0</v>
      </c>
      <c r="Q1374" s="225">
        <v>0</v>
      </c>
      <c r="R1374" s="225">
        <f>Q1374*H1374</f>
        <v>0</v>
      </c>
      <c r="S1374" s="225">
        <v>0</v>
      </c>
      <c r="T1374" s="226">
        <f>S1374*H1374</f>
        <v>0</v>
      </c>
      <c r="U1374" s="41"/>
      <c r="V1374" s="41"/>
      <c r="W1374" s="41"/>
      <c r="X1374" s="41"/>
      <c r="Y1374" s="41"/>
      <c r="Z1374" s="41"/>
      <c r="AA1374" s="41"/>
      <c r="AB1374" s="41"/>
      <c r="AC1374" s="41"/>
      <c r="AD1374" s="41"/>
      <c r="AE1374" s="41"/>
      <c r="AR1374" s="227" t="s">
        <v>291</v>
      </c>
      <c r="AT1374" s="227" t="s">
        <v>199</v>
      </c>
      <c r="AU1374" s="227" t="s">
        <v>83</v>
      </c>
      <c r="AY1374" s="20" t="s">
        <v>197</v>
      </c>
      <c r="BE1374" s="228">
        <f>IF(N1374="základní",J1374,0)</f>
        <v>0</v>
      </c>
      <c r="BF1374" s="228">
        <f>IF(N1374="snížená",J1374,0)</f>
        <v>0</v>
      </c>
      <c r="BG1374" s="228">
        <f>IF(N1374="zákl. přenesená",J1374,0)</f>
        <v>0</v>
      </c>
      <c r="BH1374" s="228">
        <f>IF(N1374="sníž. přenesená",J1374,0)</f>
        <v>0</v>
      </c>
      <c r="BI1374" s="228">
        <f>IF(N1374="nulová",J1374,0)</f>
        <v>0</v>
      </c>
      <c r="BJ1374" s="20" t="s">
        <v>81</v>
      </c>
      <c r="BK1374" s="228">
        <f>ROUND(I1374*H1374,2)</f>
        <v>0</v>
      </c>
      <c r="BL1374" s="20" t="s">
        <v>291</v>
      </c>
      <c r="BM1374" s="227" t="s">
        <v>1949</v>
      </c>
    </row>
    <row r="1375" s="13" customFormat="1">
      <c r="A1375" s="13"/>
      <c r="B1375" s="234"/>
      <c r="C1375" s="235"/>
      <c r="D1375" s="236" t="s">
        <v>207</v>
      </c>
      <c r="E1375" s="237" t="s">
        <v>19</v>
      </c>
      <c r="F1375" s="238" t="s">
        <v>1950</v>
      </c>
      <c r="G1375" s="235"/>
      <c r="H1375" s="239">
        <v>1</v>
      </c>
      <c r="I1375" s="240"/>
      <c r="J1375" s="235"/>
      <c r="K1375" s="235"/>
      <c r="L1375" s="241"/>
      <c r="M1375" s="242"/>
      <c r="N1375" s="243"/>
      <c r="O1375" s="243"/>
      <c r="P1375" s="243"/>
      <c r="Q1375" s="243"/>
      <c r="R1375" s="243"/>
      <c r="S1375" s="243"/>
      <c r="T1375" s="244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5" t="s">
        <v>207</v>
      </c>
      <c r="AU1375" s="245" t="s">
        <v>83</v>
      </c>
      <c r="AV1375" s="13" t="s">
        <v>83</v>
      </c>
      <c r="AW1375" s="13" t="s">
        <v>35</v>
      </c>
      <c r="AX1375" s="13" t="s">
        <v>81</v>
      </c>
      <c r="AY1375" s="245" t="s">
        <v>197</v>
      </c>
    </row>
    <row r="1376" s="2" customFormat="1" ht="24.15" customHeight="1">
      <c r="A1376" s="41"/>
      <c r="B1376" s="42"/>
      <c r="C1376" s="216" t="s">
        <v>1951</v>
      </c>
      <c r="D1376" s="216" t="s">
        <v>199</v>
      </c>
      <c r="E1376" s="217" t="s">
        <v>1952</v>
      </c>
      <c r="F1376" s="218" t="s">
        <v>1953</v>
      </c>
      <c r="G1376" s="219" t="s">
        <v>886</v>
      </c>
      <c r="H1376" s="220">
        <v>18.329999999999998</v>
      </c>
      <c r="I1376" s="221"/>
      <c r="J1376" s="222">
        <f>ROUND(I1376*H1376,2)</f>
        <v>0</v>
      </c>
      <c r="K1376" s="218" t="s">
        <v>203</v>
      </c>
      <c r="L1376" s="47"/>
      <c r="M1376" s="223" t="s">
        <v>19</v>
      </c>
      <c r="N1376" s="224" t="s">
        <v>45</v>
      </c>
      <c r="O1376" s="87"/>
      <c r="P1376" s="225">
        <f>O1376*H1376</f>
        <v>0</v>
      </c>
      <c r="Q1376" s="225">
        <v>0.00072000000000000005</v>
      </c>
      <c r="R1376" s="225">
        <f>Q1376*H1376</f>
        <v>0.0131976</v>
      </c>
      <c r="S1376" s="225">
        <v>0</v>
      </c>
      <c r="T1376" s="226">
        <f>S1376*H1376</f>
        <v>0</v>
      </c>
      <c r="U1376" s="41"/>
      <c r="V1376" s="41"/>
      <c r="W1376" s="41"/>
      <c r="X1376" s="41"/>
      <c r="Y1376" s="41"/>
      <c r="Z1376" s="41"/>
      <c r="AA1376" s="41"/>
      <c r="AB1376" s="41"/>
      <c r="AC1376" s="41"/>
      <c r="AD1376" s="41"/>
      <c r="AE1376" s="41"/>
      <c r="AR1376" s="227" t="s">
        <v>291</v>
      </c>
      <c r="AT1376" s="227" t="s">
        <v>199</v>
      </c>
      <c r="AU1376" s="227" t="s">
        <v>83</v>
      </c>
      <c r="AY1376" s="20" t="s">
        <v>197</v>
      </c>
      <c r="BE1376" s="228">
        <f>IF(N1376="základní",J1376,0)</f>
        <v>0</v>
      </c>
      <c r="BF1376" s="228">
        <f>IF(N1376="snížená",J1376,0)</f>
        <v>0</v>
      </c>
      <c r="BG1376" s="228">
        <f>IF(N1376="zákl. přenesená",J1376,0)</f>
        <v>0</v>
      </c>
      <c r="BH1376" s="228">
        <f>IF(N1376="sníž. přenesená",J1376,0)</f>
        <v>0</v>
      </c>
      <c r="BI1376" s="228">
        <f>IF(N1376="nulová",J1376,0)</f>
        <v>0</v>
      </c>
      <c r="BJ1376" s="20" t="s">
        <v>81</v>
      </c>
      <c r="BK1376" s="228">
        <f>ROUND(I1376*H1376,2)</f>
        <v>0</v>
      </c>
      <c r="BL1376" s="20" t="s">
        <v>291</v>
      </c>
      <c r="BM1376" s="227" t="s">
        <v>1954</v>
      </c>
    </row>
    <row r="1377" s="2" customFormat="1">
      <c r="A1377" s="41"/>
      <c r="B1377" s="42"/>
      <c r="C1377" s="43"/>
      <c r="D1377" s="229" t="s">
        <v>205</v>
      </c>
      <c r="E1377" s="43"/>
      <c r="F1377" s="230" t="s">
        <v>1955</v>
      </c>
      <c r="G1377" s="43"/>
      <c r="H1377" s="43"/>
      <c r="I1377" s="231"/>
      <c r="J1377" s="43"/>
      <c r="K1377" s="43"/>
      <c r="L1377" s="47"/>
      <c r="M1377" s="232"/>
      <c r="N1377" s="233"/>
      <c r="O1377" s="87"/>
      <c r="P1377" s="87"/>
      <c r="Q1377" s="87"/>
      <c r="R1377" s="87"/>
      <c r="S1377" s="87"/>
      <c r="T1377" s="88"/>
      <c r="U1377" s="41"/>
      <c r="V1377" s="41"/>
      <c r="W1377" s="41"/>
      <c r="X1377" s="41"/>
      <c r="Y1377" s="41"/>
      <c r="Z1377" s="41"/>
      <c r="AA1377" s="41"/>
      <c r="AB1377" s="41"/>
      <c r="AC1377" s="41"/>
      <c r="AD1377" s="41"/>
      <c r="AE1377" s="41"/>
      <c r="AT1377" s="20" t="s">
        <v>205</v>
      </c>
      <c r="AU1377" s="20" t="s">
        <v>83</v>
      </c>
    </row>
    <row r="1378" s="15" customFormat="1">
      <c r="A1378" s="15"/>
      <c r="B1378" s="257"/>
      <c r="C1378" s="258"/>
      <c r="D1378" s="236" t="s">
        <v>207</v>
      </c>
      <c r="E1378" s="259" t="s">
        <v>19</v>
      </c>
      <c r="F1378" s="260" t="s">
        <v>1956</v>
      </c>
      <c r="G1378" s="258"/>
      <c r="H1378" s="259" t="s">
        <v>19</v>
      </c>
      <c r="I1378" s="261"/>
      <c r="J1378" s="258"/>
      <c r="K1378" s="258"/>
      <c r="L1378" s="262"/>
      <c r="M1378" s="263"/>
      <c r="N1378" s="264"/>
      <c r="O1378" s="264"/>
      <c r="P1378" s="264"/>
      <c r="Q1378" s="264"/>
      <c r="R1378" s="264"/>
      <c r="S1378" s="264"/>
      <c r="T1378" s="26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T1378" s="266" t="s">
        <v>207</v>
      </c>
      <c r="AU1378" s="266" t="s">
        <v>83</v>
      </c>
      <c r="AV1378" s="15" t="s">
        <v>81</v>
      </c>
      <c r="AW1378" s="15" t="s">
        <v>35</v>
      </c>
      <c r="AX1378" s="15" t="s">
        <v>74</v>
      </c>
      <c r="AY1378" s="266" t="s">
        <v>197</v>
      </c>
    </row>
    <row r="1379" s="15" customFormat="1">
      <c r="A1379" s="15"/>
      <c r="B1379" s="257"/>
      <c r="C1379" s="258"/>
      <c r="D1379" s="236" t="s">
        <v>207</v>
      </c>
      <c r="E1379" s="259" t="s">
        <v>19</v>
      </c>
      <c r="F1379" s="260" t="s">
        <v>1957</v>
      </c>
      <c r="G1379" s="258"/>
      <c r="H1379" s="259" t="s">
        <v>19</v>
      </c>
      <c r="I1379" s="261"/>
      <c r="J1379" s="258"/>
      <c r="K1379" s="258"/>
      <c r="L1379" s="262"/>
      <c r="M1379" s="263"/>
      <c r="N1379" s="264"/>
      <c r="O1379" s="264"/>
      <c r="P1379" s="264"/>
      <c r="Q1379" s="264"/>
      <c r="R1379" s="264"/>
      <c r="S1379" s="264"/>
      <c r="T1379" s="26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T1379" s="266" t="s">
        <v>207</v>
      </c>
      <c r="AU1379" s="266" t="s">
        <v>83</v>
      </c>
      <c r="AV1379" s="15" t="s">
        <v>81</v>
      </c>
      <c r="AW1379" s="15" t="s">
        <v>35</v>
      </c>
      <c r="AX1379" s="15" t="s">
        <v>74</v>
      </c>
      <c r="AY1379" s="266" t="s">
        <v>197</v>
      </c>
    </row>
    <row r="1380" s="13" customFormat="1">
      <c r="A1380" s="13"/>
      <c r="B1380" s="234"/>
      <c r="C1380" s="235"/>
      <c r="D1380" s="236" t="s">
        <v>207</v>
      </c>
      <c r="E1380" s="237" t="s">
        <v>19</v>
      </c>
      <c r="F1380" s="238" t="s">
        <v>1958</v>
      </c>
      <c r="G1380" s="235"/>
      <c r="H1380" s="239">
        <v>18.329999999999998</v>
      </c>
      <c r="I1380" s="240"/>
      <c r="J1380" s="235"/>
      <c r="K1380" s="235"/>
      <c r="L1380" s="241"/>
      <c r="M1380" s="242"/>
      <c r="N1380" s="243"/>
      <c r="O1380" s="243"/>
      <c r="P1380" s="243"/>
      <c r="Q1380" s="243"/>
      <c r="R1380" s="243"/>
      <c r="S1380" s="243"/>
      <c r="T1380" s="244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45" t="s">
        <v>207</v>
      </c>
      <c r="AU1380" s="245" t="s">
        <v>83</v>
      </c>
      <c r="AV1380" s="13" t="s">
        <v>83</v>
      </c>
      <c r="AW1380" s="13" t="s">
        <v>35</v>
      </c>
      <c r="AX1380" s="13" t="s">
        <v>81</v>
      </c>
      <c r="AY1380" s="245" t="s">
        <v>197</v>
      </c>
    </row>
    <row r="1381" s="2" customFormat="1" ht="24.15" customHeight="1">
      <c r="A1381" s="41"/>
      <c r="B1381" s="42"/>
      <c r="C1381" s="279" t="s">
        <v>1959</v>
      </c>
      <c r="D1381" s="279" t="s">
        <v>542</v>
      </c>
      <c r="E1381" s="280" t="s">
        <v>1960</v>
      </c>
      <c r="F1381" s="281" t="s">
        <v>1961</v>
      </c>
      <c r="G1381" s="282" t="s">
        <v>886</v>
      </c>
      <c r="H1381" s="283">
        <v>18.329999999999998</v>
      </c>
      <c r="I1381" s="284"/>
      <c r="J1381" s="285">
        <f>ROUND(I1381*H1381,2)</f>
        <v>0</v>
      </c>
      <c r="K1381" s="281" t="s">
        <v>19</v>
      </c>
      <c r="L1381" s="286"/>
      <c r="M1381" s="287" t="s">
        <v>19</v>
      </c>
      <c r="N1381" s="288" t="s">
        <v>45</v>
      </c>
      <c r="O1381" s="87"/>
      <c r="P1381" s="225">
        <f>O1381*H1381</f>
        <v>0</v>
      </c>
      <c r="Q1381" s="225">
        <v>0.019</v>
      </c>
      <c r="R1381" s="225">
        <f>Q1381*H1381</f>
        <v>0.34826999999999997</v>
      </c>
      <c r="S1381" s="225">
        <v>0</v>
      </c>
      <c r="T1381" s="226">
        <f>S1381*H1381</f>
        <v>0</v>
      </c>
      <c r="U1381" s="41"/>
      <c r="V1381" s="41"/>
      <c r="W1381" s="41"/>
      <c r="X1381" s="41"/>
      <c r="Y1381" s="41"/>
      <c r="Z1381" s="41"/>
      <c r="AA1381" s="41"/>
      <c r="AB1381" s="41"/>
      <c r="AC1381" s="41"/>
      <c r="AD1381" s="41"/>
      <c r="AE1381" s="41"/>
      <c r="AR1381" s="227" t="s">
        <v>396</v>
      </c>
      <c r="AT1381" s="227" t="s">
        <v>542</v>
      </c>
      <c r="AU1381" s="227" t="s">
        <v>83</v>
      </c>
      <c r="AY1381" s="20" t="s">
        <v>197</v>
      </c>
      <c r="BE1381" s="228">
        <f>IF(N1381="základní",J1381,0)</f>
        <v>0</v>
      </c>
      <c r="BF1381" s="228">
        <f>IF(N1381="snížená",J1381,0)</f>
        <v>0</v>
      </c>
      <c r="BG1381" s="228">
        <f>IF(N1381="zákl. přenesená",J1381,0)</f>
        <v>0</v>
      </c>
      <c r="BH1381" s="228">
        <f>IF(N1381="sníž. přenesená",J1381,0)</f>
        <v>0</v>
      </c>
      <c r="BI1381" s="228">
        <f>IF(N1381="nulová",J1381,0)</f>
        <v>0</v>
      </c>
      <c r="BJ1381" s="20" t="s">
        <v>81</v>
      </c>
      <c r="BK1381" s="228">
        <f>ROUND(I1381*H1381,2)</f>
        <v>0</v>
      </c>
      <c r="BL1381" s="20" t="s">
        <v>291</v>
      </c>
      <c r="BM1381" s="227" t="s">
        <v>1962</v>
      </c>
    </row>
    <row r="1382" s="15" customFormat="1">
      <c r="A1382" s="15"/>
      <c r="B1382" s="257"/>
      <c r="C1382" s="258"/>
      <c r="D1382" s="236" t="s">
        <v>207</v>
      </c>
      <c r="E1382" s="259" t="s">
        <v>19</v>
      </c>
      <c r="F1382" s="260" t="s">
        <v>1963</v>
      </c>
      <c r="G1382" s="258"/>
      <c r="H1382" s="259" t="s">
        <v>19</v>
      </c>
      <c r="I1382" s="261"/>
      <c r="J1382" s="258"/>
      <c r="K1382" s="258"/>
      <c r="L1382" s="262"/>
      <c r="M1382" s="263"/>
      <c r="N1382" s="264"/>
      <c r="O1382" s="264"/>
      <c r="P1382" s="264"/>
      <c r="Q1382" s="264"/>
      <c r="R1382" s="264"/>
      <c r="S1382" s="264"/>
      <c r="T1382" s="26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T1382" s="266" t="s">
        <v>207</v>
      </c>
      <c r="AU1382" s="266" t="s">
        <v>83</v>
      </c>
      <c r="AV1382" s="15" t="s">
        <v>81</v>
      </c>
      <c r="AW1382" s="15" t="s">
        <v>35</v>
      </c>
      <c r="AX1382" s="15" t="s">
        <v>74</v>
      </c>
      <c r="AY1382" s="266" t="s">
        <v>197</v>
      </c>
    </row>
    <row r="1383" s="15" customFormat="1">
      <c r="A1383" s="15"/>
      <c r="B1383" s="257"/>
      <c r="C1383" s="258"/>
      <c r="D1383" s="236" t="s">
        <v>207</v>
      </c>
      <c r="E1383" s="259" t="s">
        <v>19</v>
      </c>
      <c r="F1383" s="260" t="s">
        <v>1964</v>
      </c>
      <c r="G1383" s="258"/>
      <c r="H1383" s="259" t="s">
        <v>19</v>
      </c>
      <c r="I1383" s="261"/>
      <c r="J1383" s="258"/>
      <c r="K1383" s="258"/>
      <c r="L1383" s="262"/>
      <c r="M1383" s="263"/>
      <c r="N1383" s="264"/>
      <c r="O1383" s="264"/>
      <c r="P1383" s="264"/>
      <c r="Q1383" s="264"/>
      <c r="R1383" s="264"/>
      <c r="S1383" s="264"/>
      <c r="T1383" s="26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T1383" s="266" t="s">
        <v>207</v>
      </c>
      <c r="AU1383" s="266" t="s">
        <v>83</v>
      </c>
      <c r="AV1383" s="15" t="s">
        <v>81</v>
      </c>
      <c r="AW1383" s="15" t="s">
        <v>35</v>
      </c>
      <c r="AX1383" s="15" t="s">
        <v>74</v>
      </c>
      <c r="AY1383" s="266" t="s">
        <v>197</v>
      </c>
    </row>
    <row r="1384" s="15" customFormat="1">
      <c r="A1384" s="15"/>
      <c r="B1384" s="257"/>
      <c r="C1384" s="258"/>
      <c r="D1384" s="236" t="s">
        <v>207</v>
      </c>
      <c r="E1384" s="259" t="s">
        <v>19</v>
      </c>
      <c r="F1384" s="260" t="s">
        <v>1965</v>
      </c>
      <c r="G1384" s="258"/>
      <c r="H1384" s="259" t="s">
        <v>19</v>
      </c>
      <c r="I1384" s="261"/>
      <c r="J1384" s="258"/>
      <c r="K1384" s="258"/>
      <c r="L1384" s="262"/>
      <c r="M1384" s="263"/>
      <c r="N1384" s="264"/>
      <c r="O1384" s="264"/>
      <c r="P1384" s="264"/>
      <c r="Q1384" s="264"/>
      <c r="R1384" s="264"/>
      <c r="S1384" s="264"/>
      <c r="T1384" s="26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T1384" s="266" t="s">
        <v>207</v>
      </c>
      <c r="AU1384" s="266" t="s">
        <v>83</v>
      </c>
      <c r="AV1384" s="15" t="s">
        <v>81</v>
      </c>
      <c r="AW1384" s="15" t="s">
        <v>35</v>
      </c>
      <c r="AX1384" s="15" t="s">
        <v>74</v>
      </c>
      <c r="AY1384" s="266" t="s">
        <v>197</v>
      </c>
    </row>
    <row r="1385" s="15" customFormat="1">
      <c r="A1385" s="15"/>
      <c r="B1385" s="257"/>
      <c r="C1385" s="258"/>
      <c r="D1385" s="236" t="s">
        <v>207</v>
      </c>
      <c r="E1385" s="259" t="s">
        <v>19</v>
      </c>
      <c r="F1385" s="260" t="s">
        <v>1966</v>
      </c>
      <c r="G1385" s="258"/>
      <c r="H1385" s="259" t="s">
        <v>19</v>
      </c>
      <c r="I1385" s="261"/>
      <c r="J1385" s="258"/>
      <c r="K1385" s="258"/>
      <c r="L1385" s="262"/>
      <c r="M1385" s="263"/>
      <c r="N1385" s="264"/>
      <c r="O1385" s="264"/>
      <c r="P1385" s="264"/>
      <c r="Q1385" s="264"/>
      <c r="R1385" s="264"/>
      <c r="S1385" s="264"/>
      <c r="T1385" s="26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T1385" s="266" t="s">
        <v>207</v>
      </c>
      <c r="AU1385" s="266" t="s">
        <v>83</v>
      </c>
      <c r="AV1385" s="15" t="s">
        <v>81</v>
      </c>
      <c r="AW1385" s="15" t="s">
        <v>35</v>
      </c>
      <c r="AX1385" s="15" t="s">
        <v>74</v>
      </c>
      <c r="AY1385" s="266" t="s">
        <v>197</v>
      </c>
    </row>
    <row r="1386" s="13" customFormat="1">
      <c r="A1386" s="13"/>
      <c r="B1386" s="234"/>
      <c r="C1386" s="235"/>
      <c r="D1386" s="236" t="s">
        <v>207</v>
      </c>
      <c r="E1386" s="237" t="s">
        <v>19</v>
      </c>
      <c r="F1386" s="238" t="s">
        <v>1967</v>
      </c>
      <c r="G1386" s="235"/>
      <c r="H1386" s="239">
        <v>18.329999999999998</v>
      </c>
      <c r="I1386" s="240"/>
      <c r="J1386" s="235"/>
      <c r="K1386" s="235"/>
      <c r="L1386" s="241"/>
      <c r="M1386" s="242"/>
      <c r="N1386" s="243"/>
      <c r="O1386" s="243"/>
      <c r="P1386" s="243"/>
      <c r="Q1386" s="243"/>
      <c r="R1386" s="243"/>
      <c r="S1386" s="243"/>
      <c r="T1386" s="244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5" t="s">
        <v>207</v>
      </c>
      <c r="AU1386" s="245" t="s">
        <v>83</v>
      </c>
      <c r="AV1386" s="13" t="s">
        <v>83</v>
      </c>
      <c r="AW1386" s="13" t="s">
        <v>35</v>
      </c>
      <c r="AX1386" s="13" t="s">
        <v>81</v>
      </c>
      <c r="AY1386" s="245" t="s">
        <v>197</v>
      </c>
    </row>
    <row r="1387" s="2" customFormat="1" ht="24.15" customHeight="1">
      <c r="A1387" s="41"/>
      <c r="B1387" s="42"/>
      <c r="C1387" s="216" t="s">
        <v>1968</v>
      </c>
      <c r="D1387" s="216" t="s">
        <v>199</v>
      </c>
      <c r="E1387" s="217" t="s">
        <v>1969</v>
      </c>
      <c r="F1387" s="218" t="s">
        <v>1970</v>
      </c>
      <c r="G1387" s="219" t="s">
        <v>886</v>
      </c>
      <c r="H1387" s="220">
        <v>6</v>
      </c>
      <c r="I1387" s="221"/>
      <c r="J1387" s="222">
        <f>ROUND(I1387*H1387,2)</f>
        <v>0</v>
      </c>
      <c r="K1387" s="218" t="s">
        <v>203</v>
      </c>
      <c r="L1387" s="47"/>
      <c r="M1387" s="223" t="s">
        <v>19</v>
      </c>
      <c r="N1387" s="224" t="s">
        <v>45</v>
      </c>
      <c r="O1387" s="87"/>
      <c r="P1387" s="225">
        <f>O1387*H1387</f>
        <v>0</v>
      </c>
      <c r="Q1387" s="225">
        <v>0</v>
      </c>
      <c r="R1387" s="225">
        <f>Q1387*H1387</f>
        <v>0</v>
      </c>
      <c r="S1387" s="225">
        <v>0</v>
      </c>
      <c r="T1387" s="226">
        <f>S1387*H1387</f>
        <v>0</v>
      </c>
      <c r="U1387" s="41"/>
      <c r="V1387" s="41"/>
      <c r="W1387" s="41"/>
      <c r="X1387" s="41"/>
      <c r="Y1387" s="41"/>
      <c r="Z1387" s="41"/>
      <c r="AA1387" s="41"/>
      <c r="AB1387" s="41"/>
      <c r="AC1387" s="41"/>
      <c r="AD1387" s="41"/>
      <c r="AE1387" s="41"/>
      <c r="AR1387" s="227" t="s">
        <v>291</v>
      </c>
      <c r="AT1387" s="227" t="s">
        <v>199</v>
      </c>
      <c r="AU1387" s="227" t="s">
        <v>83</v>
      </c>
      <c r="AY1387" s="20" t="s">
        <v>197</v>
      </c>
      <c r="BE1387" s="228">
        <f>IF(N1387="základní",J1387,0)</f>
        <v>0</v>
      </c>
      <c r="BF1387" s="228">
        <f>IF(N1387="snížená",J1387,0)</f>
        <v>0</v>
      </c>
      <c r="BG1387" s="228">
        <f>IF(N1387="zákl. přenesená",J1387,0)</f>
        <v>0</v>
      </c>
      <c r="BH1387" s="228">
        <f>IF(N1387="sníž. přenesená",J1387,0)</f>
        <v>0</v>
      </c>
      <c r="BI1387" s="228">
        <f>IF(N1387="nulová",J1387,0)</f>
        <v>0</v>
      </c>
      <c r="BJ1387" s="20" t="s">
        <v>81</v>
      </c>
      <c r="BK1387" s="228">
        <f>ROUND(I1387*H1387,2)</f>
        <v>0</v>
      </c>
      <c r="BL1387" s="20" t="s">
        <v>291</v>
      </c>
      <c r="BM1387" s="227" t="s">
        <v>1971</v>
      </c>
    </row>
    <row r="1388" s="2" customFormat="1">
      <c r="A1388" s="41"/>
      <c r="B1388" s="42"/>
      <c r="C1388" s="43"/>
      <c r="D1388" s="229" t="s">
        <v>205</v>
      </c>
      <c r="E1388" s="43"/>
      <c r="F1388" s="230" t="s">
        <v>1972</v>
      </c>
      <c r="G1388" s="43"/>
      <c r="H1388" s="43"/>
      <c r="I1388" s="231"/>
      <c r="J1388" s="43"/>
      <c r="K1388" s="43"/>
      <c r="L1388" s="47"/>
      <c r="M1388" s="232"/>
      <c r="N1388" s="233"/>
      <c r="O1388" s="87"/>
      <c r="P1388" s="87"/>
      <c r="Q1388" s="87"/>
      <c r="R1388" s="87"/>
      <c r="S1388" s="87"/>
      <c r="T1388" s="88"/>
      <c r="U1388" s="41"/>
      <c r="V1388" s="41"/>
      <c r="W1388" s="41"/>
      <c r="X1388" s="41"/>
      <c r="Y1388" s="41"/>
      <c r="Z1388" s="41"/>
      <c r="AA1388" s="41"/>
      <c r="AB1388" s="41"/>
      <c r="AC1388" s="41"/>
      <c r="AD1388" s="41"/>
      <c r="AE1388" s="41"/>
      <c r="AT1388" s="20" t="s">
        <v>205</v>
      </c>
      <c r="AU1388" s="20" t="s">
        <v>83</v>
      </c>
    </row>
    <row r="1389" s="13" customFormat="1">
      <c r="A1389" s="13"/>
      <c r="B1389" s="234"/>
      <c r="C1389" s="235"/>
      <c r="D1389" s="236" t="s">
        <v>207</v>
      </c>
      <c r="E1389" s="237" t="s">
        <v>19</v>
      </c>
      <c r="F1389" s="238" t="s">
        <v>1973</v>
      </c>
      <c r="G1389" s="235"/>
      <c r="H1389" s="239">
        <v>6</v>
      </c>
      <c r="I1389" s="240"/>
      <c r="J1389" s="235"/>
      <c r="K1389" s="235"/>
      <c r="L1389" s="241"/>
      <c r="M1389" s="242"/>
      <c r="N1389" s="243"/>
      <c r="O1389" s="243"/>
      <c r="P1389" s="243"/>
      <c r="Q1389" s="243"/>
      <c r="R1389" s="243"/>
      <c r="S1389" s="243"/>
      <c r="T1389" s="244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45" t="s">
        <v>207</v>
      </c>
      <c r="AU1389" s="245" t="s">
        <v>83</v>
      </c>
      <c r="AV1389" s="13" t="s">
        <v>83</v>
      </c>
      <c r="AW1389" s="13" t="s">
        <v>35</v>
      </c>
      <c r="AX1389" s="13" t="s">
        <v>81</v>
      </c>
      <c r="AY1389" s="245" t="s">
        <v>197</v>
      </c>
    </row>
    <row r="1390" s="2" customFormat="1" ht="16.5" customHeight="1">
      <c r="A1390" s="41"/>
      <c r="B1390" s="42"/>
      <c r="C1390" s="279" t="s">
        <v>1974</v>
      </c>
      <c r="D1390" s="279" t="s">
        <v>542</v>
      </c>
      <c r="E1390" s="280" t="s">
        <v>1975</v>
      </c>
      <c r="F1390" s="281" t="s">
        <v>1976</v>
      </c>
      <c r="G1390" s="282" t="s">
        <v>886</v>
      </c>
      <c r="H1390" s="283">
        <v>6</v>
      </c>
      <c r="I1390" s="284"/>
      <c r="J1390" s="285">
        <f>ROUND(I1390*H1390,2)</f>
        <v>0</v>
      </c>
      <c r="K1390" s="281" t="s">
        <v>19</v>
      </c>
      <c r="L1390" s="286"/>
      <c r="M1390" s="287" t="s">
        <v>19</v>
      </c>
      <c r="N1390" s="288" t="s">
        <v>45</v>
      </c>
      <c r="O1390" s="87"/>
      <c r="P1390" s="225">
        <f>O1390*H1390</f>
        <v>0</v>
      </c>
      <c r="Q1390" s="225">
        <v>0.00073999999999999999</v>
      </c>
      <c r="R1390" s="225">
        <f>Q1390*H1390</f>
        <v>0.0044399999999999995</v>
      </c>
      <c r="S1390" s="225">
        <v>0</v>
      </c>
      <c r="T1390" s="226">
        <f>S1390*H1390</f>
        <v>0</v>
      </c>
      <c r="U1390" s="41"/>
      <c r="V1390" s="41"/>
      <c r="W1390" s="41"/>
      <c r="X1390" s="41"/>
      <c r="Y1390" s="41"/>
      <c r="Z1390" s="41"/>
      <c r="AA1390" s="41"/>
      <c r="AB1390" s="41"/>
      <c r="AC1390" s="41"/>
      <c r="AD1390" s="41"/>
      <c r="AE1390" s="41"/>
      <c r="AR1390" s="227" t="s">
        <v>396</v>
      </c>
      <c r="AT1390" s="227" t="s">
        <v>542</v>
      </c>
      <c r="AU1390" s="227" t="s">
        <v>83</v>
      </c>
      <c r="AY1390" s="20" t="s">
        <v>197</v>
      </c>
      <c r="BE1390" s="228">
        <f>IF(N1390="základní",J1390,0)</f>
        <v>0</v>
      </c>
      <c r="BF1390" s="228">
        <f>IF(N1390="snížená",J1390,0)</f>
        <v>0</v>
      </c>
      <c r="BG1390" s="228">
        <f>IF(N1390="zákl. přenesená",J1390,0)</f>
        <v>0</v>
      </c>
      <c r="BH1390" s="228">
        <f>IF(N1390="sníž. přenesená",J1390,0)</f>
        <v>0</v>
      </c>
      <c r="BI1390" s="228">
        <f>IF(N1390="nulová",J1390,0)</f>
        <v>0</v>
      </c>
      <c r="BJ1390" s="20" t="s">
        <v>81</v>
      </c>
      <c r="BK1390" s="228">
        <f>ROUND(I1390*H1390,2)</f>
        <v>0</v>
      </c>
      <c r="BL1390" s="20" t="s">
        <v>291</v>
      </c>
      <c r="BM1390" s="227" t="s">
        <v>1977</v>
      </c>
    </row>
    <row r="1391" s="2" customFormat="1" ht="24.15" customHeight="1">
      <c r="A1391" s="41"/>
      <c r="B1391" s="42"/>
      <c r="C1391" s="216" t="s">
        <v>1978</v>
      </c>
      <c r="D1391" s="216" t="s">
        <v>199</v>
      </c>
      <c r="E1391" s="217" t="s">
        <v>1979</v>
      </c>
      <c r="F1391" s="218" t="s">
        <v>1980</v>
      </c>
      <c r="G1391" s="219" t="s">
        <v>267</v>
      </c>
      <c r="H1391" s="220">
        <v>1</v>
      </c>
      <c r="I1391" s="221"/>
      <c r="J1391" s="222">
        <f>ROUND(I1391*H1391,2)</f>
        <v>0</v>
      </c>
      <c r="K1391" s="218" t="s">
        <v>203</v>
      </c>
      <c r="L1391" s="47"/>
      <c r="M1391" s="223" t="s">
        <v>19</v>
      </c>
      <c r="N1391" s="224" t="s">
        <v>45</v>
      </c>
      <c r="O1391" s="87"/>
      <c r="P1391" s="225">
        <f>O1391*H1391</f>
        <v>0</v>
      </c>
      <c r="Q1391" s="225">
        <v>0</v>
      </c>
      <c r="R1391" s="225">
        <f>Q1391*H1391</f>
        <v>0</v>
      </c>
      <c r="S1391" s="225">
        <v>0</v>
      </c>
      <c r="T1391" s="226">
        <f>S1391*H1391</f>
        <v>0</v>
      </c>
      <c r="U1391" s="41"/>
      <c r="V1391" s="41"/>
      <c r="W1391" s="41"/>
      <c r="X1391" s="41"/>
      <c r="Y1391" s="41"/>
      <c r="Z1391" s="41"/>
      <c r="AA1391" s="41"/>
      <c r="AB1391" s="41"/>
      <c r="AC1391" s="41"/>
      <c r="AD1391" s="41"/>
      <c r="AE1391" s="41"/>
      <c r="AR1391" s="227" t="s">
        <v>291</v>
      </c>
      <c r="AT1391" s="227" t="s">
        <v>199</v>
      </c>
      <c r="AU1391" s="227" t="s">
        <v>83</v>
      </c>
      <c r="AY1391" s="20" t="s">
        <v>197</v>
      </c>
      <c r="BE1391" s="228">
        <f>IF(N1391="základní",J1391,0)</f>
        <v>0</v>
      </c>
      <c r="BF1391" s="228">
        <f>IF(N1391="snížená",J1391,0)</f>
        <v>0</v>
      </c>
      <c r="BG1391" s="228">
        <f>IF(N1391="zákl. přenesená",J1391,0)</f>
        <v>0</v>
      </c>
      <c r="BH1391" s="228">
        <f>IF(N1391="sníž. přenesená",J1391,0)</f>
        <v>0</v>
      </c>
      <c r="BI1391" s="228">
        <f>IF(N1391="nulová",J1391,0)</f>
        <v>0</v>
      </c>
      <c r="BJ1391" s="20" t="s">
        <v>81</v>
      </c>
      <c r="BK1391" s="228">
        <f>ROUND(I1391*H1391,2)</f>
        <v>0</v>
      </c>
      <c r="BL1391" s="20" t="s">
        <v>291</v>
      </c>
      <c r="BM1391" s="227" t="s">
        <v>1981</v>
      </c>
    </row>
    <row r="1392" s="2" customFormat="1">
      <c r="A1392" s="41"/>
      <c r="B1392" s="42"/>
      <c r="C1392" s="43"/>
      <c r="D1392" s="229" t="s">
        <v>205</v>
      </c>
      <c r="E1392" s="43"/>
      <c r="F1392" s="230" t="s">
        <v>1982</v>
      </c>
      <c r="G1392" s="43"/>
      <c r="H1392" s="43"/>
      <c r="I1392" s="231"/>
      <c r="J1392" s="43"/>
      <c r="K1392" s="43"/>
      <c r="L1392" s="47"/>
      <c r="M1392" s="232"/>
      <c r="N1392" s="233"/>
      <c r="O1392" s="87"/>
      <c r="P1392" s="87"/>
      <c r="Q1392" s="87"/>
      <c r="R1392" s="87"/>
      <c r="S1392" s="87"/>
      <c r="T1392" s="88"/>
      <c r="U1392" s="41"/>
      <c r="V1392" s="41"/>
      <c r="W1392" s="41"/>
      <c r="X1392" s="41"/>
      <c r="Y1392" s="41"/>
      <c r="Z1392" s="41"/>
      <c r="AA1392" s="41"/>
      <c r="AB1392" s="41"/>
      <c r="AC1392" s="41"/>
      <c r="AD1392" s="41"/>
      <c r="AE1392" s="41"/>
      <c r="AT1392" s="20" t="s">
        <v>205</v>
      </c>
      <c r="AU1392" s="20" t="s">
        <v>83</v>
      </c>
    </row>
    <row r="1393" s="13" customFormat="1">
      <c r="A1393" s="13"/>
      <c r="B1393" s="234"/>
      <c r="C1393" s="235"/>
      <c r="D1393" s="236" t="s">
        <v>207</v>
      </c>
      <c r="E1393" s="237" t="s">
        <v>19</v>
      </c>
      <c r="F1393" s="238" t="s">
        <v>1983</v>
      </c>
      <c r="G1393" s="235"/>
      <c r="H1393" s="239">
        <v>1</v>
      </c>
      <c r="I1393" s="240"/>
      <c r="J1393" s="235"/>
      <c r="K1393" s="235"/>
      <c r="L1393" s="241"/>
      <c r="M1393" s="242"/>
      <c r="N1393" s="243"/>
      <c r="O1393" s="243"/>
      <c r="P1393" s="243"/>
      <c r="Q1393" s="243"/>
      <c r="R1393" s="243"/>
      <c r="S1393" s="243"/>
      <c r="T1393" s="244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5" t="s">
        <v>207</v>
      </c>
      <c r="AU1393" s="245" t="s">
        <v>83</v>
      </c>
      <c r="AV1393" s="13" t="s">
        <v>83</v>
      </c>
      <c r="AW1393" s="13" t="s">
        <v>35</v>
      </c>
      <c r="AX1393" s="13" t="s">
        <v>81</v>
      </c>
      <c r="AY1393" s="245" t="s">
        <v>197</v>
      </c>
    </row>
    <row r="1394" s="2" customFormat="1" ht="16.5" customHeight="1">
      <c r="A1394" s="41"/>
      <c r="B1394" s="42"/>
      <c r="C1394" s="279" t="s">
        <v>1984</v>
      </c>
      <c r="D1394" s="279" t="s">
        <v>542</v>
      </c>
      <c r="E1394" s="280" t="s">
        <v>1985</v>
      </c>
      <c r="F1394" s="281" t="s">
        <v>1986</v>
      </c>
      <c r="G1394" s="282" t="s">
        <v>267</v>
      </c>
      <c r="H1394" s="283">
        <v>1</v>
      </c>
      <c r="I1394" s="284"/>
      <c r="J1394" s="285">
        <f>ROUND(I1394*H1394,2)</f>
        <v>0</v>
      </c>
      <c r="K1394" s="281" t="s">
        <v>203</v>
      </c>
      <c r="L1394" s="286"/>
      <c r="M1394" s="287" t="s">
        <v>19</v>
      </c>
      <c r="N1394" s="288" t="s">
        <v>45</v>
      </c>
      <c r="O1394" s="87"/>
      <c r="P1394" s="225">
        <f>O1394*H1394</f>
        <v>0</v>
      </c>
      <c r="Q1394" s="225">
        <v>0.00020000000000000001</v>
      </c>
      <c r="R1394" s="225">
        <f>Q1394*H1394</f>
        <v>0.00020000000000000001</v>
      </c>
      <c r="S1394" s="225">
        <v>0</v>
      </c>
      <c r="T1394" s="226">
        <f>S1394*H1394</f>
        <v>0</v>
      </c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R1394" s="227" t="s">
        <v>396</v>
      </c>
      <c r="AT1394" s="227" t="s">
        <v>542</v>
      </c>
      <c r="AU1394" s="227" t="s">
        <v>83</v>
      </c>
      <c r="AY1394" s="20" t="s">
        <v>197</v>
      </c>
      <c r="BE1394" s="228">
        <f>IF(N1394="základní",J1394,0)</f>
        <v>0</v>
      </c>
      <c r="BF1394" s="228">
        <f>IF(N1394="snížená",J1394,0)</f>
        <v>0</v>
      </c>
      <c r="BG1394" s="228">
        <f>IF(N1394="zákl. přenesená",J1394,0)</f>
        <v>0</v>
      </c>
      <c r="BH1394" s="228">
        <f>IF(N1394="sníž. přenesená",J1394,0)</f>
        <v>0</v>
      </c>
      <c r="BI1394" s="228">
        <f>IF(N1394="nulová",J1394,0)</f>
        <v>0</v>
      </c>
      <c r="BJ1394" s="20" t="s">
        <v>81</v>
      </c>
      <c r="BK1394" s="228">
        <f>ROUND(I1394*H1394,2)</f>
        <v>0</v>
      </c>
      <c r="BL1394" s="20" t="s">
        <v>291</v>
      </c>
      <c r="BM1394" s="227" t="s">
        <v>1987</v>
      </c>
    </row>
    <row r="1395" s="2" customFormat="1" ht="24.15" customHeight="1">
      <c r="A1395" s="41"/>
      <c r="B1395" s="42"/>
      <c r="C1395" s="216" t="s">
        <v>1988</v>
      </c>
      <c r="D1395" s="216" t="s">
        <v>199</v>
      </c>
      <c r="E1395" s="217" t="s">
        <v>1989</v>
      </c>
      <c r="F1395" s="218" t="s">
        <v>1990</v>
      </c>
      <c r="G1395" s="219" t="s">
        <v>267</v>
      </c>
      <c r="H1395" s="220">
        <v>1</v>
      </c>
      <c r="I1395" s="221"/>
      <c r="J1395" s="222">
        <f>ROUND(I1395*H1395,2)</f>
        <v>0</v>
      </c>
      <c r="K1395" s="218" t="s">
        <v>203</v>
      </c>
      <c r="L1395" s="47"/>
      <c r="M1395" s="223" t="s">
        <v>19</v>
      </c>
      <c r="N1395" s="224" t="s">
        <v>45</v>
      </c>
      <c r="O1395" s="87"/>
      <c r="P1395" s="225">
        <f>O1395*H1395</f>
        <v>0</v>
      </c>
      <c r="Q1395" s="225">
        <v>0</v>
      </c>
      <c r="R1395" s="225">
        <f>Q1395*H1395</f>
        <v>0</v>
      </c>
      <c r="S1395" s="225">
        <v>0</v>
      </c>
      <c r="T1395" s="226">
        <f>S1395*H1395</f>
        <v>0</v>
      </c>
      <c r="U1395" s="41"/>
      <c r="V1395" s="41"/>
      <c r="W1395" s="41"/>
      <c r="X1395" s="41"/>
      <c r="Y1395" s="41"/>
      <c r="Z1395" s="41"/>
      <c r="AA1395" s="41"/>
      <c r="AB1395" s="41"/>
      <c r="AC1395" s="41"/>
      <c r="AD1395" s="41"/>
      <c r="AE1395" s="41"/>
      <c r="AR1395" s="227" t="s">
        <v>291</v>
      </c>
      <c r="AT1395" s="227" t="s">
        <v>199</v>
      </c>
      <c r="AU1395" s="227" t="s">
        <v>83</v>
      </c>
      <c r="AY1395" s="20" t="s">
        <v>197</v>
      </c>
      <c r="BE1395" s="228">
        <f>IF(N1395="základní",J1395,0)</f>
        <v>0</v>
      </c>
      <c r="BF1395" s="228">
        <f>IF(N1395="snížená",J1395,0)</f>
        <v>0</v>
      </c>
      <c r="BG1395" s="228">
        <f>IF(N1395="zákl. přenesená",J1395,0)</f>
        <v>0</v>
      </c>
      <c r="BH1395" s="228">
        <f>IF(N1395="sníž. přenesená",J1395,0)</f>
        <v>0</v>
      </c>
      <c r="BI1395" s="228">
        <f>IF(N1395="nulová",J1395,0)</f>
        <v>0</v>
      </c>
      <c r="BJ1395" s="20" t="s">
        <v>81</v>
      </c>
      <c r="BK1395" s="228">
        <f>ROUND(I1395*H1395,2)</f>
        <v>0</v>
      </c>
      <c r="BL1395" s="20" t="s">
        <v>291</v>
      </c>
      <c r="BM1395" s="227" t="s">
        <v>1991</v>
      </c>
    </row>
    <row r="1396" s="2" customFormat="1">
      <c r="A1396" s="41"/>
      <c r="B1396" s="42"/>
      <c r="C1396" s="43"/>
      <c r="D1396" s="229" t="s">
        <v>205</v>
      </c>
      <c r="E1396" s="43"/>
      <c r="F1396" s="230" t="s">
        <v>1992</v>
      </c>
      <c r="G1396" s="43"/>
      <c r="H1396" s="43"/>
      <c r="I1396" s="231"/>
      <c r="J1396" s="43"/>
      <c r="K1396" s="43"/>
      <c r="L1396" s="47"/>
      <c r="M1396" s="232"/>
      <c r="N1396" s="233"/>
      <c r="O1396" s="87"/>
      <c r="P1396" s="87"/>
      <c r="Q1396" s="87"/>
      <c r="R1396" s="87"/>
      <c r="S1396" s="87"/>
      <c r="T1396" s="88"/>
      <c r="U1396" s="41"/>
      <c r="V1396" s="41"/>
      <c r="W1396" s="41"/>
      <c r="X1396" s="41"/>
      <c r="Y1396" s="41"/>
      <c r="Z1396" s="41"/>
      <c r="AA1396" s="41"/>
      <c r="AB1396" s="41"/>
      <c r="AC1396" s="41"/>
      <c r="AD1396" s="41"/>
      <c r="AE1396" s="41"/>
      <c r="AT1396" s="20" t="s">
        <v>205</v>
      </c>
      <c r="AU1396" s="20" t="s">
        <v>83</v>
      </c>
    </row>
    <row r="1397" s="13" customFormat="1">
      <c r="A1397" s="13"/>
      <c r="B1397" s="234"/>
      <c r="C1397" s="235"/>
      <c r="D1397" s="236" t="s">
        <v>207</v>
      </c>
      <c r="E1397" s="237" t="s">
        <v>19</v>
      </c>
      <c r="F1397" s="238" t="s">
        <v>1983</v>
      </c>
      <c r="G1397" s="235"/>
      <c r="H1397" s="239">
        <v>1</v>
      </c>
      <c r="I1397" s="240"/>
      <c r="J1397" s="235"/>
      <c r="K1397" s="235"/>
      <c r="L1397" s="241"/>
      <c r="M1397" s="242"/>
      <c r="N1397" s="243"/>
      <c r="O1397" s="243"/>
      <c r="P1397" s="243"/>
      <c r="Q1397" s="243"/>
      <c r="R1397" s="243"/>
      <c r="S1397" s="243"/>
      <c r="T1397" s="244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5" t="s">
        <v>207</v>
      </c>
      <c r="AU1397" s="245" t="s">
        <v>83</v>
      </c>
      <c r="AV1397" s="13" t="s">
        <v>83</v>
      </c>
      <c r="AW1397" s="13" t="s">
        <v>35</v>
      </c>
      <c r="AX1397" s="13" t="s">
        <v>81</v>
      </c>
      <c r="AY1397" s="245" t="s">
        <v>197</v>
      </c>
    </row>
    <row r="1398" s="2" customFormat="1" ht="21.75" customHeight="1">
      <c r="A1398" s="41"/>
      <c r="B1398" s="42"/>
      <c r="C1398" s="279" t="s">
        <v>1993</v>
      </c>
      <c r="D1398" s="279" t="s">
        <v>542</v>
      </c>
      <c r="E1398" s="280" t="s">
        <v>1994</v>
      </c>
      <c r="F1398" s="281" t="s">
        <v>1995</v>
      </c>
      <c r="G1398" s="282" t="s">
        <v>267</v>
      </c>
      <c r="H1398" s="283">
        <v>1</v>
      </c>
      <c r="I1398" s="284"/>
      <c r="J1398" s="285">
        <f>ROUND(I1398*H1398,2)</f>
        <v>0</v>
      </c>
      <c r="K1398" s="281" t="s">
        <v>19</v>
      </c>
      <c r="L1398" s="286"/>
      <c r="M1398" s="287" t="s">
        <v>19</v>
      </c>
      <c r="N1398" s="288" t="s">
        <v>45</v>
      </c>
      <c r="O1398" s="87"/>
      <c r="P1398" s="225">
        <f>O1398*H1398</f>
        <v>0</v>
      </c>
      <c r="Q1398" s="225">
        <v>0.014999999999999999</v>
      </c>
      <c r="R1398" s="225">
        <f>Q1398*H1398</f>
        <v>0.014999999999999999</v>
      </c>
      <c r="S1398" s="225">
        <v>0</v>
      </c>
      <c r="T1398" s="226">
        <f>S1398*H1398</f>
        <v>0</v>
      </c>
      <c r="U1398" s="41"/>
      <c r="V1398" s="41"/>
      <c r="W1398" s="41"/>
      <c r="X1398" s="41"/>
      <c r="Y1398" s="41"/>
      <c r="Z1398" s="41"/>
      <c r="AA1398" s="41"/>
      <c r="AB1398" s="41"/>
      <c r="AC1398" s="41"/>
      <c r="AD1398" s="41"/>
      <c r="AE1398" s="41"/>
      <c r="AR1398" s="227" t="s">
        <v>396</v>
      </c>
      <c r="AT1398" s="227" t="s">
        <v>542</v>
      </c>
      <c r="AU1398" s="227" t="s">
        <v>83</v>
      </c>
      <c r="AY1398" s="20" t="s">
        <v>197</v>
      </c>
      <c r="BE1398" s="228">
        <f>IF(N1398="základní",J1398,0)</f>
        <v>0</v>
      </c>
      <c r="BF1398" s="228">
        <f>IF(N1398="snížená",J1398,0)</f>
        <v>0</v>
      </c>
      <c r="BG1398" s="228">
        <f>IF(N1398="zákl. přenesená",J1398,0)</f>
        <v>0</v>
      </c>
      <c r="BH1398" s="228">
        <f>IF(N1398="sníž. přenesená",J1398,0)</f>
        <v>0</v>
      </c>
      <c r="BI1398" s="228">
        <f>IF(N1398="nulová",J1398,0)</f>
        <v>0</v>
      </c>
      <c r="BJ1398" s="20" t="s">
        <v>81</v>
      </c>
      <c r="BK1398" s="228">
        <f>ROUND(I1398*H1398,2)</f>
        <v>0</v>
      </c>
      <c r="BL1398" s="20" t="s">
        <v>291</v>
      </c>
      <c r="BM1398" s="227" t="s">
        <v>1996</v>
      </c>
    </row>
    <row r="1399" s="2" customFormat="1" ht="24.15" customHeight="1">
      <c r="A1399" s="41"/>
      <c r="B1399" s="42"/>
      <c r="C1399" s="216" t="s">
        <v>1997</v>
      </c>
      <c r="D1399" s="216" t="s">
        <v>199</v>
      </c>
      <c r="E1399" s="217" t="s">
        <v>1998</v>
      </c>
      <c r="F1399" s="218" t="s">
        <v>1999</v>
      </c>
      <c r="G1399" s="219" t="s">
        <v>202</v>
      </c>
      <c r="H1399" s="220">
        <v>1.05</v>
      </c>
      <c r="I1399" s="221"/>
      <c r="J1399" s="222">
        <f>ROUND(I1399*H1399,2)</f>
        <v>0</v>
      </c>
      <c r="K1399" s="218" t="s">
        <v>19</v>
      </c>
      <c r="L1399" s="47"/>
      <c r="M1399" s="223" t="s">
        <v>19</v>
      </c>
      <c r="N1399" s="224" t="s">
        <v>45</v>
      </c>
      <c r="O1399" s="87"/>
      <c r="P1399" s="225">
        <f>O1399*H1399</f>
        <v>0</v>
      </c>
      <c r="Q1399" s="225">
        <v>0</v>
      </c>
      <c r="R1399" s="225">
        <f>Q1399*H1399</f>
        <v>0</v>
      </c>
      <c r="S1399" s="225">
        <v>0</v>
      </c>
      <c r="T1399" s="226">
        <f>S1399*H1399</f>
        <v>0</v>
      </c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R1399" s="227" t="s">
        <v>291</v>
      </c>
      <c r="AT1399" s="227" t="s">
        <v>199</v>
      </c>
      <c r="AU1399" s="227" t="s">
        <v>83</v>
      </c>
      <c r="AY1399" s="20" t="s">
        <v>197</v>
      </c>
      <c r="BE1399" s="228">
        <f>IF(N1399="základní",J1399,0)</f>
        <v>0</v>
      </c>
      <c r="BF1399" s="228">
        <f>IF(N1399="snížená",J1399,0)</f>
        <v>0</v>
      </c>
      <c r="BG1399" s="228">
        <f>IF(N1399="zákl. přenesená",J1399,0)</f>
        <v>0</v>
      </c>
      <c r="BH1399" s="228">
        <f>IF(N1399="sníž. přenesená",J1399,0)</f>
        <v>0</v>
      </c>
      <c r="BI1399" s="228">
        <f>IF(N1399="nulová",J1399,0)</f>
        <v>0</v>
      </c>
      <c r="BJ1399" s="20" t="s">
        <v>81</v>
      </c>
      <c r="BK1399" s="228">
        <f>ROUND(I1399*H1399,2)</f>
        <v>0</v>
      </c>
      <c r="BL1399" s="20" t="s">
        <v>291</v>
      </c>
      <c r="BM1399" s="227" t="s">
        <v>2000</v>
      </c>
    </row>
    <row r="1400" s="13" customFormat="1">
      <c r="A1400" s="13"/>
      <c r="B1400" s="234"/>
      <c r="C1400" s="235"/>
      <c r="D1400" s="236" t="s">
        <v>207</v>
      </c>
      <c r="E1400" s="237" t="s">
        <v>19</v>
      </c>
      <c r="F1400" s="238" t="s">
        <v>2001</v>
      </c>
      <c r="G1400" s="235"/>
      <c r="H1400" s="239">
        <v>1.05</v>
      </c>
      <c r="I1400" s="240"/>
      <c r="J1400" s="235"/>
      <c r="K1400" s="235"/>
      <c r="L1400" s="241"/>
      <c r="M1400" s="242"/>
      <c r="N1400" s="243"/>
      <c r="O1400" s="243"/>
      <c r="P1400" s="243"/>
      <c r="Q1400" s="243"/>
      <c r="R1400" s="243"/>
      <c r="S1400" s="243"/>
      <c r="T1400" s="244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5" t="s">
        <v>207</v>
      </c>
      <c r="AU1400" s="245" t="s">
        <v>83</v>
      </c>
      <c r="AV1400" s="13" t="s">
        <v>83</v>
      </c>
      <c r="AW1400" s="13" t="s">
        <v>35</v>
      </c>
      <c r="AX1400" s="13" t="s">
        <v>81</v>
      </c>
      <c r="AY1400" s="245" t="s">
        <v>197</v>
      </c>
    </row>
    <row r="1401" s="2" customFormat="1" ht="21.75" customHeight="1">
      <c r="A1401" s="41"/>
      <c r="B1401" s="42"/>
      <c r="C1401" s="279" t="s">
        <v>2002</v>
      </c>
      <c r="D1401" s="279" t="s">
        <v>542</v>
      </c>
      <c r="E1401" s="280" t="s">
        <v>2003</v>
      </c>
      <c r="F1401" s="281" t="s">
        <v>2004</v>
      </c>
      <c r="G1401" s="282" t="s">
        <v>267</v>
      </c>
      <c r="H1401" s="283">
        <v>1</v>
      </c>
      <c r="I1401" s="284"/>
      <c r="J1401" s="285">
        <f>ROUND(I1401*H1401,2)</f>
        <v>0</v>
      </c>
      <c r="K1401" s="281" t="s">
        <v>19</v>
      </c>
      <c r="L1401" s="286"/>
      <c r="M1401" s="287" t="s">
        <v>19</v>
      </c>
      <c r="N1401" s="288" t="s">
        <v>45</v>
      </c>
      <c r="O1401" s="87"/>
      <c r="P1401" s="225">
        <f>O1401*H1401</f>
        <v>0</v>
      </c>
      <c r="Q1401" s="225">
        <v>0.00020000000000000001</v>
      </c>
      <c r="R1401" s="225">
        <f>Q1401*H1401</f>
        <v>0.00020000000000000001</v>
      </c>
      <c r="S1401" s="225">
        <v>0</v>
      </c>
      <c r="T1401" s="226">
        <f>S1401*H1401</f>
        <v>0</v>
      </c>
      <c r="U1401" s="41"/>
      <c r="V1401" s="41"/>
      <c r="W1401" s="41"/>
      <c r="X1401" s="41"/>
      <c r="Y1401" s="41"/>
      <c r="Z1401" s="41"/>
      <c r="AA1401" s="41"/>
      <c r="AB1401" s="41"/>
      <c r="AC1401" s="41"/>
      <c r="AD1401" s="41"/>
      <c r="AE1401" s="41"/>
      <c r="AR1401" s="227" t="s">
        <v>396</v>
      </c>
      <c r="AT1401" s="227" t="s">
        <v>542</v>
      </c>
      <c r="AU1401" s="227" t="s">
        <v>83</v>
      </c>
      <c r="AY1401" s="20" t="s">
        <v>197</v>
      </c>
      <c r="BE1401" s="228">
        <f>IF(N1401="základní",J1401,0)</f>
        <v>0</v>
      </c>
      <c r="BF1401" s="228">
        <f>IF(N1401="snížená",J1401,0)</f>
        <v>0</v>
      </c>
      <c r="BG1401" s="228">
        <f>IF(N1401="zákl. přenesená",J1401,0)</f>
        <v>0</v>
      </c>
      <c r="BH1401" s="228">
        <f>IF(N1401="sníž. přenesená",J1401,0)</f>
        <v>0</v>
      </c>
      <c r="BI1401" s="228">
        <f>IF(N1401="nulová",J1401,0)</f>
        <v>0</v>
      </c>
      <c r="BJ1401" s="20" t="s">
        <v>81</v>
      </c>
      <c r="BK1401" s="228">
        <f>ROUND(I1401*H1401,2)</f>
        <v>0</v>
      </c>
      <c r="BL1401" s="20" t="s">
        <v>291</v>
      </c>
      <c r="BM1401" s="227" t="s">
        <v>2005</v>
      </c>
    </row>
    <row r="1402" s="13" customFormat="1">
      <c r="A1402" s="13"/>
      <c r="B1402" s="234"/>
      <c r="C1402" s="235"/>
      <c r="D1402" s="236" t="s">
        <v>207</v>
      </c>
      <c r="E1402" s="237" t="s">
        <v>19</v>
      </c>
      <c r="F1402" s="238" t="s">
        <v>2006</v>
      </c>
      <c r="G1402" s="235"/>
      <c r="H1402" s="239">
        <v>1</v>
      </c>
      <c r="I1402" s="240"/>
      <c r="J1402" s="235"/>
      <c r="K1402" s="235"/>
      <c r="L1402" s="241"/>
      <c r="M1402" s="242"/>
      <c r="N1402" s="243"/>
      <c r="O1402" s="243"/>
      <c r="P1402" s="243"/>
      <c r="Q1402" s="243"/>
      <c r="R1402" s="243"/>
      <c r="S1402" s="243"/>
      <c r="T1402" s="244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5" t="s">
        <v>207</v>
      </c>
      <c r="AU1402" s="245" t="s">
        <v>83</v>
      </c>
      <c r="AV1402" s="13" t="s">
        <v>83</v>
      </c>
      <c r="AW1402" s="13" t="s">
        <v>35</v>
      </c>
      <c r="AX1402" s="13" t="s">
        <v>81</v>
      </c>
      <c r="AY1402" s="245" t="s">
        <v>197</v>
      </c>
    </row>
    <row r="1403" s="2" customFormat="1" ht="33" customHeight="1">
      <c r="A1403" s="41"/>
      <c r="B1403" s="42"/>
      <c r="C1403" s="216" t="s">
        <v>2007</v>
      </c>
      <c r="D1403" s="216" t="s">
        <v>199</v>
      </c>
      <c r="E1403" s="217" t="s">
        <v>2008</v>
      </c>
      <c r="F1403" s="218" t="s">
        <v>2009</v>
      </c>
      <c r="G1403" s="219" t="s">
        <v>886</v>
      </c>
      <c r="H1403" s="220">
        <v>4.4000000000000004</v>
      </c>
      <c r="I1403" s="221"/>
      <c r="J1403" s="222">
        <f>ROUND(I1403*H1403,2)</f>
        <v>0</v>
      </c>
      <c r="K1403" s="218" t="s">
        <v>203</v>
      </c>
      <c r="L1403" s="47"/>
      <c r="M1403" s="223" t="s">
        <v>19</v>
      </c>
      <c r="N1403" s="224" t="s">
        <v>45</v>
      </c>
      <c r="O1403" s="87"/>
      <c r="P1403" s="225">
        <f>O1403*H1403</f>
        <v>0</v>
      </c>
      <c r="Q1403" s="225">
        <v>0</v>
      </c>
      <c r="R1403" s="225">
        <f>Q1403*H1403</f>
        <v>0</v>
      </c>
      <c r="S1403" s="225">
        <v>0</v>
      </c>
      <c r="T1403" s="226">
        <f>S1403*H1403</f>
        <v>0</v>
      </c>
      <c r="U1403" s="41"/>
      <c r="V1403" s="41"/>
      <c r="W1403" s="41"/>
      <c r="X1403" s="41"/>
      <c r="Y1403" s="41"/>
      <c r="Z1403" s="41"/>
      <c r="AA1403" s="41"/>
      <c r="AB1403" s="41"/>
      <c r="AC1403" s="41"/>
      <c r="AD1403" s="41"/>
      <c r="AE1403" s="41"/>
      <c r="AR1403" s="227" t="s">
        <v>291</v>
      </c>
      <c r="AT1403" s="227" t="s">
        <v>199</v>
      </c>
      <c r="AU1403" s="227" t="s">
        <v>83</v>
      </c>
      <c r="AY1403" s="20" t="s">
        <v>197</v>
      </c>
      <c r="BE1403" s="228">
        <f>IF(N1403="základní",J1403,0)</f>
        <v>0</v>
      </c>
      <c r="BF1403" s="228">
        <f>IF(N1403="snížená",J1403,0)</f>
        <v>0</v>
      </c>
      <c r="BG1403" s="228">
        <f>IF(N1403="zákl. přenesená",J1403,0)</f>
        <v>0</v>
      </c>
      <c r="BH1403" s="228">
        <f>IF(N1403="sníž. přenesená",J1403,0)</f>
        <v>0</v>
      </c>
      <c r="BI1403" s="228">
        <f>IF(N1403="nulová",J1403,0)</f>
        <v>0</v>
      </c>
      <c r="BJ1403" s="20" t="s">
        <v>81</v>
      </c>
      <c r="BK1403" s="228">
        <f>ROUND(I1403*H1403,2)</f>
        <v>0</v>
      </c>
      <c r="BL1403" s="20" t="s">
        <v>291</v>
      </c>
      <c r="BM1403" s="227" t="s">
        <v>2010</v>
      </c>
    </row>
    <row r="1404" s="2" customFormat="1">
      <c r="A1404" s="41"/>
      <c r="B1404" s="42"/>
      <c r="C1404" s="43"/>
      <c r="D1404" s="229" t="s">
        <v>205</v>
      </c>
      <c r="E1404" s="43"/>
      <c r="F1404" s="230" t="s">
        <v>2011</v>
      </c>
      <c r="G1404" s="43"/>
      <c r="H1404" s="43"/>
      <c r="I1404" s="231"/>
      <c r="J1404" s="43"/>
      <c r="K1404" s="43"/>
      <c r="L1404" s="47"/>
      <c r="M1404" s="232"/>
      <c r="N1404" s="233"/>
      <c r="O1404" s="87"/>
      <c r="P1404" s="87"/>
      <c r="Q1404" s="87"/>
      <c r="R1404" s="87"/>
      <c r="S1404" s="87"/>
      <c r="T1404" s="88"/>
      <c r="U1404" s="41"/>
      <c r="V1404" s="41"/>
      <c r="W1404" s="41"/>
      <c r="X1404" s="41"/>
      <c r="Y1404" s="41"/>
      <c r="Z1404" s="41"/>
      <c r="AA1404" s="41"/>
      <c r="AB1404" s="41"/>
      <c r="AC1404" s="41"/>
      <c r="AD1404" s="41"/>
      <c r="AE1404" s="41"/>
      <c r="AT1404" s="20" t="s">
        <v>205</v>
      </c>
      <c r="AU1404" s="20" t="s">
        <v>83</v>
      </c>
    </row>
    <row r="1405" s="13" customFormat="1">
      <c r="A1405" s="13"/>
      <c r="B1405" s="234"/>
      <c r="C1405" s="235"/>
      <c r="D1405" s="236" t="s">
        <v>207</v>
      </c>
      <c r="E1405" s="237" t="s">
        <v>19</v>
      </c>
      <c r="F1405" s="238" t="s">
        <v>2012</v>
      </c>
      <c r="G1405" s="235"/>
      <c r="H1405" s="239">
        <v>4.4000000000000004</v>
      </c>
      <c r="I1405" s="240"/>
      <c r="J1405" s="235"/>
      <c r="K1405" s="235"/>
      <c r="L1405" s="241"/>
      <c r="M1405" s="242"/>
      <c r="N1405" s="243"/>
      <c r="O1405" s="243"/>
      <c r="P1405" s="243"/>
      <c r="Q1405" s="243"/>
      <c r="R1405" s="243"/>
      <c r="S1405" s="243"/>
      <c r="T1405" s="244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5" t="s">
        <v>207</v>
      </c>
      <c r="AU1405" s="245" t="s">
        <v>83</v>
      </c>
      <c r="AV1405" s="13" t="s">
        <v>83</v>
      </c>
      <c r="AW1405" s="13" t="s">
        <v>35</v>
      </c>
      <c r="AX1405" s="13" t="s">
        <v>81</v>
      </c>
      <c r="AY1405" s="245" t="s">
        <v>197</v>
      </c>
    </row>
    <row r="1406" s="2" customFormat="1" ht="21.75" customHeight="1">
      <c r="A1406" s="41"/>
      <c r="B1406" s="42"/>
      <c r="C1406" s="279" t="s">
        <v>2013</v>
      </c>
      <c r="D1406" s="279" t="s">
        <v>542</v>
      </c>
      <c r="E1406" s="280" t="s">
        <v>2014</v>
      </c>
      <c r="F1406" s="281" t="s">
        <v>2015</v>
      </c>
      <c r="G1406" s="282" t="s">
        <v>886</v>
      </c>
      <c r="H1406" s="283">
        <v>4.8399999999999999</v>
      </c>
      <c r="I1406" s="284"/>
      <c r="J1406" s="285">
        <f>ROUND(I1406*H1406,2)</f>
        <v>0</v>
      </c>
      <c r="K1406" s="281" t="s">
        <v>203</v>
      </c>
      <c r="L1406" s="286"/>
      <c r="M1406" s="287" t="s">
        <v>19</v>
      </c>
      <c r="N1406" s="288" t="s">
        <v>45</v>
      </c>
      <c r="O1406" s="87"/>
      <c r="P1406" s="225">
        <f>O1406*H1406</f>
        <v>0</v>
      </c>
      <c r="Q1406" s="225">
        <v>0.00020000000000000001</v>
      </c>
      <c r="R1406" s="225">
        <f>Q1406*H1406</f>
        <v>0.000968</v>
      </c>
      <c r="S1406" s="225">
        <v>0</v>
      </c>
      <c r="T1406" s="226">
        <f>S1406*H1406</f>
        <v>0</v>
      </c>
      <c r="U1406" s="41"/>
      <c r="V1406" s="41"/>
      <c r="W1406" s="41"/>
      <c r="X1406" s="41"/>
      <c r="Y1406" s="41"/>
      <c r="Z1406" s="41"/>
      <c r="AA1406" s="41"/>
      <c r="AB1406" s="41"/>
      <c r="AC1406" s="41"/>
      <c r="AD1406" s="41"/>
      <c r="AE1406" s="41"/>
      <c r="AR1406" s="227" t="s">
        <v>396</v>
      </c>
      <c r="AT1406" s="227" t="s">
        <v>542</v>
      </c>
      <c r="AU1406" s="227" t="s">
        <v>83</v>
      </c>
      <c r="AY1406" s="20" t="s">
        <v>197</v>
      </c>
      <c r="BE1406" s="228">
        <f>IF(N1406="základní",J1406,0)</f>
        <v>0</v>
      </c>
      <c r="BF1406" s="228">
        <f>IF(N1406="snížená",J1406,0)</f>
        <v>0</v>
      </c>
      <c r="BG1406" s="228">
        <f>IF(N1406="zákl. přenesená",J1406,0)</f>
        <v>0</v>
      </c>
      <c r="BH1406" s="228">
        <f>IF(N1406="sníž. přenesená",J1406,0)</f>
        <v>0</v>
      </c>
      <c r="BI1406" s="228">
        <f>IF(N1406="nulová",J1406,0)</f>
        <v>0</v>
      </c>
      <c r="BJ1406" s="20" t="s">
        <v>81</v>
      </c>
      <c r="BK1406" s="228">
        <f>ROUND(I1406*H1406,2)</f>
        <v>0</v>
      </c>
      <c r="BL1406" s="20" t="s">
        <v>291</v>
      </c>
      <c r="BM1406" s="227" t="s">
        <v>2016</v>
      </c>
    </row>
    <row r="1407" s="13" customFormat="1">
      <c r="A1407" s="13"/>
      <c r="B1407" s="234"/>
      <c r="C1407" s="235"/>
      <c r="D1407" s="236" t="s">
        <v>207</v>
      </c>
      <c r="E1407" s="237" t="s">
        <v>19</v>
      </c>
      <c r="F1407" s="238" t="s">
        <v>2017</v>
      </c>
      <c r="G1407" s="235"/>
      <c r="H1407" s="239">
        <v>4.8399999999999999</v>
      </c>
      <c r="I1407" s="240"/>
      <c r="J1407" s="235"/>
      <c r="K1407" s="235"/>
      <c r="L1407" s="241"/>
      <c r="M1407" s="242"/>
      <c r="N1407" s="243"/>
      <c r="O1407" s="243"/>
      <c r="P1407" s="243"/>
      <c r="Q1407" s="243"/>
      <c r="R1407" s="243"/>
      <c r="S1407" s="243"/>
      <c r="T1407" s="244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5" t="s">
        <v>207</v>
      </c>
      <c r="AU1407" s="245" t="s">
        <v>83</v>
      </c>
      <c r="AV1407" s="13" t="s">
        <v>83</v>
      </c>
      <c r="AW1407" s="13" t="s">
        <v>35</v>
      </c>
      <c r="AX1407" s="13" t="s">
        <v>81</v>
      </c>
      <c r="AY1407" s="245" t="s">
        <v>197</v>
      </c>
    </row>
    <row r="1408" s="2" customFormat="1" ht="37.8" customHeight="1">
      <c r="A1408" s="41"/>
      <c r="B1408" s="42"/>
      <c r="C1408" s="279" t="s">
        <v>2018</v>
      </c>
      <c r="D1408" s="279" t="s">
        <v>542</v>
      </c>
      <c r="E1408" s="280" t="s">
        <v>2019</v>
      </c>
      <c r="F1408" s="281" t="s">
        <v>2020</v>
      </c>
      <c r="G1408" s="282" t="s">
        <v>202</v>
      </c>
      <c r="H1408" s="283">
        <v>1.05</v>
      </c>
      <c r="I1408" s="284"/>
      <c r="J1408" s="285">
        <f>ROUND(I1408*H1408,2)</f>
        <v>0</v>
      </c>
      <c r="K1408" s="281" t="s">
        <v>203</v>
      </c>
      <c r="L1408" s="286"/>
      <c r="M1408" s="287" t="s">
        <v>19</v>
      </c>
      <c r="N1408" s="288" t="s">
        <v>45</v>
      </c>
      <c r="O1408" s="87"/>
      <c r="P1408" s="225">
        <f>O1408*H1408</f>
        <v>0</v>
      </c>
      <c r="Q1408" s="225">
        <v>0.0033999999999999998</v>
      </c>
      <c r="R1408" s="225">
        <f>Q1408*H1408</f>
        <v>0.0035699999999999998</v>
      </c>
      <c r="S1408" s="225">
        <v>0</v>
      </c>
      <c r="T1408" s="226">
        <f>S1408*H1408</f>
        <v>0</v>
      </c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R1408" s="227" t="s">
        <v>396</v>
      </c>
      <c r="AT1408" s="227" t="s">
        <v>542</v>
      </c>
      <c r="AU1408" s="227" t="s">
        <v>83</v>
      </c>
      <c r="AY1408" s="20" t="s">
        <v>197</v>
      </c>
      <c r="BE1408" s="228">
        <f>IF(N1408="základní",J1408,0)</f>
        <v>0</v>
      </c>
      <c r="BF1408" s="228">
        <f>IF(N1408="snížená",J1408,0)</f>
        <v>0</v>
      </c>
      <c r="BG1408" s="228">
        <f>IF(N1408="zákl. přenesená",J1408,0)</f>
        <v>0</v>
      </c>
      <c r="BH1408" s="228">
        <f>IF(N1408="sníž. přenesená",J1408,0)</f>
        <v>0</v>
      </c>
      <c r="BI1408" s="228">
        <f>IF(N1408="nulová",J1408,0)</f>
        <v>0</v>
      </c>
      <c r="BJ1408" s="20" t="s">
        <v>81</v>
      </c>
      <c r="BK1408" s="228">
        <f>ROUND(I1408*H1408,2)</f>
        <v>0</v>
      </c>
      <c r="BL1408" s="20" t="s">
        <v>291</v>
      </c>
      <c r="BM1408" s="227" t="s">
        <v>2021</v>
      </c>
    </row>
    <row r="1409" s="13" customFormat="1">
      <c r="A1409" s="13"/>
      <c r="B1409" s="234"/>
      <c r="C1409" s="235"/>
      <c r="D1409" s="236" t="s">
        <v>207</v>
      </c>
      <c r="E1409" s="237" t="s">
        <v>19</v>
      </c>
      <c r="F1409" s="238" t="s">
        <v>2022</v>
      </c>
      <c r="G1409" s="235"/>
      <c r="H1409" s="239">
        <v>1.05</v>
      </c>
      <c r="I1409" s="240"/>
      <c r="J1409" s="235"/>
      <c r="K1409" s="235"/>
      <c r="L1409" s="241"/>
      <c r="M1409" s="242"/>
      <c r="N1409" s="243"/>
      <c r="O1409" s="243"/>
      <c r="P1409" s="243"/>
      <c r="Q1409" s="243"/>
      <c r="R1409" s="243"/>
      <c r="S1409" s="243"/>
      <c r="T1409" s="244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5" t="s">
        <v>207</v>
      </c>
      <c r="AU1409" s="245" t="s">
        <v>83</v>
      </c>
      <c r="AV1409" s="13" t="s">
        <v>83</v>
      </c>
      <c r="AW1409" s="13" t="s">
        <v>35</v>
      </c>
      <c r="AX1409" s="13" t="s">
        <v>81</v>
      </c>
      <c r="AY1409" s="245" t="s">
        <v>197</v>
      </c>
    </row>
    <row r="1410" s="2" customFormat="1" ht="24.15" customHeight="1">
      <c r="A1410" s="41"/>
      <c r="B1410" s="42"/>
      <c r="C1410" s="216" t="s">
        <v>2023</v>
      </c>
      <c r="D1410" s="216" t="s">
        <v>199</v>
      </c>
      <c r="E1410" s="217" t="s">
        <v>2024</v>
      </c>
      <c r="F1410" s="218" t="s">
        <v>2025</v>
      </c>
      <c r="G1410" s="219" t="s">
        <v>267</v>
      </c>
      <c r="H1410" s="220">
        <v>7</v>
      </c>
      <c r="I1410" s="221"/>
      <c r="J1410" s="222">
        <f>ROUND(I1410*H1410,2)</f>
        <v>0</v>
      </c>
      <c r="K1410" s="218" t="s">
        <v>203</v>
      </c>
      <c r="L1410" s="47"/>
      <c r="M1410" s="223" t="s">
        <v>19</v>
      </c>
      <c r="N1410" s="224" t="s">
        <v>45</v>
      </c>
      <c r="O1410" s="87"/>
      <c r="P1410" s="225">
        <f>O1410*H1410</f>
        <v>0</v>
      </c>
      <c r="Q1410" s="225">
        <v>0</v>
      </c>
      <c r="R1410" s="225">
        <f>Q1410*H1410</f>
        <v>0</v>
      </c>
      <c r="S1410" s="225">
        <v>0</v>
      </c>
      <c r="T1410" s="226">
        <f>S1410*H1410</f>
        <v>0</v>
      </c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R1410" s="227" t="s">
        <v>291</v>
      </c>
      <c r="AT1410" s="227" t="s">
        <v>199</v>
      </c>
      <c r="AU1410" s="227" t="s">
        <v>83</v>
      </c>
      <c r="AY1410" s="20" t="s">
        <v>197</v>
      </c>
      <c r="BE1410" s="228">
        <f>IF(N1410="základní",J1410,0)</f>
        <v>0</v>
      </c>
      <c r="BF1410" s="228">
        <f>IF(N1410="snížená",J1410,0)</f>
        <v>0</v>
      </c>
      <c r="BG1410" s="228">
        <f>IF(N1410="zákl. přenesená",J1410,0)</f>
        <v>0</v>
      </c>
      <c r="BH1410" s="228">
        <f>IF(N1410="sníž. přenesená",J1410,0)</f>
        <v>0</v>
      </c>
      <c r="BI1410" s="228">
        <f>IF(N1410="nulová",J1410,0)</f>
        <v>0</v>
      </c>
      <c r="BJ1410" s="20" t="s">
        <v>81</v>
      </c>
      <c r="BK1410" s="228">
        <f>ROUND(I1410*H1410,2)</f>
        <v>0</v>
      </c>
      <c r="BL1410" s="20" t="s">
        <v>291</v>
      </c>
      <c r="BM1410" s="227" t="s">
        <v>2026</v>
      </c>
    </row>
    <row r="1411" s="2" customFormat="1">
      <c r="A1411" s="41"/>
      <c r="B1411" s="42"/>
      <c r="C1411" s="43"/>
      <c r="D1411" s="229" t="s">
        <v>205</v>
      </c>
      <c r="E1411" s="43"/>
      <c r="F1411" s="230" t="s">
        <v>2027</v>
      </c>
      <c r="G1411" s="43"/>
      <c r="H1411" s="43"/>
      <c r="I1411" s="231"/>
      <c r="J1411" s="43"/>
      <c r="K1411" s="43"/>
      <c r="L1411" s="47"/>
      <c r="M1411" s="232"/>
      <c r="N1411" s="233"/>
      <c r="O1411" s="87"/>
      <c r="P1411" s="87"/>
      <c r="Q1411" s="87"/>
      <c r="R1411" s="87"/>
      <c r="S1411" s="87"/>
      <c r="T1411" s="88"/>
      <c r="U1411" s="41"/>
      <c r="V1411" s="41"/>
      <c r="W1411" s="41"/>
      <c r="X1411" s="41"/>
      <c r="Y1411" s="41"/>
      <c r="Z1411" s="41"/>
      <c r="AA1411" s="41"/>
      <c r="AB1411" s="41"/>
      <c r="AC1411" s="41"/>
      <c r="AD1411" s="41"/>
      <c r="AE1411" s="41"/>
      <c r="AT1411" s="20" t="s">
        <v>205</v>
      </c>
      <c r="AU1411" s="20" t="s">
        <v>83</v>
      </c>
    </row>
    <row r="1412" s="13" customFormat="1">
      <c r="A1412" s="13"/>
      <c r="B1412" s="234"/>
      <c r="C1412" s="235"/>
      <c r="D1412" s="236" t="s">
        <v>207</v>
      </c>
      <c r="E1412" s="237" t="s">
        <v>19</v>
      </c>
      <c r="F1412" s="238" t="s">
        <v>2028</v>
      </c>
      <c r="G1412" s="235"/>
      <c r="H1412" s="239">
        <v>7</v>
      </c>
      <c r="I1412" s="240"/>
      <c r="J1412" s="235"/>
      <c r="K1412" s="235"/>
      <c r="L1412" s="241"/>
      <c r="M1412" s="242"/>
      <c r="N1412" s="243"/>
      <c r="O1412" s="243"/>
      <c r="P1412" s="243"/>
      <c r="Q1412" s="243"/>
      <c r="R1412" s="243"/>
      <c r="S1412" s="243"/>
      <c r="T1412" s="244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5" t="s">
        <v>207</v>
      </c>
      <c r="AU1412" s="245" t="s">
        <v>83</v>
      </c>
      <c r="AV1412" s="13" t="s">
        <v>83</v>
      </c>
      <c r="AW1412" s="13" t="s">
        <v>35</v>
      </c>
      <c r="AX1412" s="13" t="s">
        <v>81</v>
      </c>
      <c r="AY1412" s="245" t="s">
        <v>197</v>
      </c>
    </row>
    <row r="1413" s="2" customFormat="1" ht="24.15" customHeight="1">
      <c r="A1413" s="41"/>
      <c r="B1413" s="42"/>
      <c r="C1413" s="279" t="s">
        <v>2029</v>
      </c>
      <c r="D1413" s="279" t="s">
        <v>542</v>
      </c>
      <c r="E1413" s="280" t="s">
        <v>2030</v>
      </c>
      <c r="F1413" s="281" t="s">
        <v>2031</v>
      </c>
      <c r="G1413" s="282" t="s">
        <v>202</v>
      </c>
      <c r="H1413" s="283">
        <v>2.9399999999999999</v>
      </c>
      <c r="I1413" s="284"/>
      <c r="J1413" s="285">
        <f>ROUND(I1413*H1413,2)</f>
        <v>0</v>
      </c>
      <c r="K1413" s="281" t="s">
        <v>19</v>
      </c>
      <c r="L1413" s="286"/>
      <c r="M1413" s="287" t="s">
        <v>19</v>
      </c>
      <c r="N1413" s="288" t="s">
        <v>45</v>
      </c>
      <c r="O1413" s="87"/>
      <c r="P1413" s="225">
        <f>O1413*H1413</f>
        <v>0</v>
      </c>
      <c r="Q1413" s="225">
        <v>0.024230000000000002</v>
      </c>
      <c r="R1413" s="225">
        <f>Q1413*H1413</f>
        <v>0.0712362</v>
      </c>
      <c r="S1413" s="225">
        <v>0</v>
      </c>
      <c r="T1413" s="226">
        <f>S1413*H1413</f>
        <v>0</v>
      </c>
      <c r="U1413" s="41"/>
      <c r="V1413" s="41"/>
      <c r="W1413" s="41"/>
      <c r="X1413" s="41"/>
      <c r="Y1413" s="41"/>
      <c r="Z1413" s="41"/>
      <c r="AA1413" s="41"/>
      <c r="AB1413" s="41"/>
      <c r="AC1413" s="41"/>
      <c r="AD1413" s="41"/>
      <c r="AE1413" s="41"/>
      <c r="AR1413" s="227" t="s">
        <v>396</v>
      </c>
      <c r="AT1413" s="227" t="s">
        <v>542</v>
      </c>
      <c r="AU1413" s="227" t="s">
        <v>83</v>
      </c>
      <c r="AY1413" s="20" t="s">
        <v>197</v>
      </c>
      <c r="BE1413" s="228">
        <f>IF(N1413="základní",J1413,0)</f>
        <v>0</v>
      </c>
      <c r="BF1413" s="228">
        <f>IF(N1413="snížená",J1413,0)</f>
        <v>0</v>
      </c>
      <c r="BG1413" s="228">
        <f>IF(N1413="zákl. přenesená",J1413,0)</f>
        <v>0</v>
      </c>
      <c r="BH1413" s="228">
        <f>IF(N1413="sníž. přenesená",J1413,0)</f>
        <v>0</v>
      </c>
      <c r="BI1413" s="228">
        <f>IF(N1413="nulová",J1413,0)</f>
        <v>0</v>
      </c>
      <c r="BJ1413" s="20" t="s">
        <v>81</v>
      </c>
      <c r="BK1413" s="228">
        <f>ROUND(I1413*H1413,2)</f>
        <v>0</v>
      </c>
      <c r="BL1413" s="20" t="s">
        <v>291</v>
      </c>
      <c r="BM1413" s="227" t="s">
        <v>2032</v>
      </c>
    </row>
    <row r="1414" s="13" customFormat="1">
      <c r="A1414" s="13"/>
      <c r="B1414" s="234"/>
      <c r="C1414" s="235"/>
      <c r="D1414" s="236" t="s">
        <v>207</v>
      </c>
      <c r="E1414" s="237" t="s">
        <v>19</v>
      </c>
      <c r="F1414" s="238" t="s">
        <v>2033</v>
      </c>
      <c r="G1414" s="235"/>
      <c r="H1414" s="239">
        <v>2.9399999999999999</v>
      </c>
      <c r="I1414" s="240"/>
      <c r="J1414" s="235"/>
      <c r="K1414" s="235"/>
      <c r="L1414" s="241"/>
      <c r="M1414" s="242"/>
      <c r="N1414" s="243"/>
      <c r="O1414" s="243"/>
      <c r="P1414" s="243"/>
      <c r="Q1414" s="243"/>
      <c r="R1414" s="243"/>
      <c r="S1414" s="243"/>
      <c r="T1414" s="244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5" t="s">
        <v>207</v>
      </c>
      <c r="AU1414" s="245" t="s">
        <v>83</v>
      </c>
      <c r="AV1414" s="13" t="s">
        <v>83</v>
      </c>
      <c r="AW1414" s="13" t="s">
        <v>35</v>
      </c>
      <c r="AX1414" s="13" t="s">
        <v>81</v>
      </c>
      <c r="AY1414" s="245" t="s">
        <v>197</v>
      </c>
    </row>
    <row r="1415" s="2" customFormat="1" ht="24.15" customHeight="1">
      <c r="A1415" s="41"/>
      <c r="B1415" s="42"/>
      <c r="C1415" s="279" t="s">
        <v>2034</v>
      </c>
      <c r="D1415" s="279" t="s">
        <v>542</v>
      </c>
      <c r="E1415" s="280" t="s">
        <v>2035</v>
      </c>
      <c r="F1415" s="281" t="s">
        <v>2036</v>
      </c>
      <c r="G1415" s="282" t="s">
        <v>202</v>
      </c>
      <c r="H1415" s="283">
        <v>3.3599999999999999</v>
      </c>
      <c r="I1415" s="284"/>
      <c r="J1415" s="285">
        <f>ROUND(I1415*H1415,2)</f>
        <v>0</v>
      </c>
      <c r="K1415" s="281" t="s">
        <v>19</v>
      </c>
      <c r="L1415" s="286"/>
      <c r="M1415" s="287" t="s">
        <v>19</v>
      </c>
      <c r="N1415" s="288" t="s">
        <v>45</v>
      </c>
      <c r="O1415" s="87"/>
      <c r="P1415" s="225">
        <f>O1415*H1415</f>
        <v>0</v>
      </c>
      <c r="Q1415" s="225">
        <v>0.03227</v>
      </c>
      <c r="R1415" s="225">
        <f>Q1415*H1415</f>
        <v>0.1084272</v>
      </c>
      <c r="S1415" s="225">
        <v>0</v>
      </c>
      <c r="T1415" s="226">
        <f>S1415*H1415</f>
        <v>0</v>
      </c>
      <c r="U1415" s="41"/>
      <c r="V1415" s="41"/>
      <c r="W1415" s="41"/>
      <c r="X1415" s="41"/>
      <c r="Y1415" s="41"/>
      <c r="Z1415" s="41"/>
      <c r="AA1415" s="41"/>
      <c r="AB1415" s="41"/>
      <c r="AC1415" s="41"/>
      <c r="AD1415" s="41"/>
      <c r="AE1415" s="41"/>
      <c r="AR1415" s="227" t="s">
        <v>396</v>
      </c>
      <c r="AT1415" s="227" t="s">
        <v>542</v>
      </c>
      <c r="AU1415" s="227" t="s">
        <v>83</v>
      </c>
      <c r="AY1415" s="20" t="s">
        <v>197</v>
      </c>
      <c r="BE1415" s="228">
        <f>IF(N1415="základní",J1415,0)</f>
        <v>0</v>
      </c>
      <c r="BF1415" s="228">
        <f>IF(N1415="snížená",J1415,0)</f>
        <v>0</v>
      </c>
      <c r="BG1415" s="228">
        <f>IF(N1415="zákl. přenesená",J1415,0)</f>
        <v>0</v>
      </c>
      <c r="BH1415" s="228">
        <f>IF(N1415="sníž. přenesená",J1415,0)</f>
        <v>0</v>
      </c>
      <c r="BI1415" s="228">
        <f>IF(N1415="nulová",J1415,0)</f>
        <v>0</v>
      </c>
      <c r="BJ1415" s="20" t="s">
        <v>81</v>
      </c>
      <c r="BK1415" s="228">
        <f>ROUND(I1415*H1415,2)</f>
        <v>0</v>
      </c>
      <c r="BL1415" s="20" t="s">
        <v>291</v>
      </c>
      <c r="BM1415" s="227" t="s">
        <v>2037</v>
      </c>
    </row>
    <row r="1416" s="13" customFormat="1">
      <c r="A1416" s="13"/>
      <c r="B1416" s="234"/>
      <c r="C1416" s="235"/>
      <c r="D1416" s="236" t="s">
        <v>207</v>
      </c>
      <c r="E1416" s="237" t="s">
        <v>19</v>
      </c>
      <c r="F1416" s="238" t="s">
        <v>2038</v>
      </c>
      <c r="G1416" s="235"/>
      <c r="H1416" s="239">
        <v>3.3599999999999999</v>
      </c>
      <c r="I1416" s="240"/>
      <c r="J1416" s="235"/>
      <c r="K1416" s="235"/>
      <c r="L1416" s="241"/>
      <c r="M1416" s="242"/>
      <c r="N1416" s="243"/>
      <c r="O1416" s="243"/>
      <c r="P1416" s="243"/>
      <c r="Q1416" s="243"/>
      <c r="R1416" s="243"/>
      <c r="S1416" s="243"/>
      <c r="T1416" s="244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5" t="s">
        <v>207</v>
      </c>
      <c r="AU1416" s="245" t="s">
        <v>83</v>
      </c>
      <c r="AV1416" s="13" t="s">
        <v>83</v>
      </c>
      <c r="AW1416" s="13" t="s">
        <v>35</v>
      </c>
      <c r="AX1416" s="13" t="s">
        <v>81</v>
      </c>
      <c r="AY1416" s="245" t="s">
        <v>197</v>
      </c>
    </row>
    <row r="1417" s="2" customFormat="1" ht="24.15" customHeight="1">
      <c r="A1417" s="41"/>
      <c r="B1417" s="42"/>
      <c r="C1417" s="279" t="s">
        <v>2039</v>
      </c>
      <c r="D1417" s="279" t="s">
        <v>542</v>
      </c>
      <c r="E1417" s="280" t="s">
        <v>2040</v>
      </c>
      <c r="F1417" s="281" t="s">
        <v>2041</v>
      </c>
      <c r="G1417" s="282" t="s">
        <v>202</v>
      </c>
      <c r="H1417" s="283">
        <v>6.7199999999999998</v>
      </c>
      <c r="I1417" s="284"/>
      <c r="J1417" s="285">
        <f>ROUND(I1417*H1417,2)</f>
        <v>0</v>
      </c>
      <c r="K1417" s="281" t="s">
        <v>19</v>
      </c>
      <c r="L1417" s="286"/>
      <c r="M1417" s="287" t="s">
        <v>19</v>
      </c>
      <c r="N1417" s="288" t="s">
        <v>45</v>
      </c>
      <c r="O1417" s="87"/>
      <c r="P1417" s="225">
        <f>O1417*H1417</f>
        <v>0</v>
      </c>
      <c r="Q1417" s="225">
        <v>0.024230000000000002</v>
      </c>
      <c r="R1417" s="225">
        <f>Q1417*H1417</f>
        <v>0.16282560000000002</v>
      </c>
      <c r="S1417" s="225">
        <v>0</v>
      </c>
      <c r="T1417" s="226">
        <f>S1417*H1417</f>
        <v>0</v>
      </c>
      <c r="U1417" s="41"/>
      <c r="V1417" s="41"/>
      <c r="W1417" s="41"/>
      <c r="X1417" s="41"/>
      <c r="Y1417" s="41"/>
      <c r="Z1417" s="41"/>
      <c r="AA1417" s="41"/>
      <c r="AB1417" s="41"/>
      <c r="AC1417" s="41"/>
      <c r="AD1417" s="41"/>
      <c r="AE1417" s="41"/>
      <c r="AR1417" s="227" t="s">
        <v>396</v>
      </c>
      <c r="AT1417" s="227" t="s">
        <v>542</v>
      </c>
      <c r="AU1417" s="227" t="s">
        <v>83</v>
      </c>
      <c r="AY1417" s="20" t="s">
        <v>197</v>
      </c>
      <c r="BE1417" s="228">
        <f>IF(N1417="základní",J1417,0)</f>
        <v>0</v>
      </c>
      <c r="BF1417" s="228">
        <f>IF(N1417="snížená",J1417,0)</f>
        <v>0</v>
      </c>
      <c r="BG1417" s="228">
        <f>IF(N1417="zákl. přenesená",J1417,0)</f>
        <v>0</v>
      </c>
      <c r="BH1417" s="228">
        <f>IF(N1417="sníž. přenesená",J1417,0)</f>
        <v>0</v>
      </c>
      <c r="BI1417" s="228">
        <f>IF(N1417="nulová",J1417,0)</f>
        <v>0</v>
      </c>
      <c r="BJ1417" s="20" t="s">
        <v>81</v>
      </c>
      <c r="BK1417" s="228">
        <f>ROUND(I1417*H1417,2)</f>
        <v>0</v>
      </c>
      <c r="BL1417" s="20" t="s">
        <v>291</v>
      </c>
      <c r="BM1417" s="227" t="s">
        <v>2042</v>
      </c>
    </row>
    <row r="1418" s="13" customFormat="1">
      <c r="A1418" s="13"/>
      <c r="B1418" s="234"/>
      <c r="C1418" s="235"/>
      <c r="D1418" s="236" t="s">
        <v>207</v>
      </c>
      <c r="E1418" s="237" t="s">
        <v>19</v>
      </c>
      <c r="F1418" s="238" t="s">
        <v>2043</v>
      </c>
      <c r="G1418" s="235"/>
      <c r="H1418" s="239">
        <v>6.7199999999999998</v>
      </c>
      <c r="I1418" s="240"/>
      <c r="J1418" s="235"/>
      <c r="K1418" s="235"/>
      <c r="L1418" s="241"/>
      <c r="M1418" s="242"/>
      <c r="N1418" s="243"/>
      <c r="O1418" s="243"/>
      <c r="P1418" s="243"/>
      <c r="Q1418" s="243"/>
      <c r="R1418" s="243"/>
      <c r="S1418" s="243"/>
      <c r="T1418" s="244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5" t="s">
        <v>207</v>
      </c>
      <c r="AU1418" s="245" t="s">
        <v>83</v>
      </c>
      <c r="AV1418" s="13" t="s">
        <v>83</v>
      </c>
      <c r="AW1418" s="13" t="s">
        <v>35</v>
      </c>
      <c r="AX1418" s="13" t="s">
        <v>81</v>
      </c>
      <c r="AY1418" s="245" t="s">
        <v>197</v>
      </c>
    </row>
    <row r="1419" s="2" customFormat="1" ht="24.15" customHeight="1">
      <c r="A1419" s="41"/>
      <c r="B1419" s="42"/>
      <c r="C1419" s="279" t="s">
        <v>2044</v>
      </c>
      <c r="D1419" s="279" t="s">
        <v>542</v>
      </c>
      <c r="E1419" s="280" t="s">
        <v>2045</v>
      </c>
      <c r="F1419" s="281" t="s">
        <v>2046</v>
      </c>
      <c r="G1419" s="282" t="s">
        <v>202</v>
      </c>
      <c r="H1419" s="283">
        <v>3.3599999999999999</v>
      </c>
      <c r="I1419" s="284"/>
      <c r="J1419" s="285">
        <f>ROUND(I1419*H1419,2)</f>
        <v>0</v>
      </c>
      <c r="K1419" s="281" t="s">
        <v>19</v>
      </c>
      <c r="L1419" s="286"/>
      <c r="M1419" s="287" t="s">
        <v>19</v>
      </c>
      <c r="N1419" s="288" t="s">
        <v>45</v>
      </c>
      <c r="O1419" s="87"/>
      <c r="P1419" s="225">
        <f>O1419*H1419</f>
        <v>0</v>
      </c>
      <c r="Q1419" s="225">
        <v>0.024230000000000002</v>
      </c>
      <c r="R1419" s="225">
        <f>Q1419*H1419</f>
        <v>0.081412800000000007</v>
      </c>
      <c r="S1419" s="225">
        <v>0</v>
      </c>
      <c r="T1419" s="226">
        <f>S1419*H1419</f>
        <v>0</v>
      </c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R1419" s="227" t="s">
        <v>396</v>
      </c>
      <c r="AT1419" s="227" t="s">
        <v>542</v>
      </c>
      <c r="AU1419" s="227" t="s">
        <v>83</v>
      </c>
      <c r="AY1419" s="20" t="s">
        <v>197</v>
      </c>
      <c r="BE1419" s="228">
        <f>IF(N1419="základní",J1419,0)</f>
        <v>0</v>
      </c>
      <c r="BF1419" s="228">
        <f>IF(N1419="snížená",J1419,0)</f>
        <v>0</v>
      </c>
      <c r="BG1419" s="228">
        <f>IF(N1419="zákl. přenesená",J1419,0)</f>
        <v>0</v>
      </c>
      <c r="BH1419" s="228">
        <f>IF(N1419="sníž. přenesená",J1419,0)</f>
        <v>0</v>
      </c>
      <c r="BI1419" s="228">
        <f>IF(N1419="nulová",J1419,0)</f>
        <v>0</v>
      </c>
      <c r="BJ1419" s="20" t="s">
        <v>81</v>
      </c>
      <c r="BK1419" s="228">
        <f>ROUND(I1419*H1419,2)</f>
        <v>0</v>
      </c>
      <c r="BL1419" s="20" t="s">
        <v>291</v>
      </c>
      <c r="BM1419" s="227" t="s">
        <v>2047</v>
      </c>
    </row>
    <row r="1420" s="13" customFormat="1">
      <c r="A1420" s="13"/>
      <c r="B1420" s="234"/>
      <c r="C1420" s="235"/>
      <c r="D1420" s="236" t="s">
        <v>207</v>
      </c>
      <c r="E1420" s="237" t="s">
        <v>19</v>
      </c>
      <c r="F1420" s="238" t="s">
        <v>2048</v>
      </c>
      <c r="G1420" s="235"/>
      <c r="H1420" s="239">
        <v>3.3599999999999999</v>
      </c>
      <c r="I1420" s="240"/>
      <c r="J1420" s="235"/>
      <c r="K1420" s="235"/>
      <c r="L1420" s="241"/>
      <c r="M1420" s="242"/>
      <c r="N1420" s="243"/>
      <c r="O1420" s="243"/>
      <c r="P1420" s="243"/>
      <c r="Q1420" s="243"/>
      <c r="R1420" s="243"/>
      <c r="S1420" s="243"/>
      <c r="T1420" s="244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5" t="s">
        <v>207</v>
      </c>
      <c r="AU1420" s="245" t="s">
        <v>83</v>
      </c>
      <c r="AV1420" s="13" t="s">
        <v>83</v>
      </c>
      <c r="AW1420" s="13" t="s">
        <v>35</v>
      </c>
      <c r="AX1420" s="13" t="s">
        <v>81</v>
      </c>
      <c r="AY1420" s="245" t="s">
        <v>197</v>
      </c>
    </row>
    <row r="1421" s="2" customFormat="1" ht="24.15" customHeight="1">
      <c r="A1421" s="41"/>
      <c r="B1421" s="42"/>
      <c r="C1421" s="279" t="s">
        <v>2049</v>
      </c>
      <c r="D1421" s="279" t="s">
        <v>542</v>
      </c>
      <c r="E1421" s="280" t="s">
        <v>2050</v>
      </c>
      <c r="F1421" s="281" t="s">
        <v>2051</v>
      </c>
      <c r="G1421" s="282" t="s">
        <v>202</v>
      </c>
      <c r="H1421" s="283">
        <v>2.9399999999999999</v>
      </c>
      <c r="I1421" s="284"/>
      <c r="J1421" s="285">
        <f>ROUND(I1421*H1421,2)</f>
        <v>0</v>
      </c>
      <c r="K1421" s="281" t="s">
        <v>19</v>
      </c>
      <c r="L1421" s="286"/>
      <c r="M1421" s="287" t="s">
        <v>19</v>
      </c>
      <c r="N1421" s="288" t="s">
        <v>45</v>
      </c>
      <c r="O1421" s="87"/>
      <c r="P1421" s="225">
        <f>O1421*H1421</f>
        <v>0</v>
      </c>
      <c r="Q1421" s="225">
        <v>0.038289999999999998</v>
      </c>
      <c r="R1421" s="225">
        <f>Q1421*H1421</f>
        <v>0.1125726</v>
      </c>
      <c r="S1421" s="225">
        <v>0</v>
      </c>
      <c r="T1421" s="226">
        <f>S1421*H1421</f>
        <v>0</v>
      </c>
      <c r="U1421" s="41"/>
      <c r="V1421" s="41"/>
      <c r="W1421" s="41"/>
      <c r="X1421" s="41"/>
      <c r="Y1421" s="41"/>
      <c r="Z1421" s="41"/>
      <c r="AA1421" s="41"/>
      <c r="AB1421" s="41"/>
      <c r="AC1421" s="41"/>
      <c r="AD1421" s="41"/>
      <c r="AE1421" s="41"/>
      <c r="AR1421" s="227" t="s">
        <v>396</v>
      </c>
      <c r="AT1421" s="227" t="s">
        <v>542</v>
      </c>
      <c r="AU1421" s="227" t="s">
        <v>83</v>
      </c>
      <c r="AY1421" s="20" t="s">
        <v>197</v>
      </c>
      <c r="BE1421" s="228">
        <f>IF(N1421="základní",J1421,0)</f>
        <v>0</v>
      </c>
      <c r="BF1421" s="228">
        <f>IF(N1421="snížená",J1421,0)</f>
        <v>0</v>
      </c>
      <c r="BG1421" s="228">
        <f>IF(N1421="zákl. přenesená",J1421,0)</f>
        <v>0</v>
      </c>
      <c r="BH1421" s="228">
        <f>IF(N1421="sníž. přenesená",J1421,0)</f>
        <v>0</v>
      </c>
      <c r="BI1421" s="228">
        <f>IF(N1421="nulová",J1421,0)</f>
        <v>0</v>
      </c>
      <c r="BJ1421" s="20" t="s">
        <v>81</v>
      </c>
      <c r="BK1421" s="228">
        <f>ROUND(I1421*H1421,2)</f>
        <v>0</v>
      </c>
      <c r="BL1421" s="20" t="s">
        <v>291</v>
      </c>
      <c r="BM1421" s="227" t="s">
        <v>2052</v>
      </c>
    </row>
    <row r="1422" s="13" customFormat="1">
      <c r="A1422" s="13"/>
      <c r="B1422" s="234"/>
      <c r="C1422" s="235"/>
      <c r="D1422" s="236" t="s">
        <v>207</v>
      </c>
      <c r="E1422" s="237" t="s">
        <v>19</v>
      </c>
      <c r="F1422" s="238" t="s">
        <v>2053</v>
      </c>
      <c r="G1422" s="235"/>
      <c r="H1422" s="239">
        <v>2.9399999999999999</v>
      </c>
      <c r="I1422" s="240"/>
      <c r="J1422" s="235"/>
      <c r="K1422" s="235"/>
      <c r="L1422" s="241"/>
      <c r="M1422" s="242"/>
      <c r="N1422" s="243"/>
      <c r="O1422" s="243"/>
      <c r="P1422" s="243"/>
      <c r="Q1422" s="243"/>
      <c r="R1422" s="243"/>
      <c r="S1422" s="243"/>
      <c r="T1422" s="244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5" t="s">
        <v>207</v>
      </c>
      <c r="AU1422" s="245" t="s">
        <v>83</v>
      </c>
      <c r="AV1422" s="13" t="s">
        <v>83</v>
      </c>
      <c r="AW1422" s="13" t="s">
        <v>35</v>
      </c>
      <c r="AX1422" s="13" t="s">
        <v>81</v>
      </c>
      <c r="AY1422" s="245" t="s">
        <v>197</v>
      </c>
    </row>
    <row r="1423" s="2" customFormat="1" ht="24.15" customHeight="1">
      <c r="A1423" s="41"/>
      <c r="B1423" s="42"/>
      <c r="C1423" s="279" t="s">
        <v>2054</v>
      </c>
      <c r="D1423" s="279" t="s">
        <v>542</v>
      </c>
      <c r="E1423" s="280" t="s">
        <v>2055</v>
      </c>
      <c r="F1423" s="281" t="s">
        <v>2056</v>
      </c>
      <c r="G1423" s="282" t="s">
        <v>202</v>
      </c>
      <c r="H1423" s="283">
        <v>3.3290000000000002</v>
      </c>
      <c r="I1423" s="284"/>
      <c r="J1423" s="285">
        <f>ROUND(I1423*H1423,2)</f>
        <v>0</v>
      </c>
      <c r="K1423" s="281" t="s">
        <v>19</v>
      </c>
      <c r="L1423" s="286"/>
      <c r="M1423" s="287" t="s">
        <v>19</v>
      </c>
      <c r="N1423" s="288" t="s">
        <v>45</v>
      </c>
      <c r="O1423" s="87"/>
      <c r="P1423" s="225">
        <f>O1423*H1423</f>
        <v>0</v>
      </c>
      <c r="Q1423" s="225">
        <v>0.03227</v>
      </c>
      <c r="R1423" s="225">
        <f>Q1423*H1423</f>
        <v>0.10742683</v>
      </c>
      <c r="S1423" s="225">
        <v>0</v>
      </c>
      <c r="T1423" s="226">
        <f>S1423*H1423</f>
        <v>0</v>
      </c>
      <c r="U1423" s="41"/>
      <c r="V1423" s="41"/>
      <c r="W1423" s="41"/>
      <c r="X1423" s="41"/>
      <c r="Y1423" s="41"/>
      <c r="Z1423" s="41"/>
      <c r="AA1423" s="41"/>
      <c r="AB1423" s="41"/>
      <c r="AC1423" s="41"/>
      <c r="AD1423" s="41"/>
      <c r="AE1423" s="41"/>
      <c r="AR1423" s="227" t="s">
        <v>396</v>
      </c>
      <c r="AT1423" s="227" t="s">
        <v>542</v>
      </c>
      <c r="AU1423" s="227" t="s">
        <v>83</v>
      </c>
      <c r="AY1423" s="20" t="s">
        <v>197</v>
      </c>
      <c r="BE1423" s="228">
        <f>IF(N1423="základní",J1423,0)</f>
        <v>0</v>
      </c>
      <c r="BF1423" s="228">
        <f>IF(N1423="snížená",J1423,0)</f>
        <v>0</v>
      </c>
      <c r="BG1423" s="228">
        <f>IF(N1423="zákl. přenesená",J1423,0)</f>
        <v>0</v>
      </c>
      <c r="BH1423" s="228">
        <f>IF(N1423="sníž. přenesená",J1423,0)</f>
        <v>0</v>
      </c>
      <c r="BI1423" s="228">
        <f>IF(N1423="nulová",J1423,0)</f>
        <v>0</v>
      </c>
      <c r="BJ1423" s="20" t="s">
        <v>81</v>
      </c>
      <c r="BK1423" s="228">
        <f>ROUND(I1423*H1423,2)</f>
        <v>0</v>
      </c>
      <c r="BL1423" s="20" t="s">
        <v>291</v>
      </c>
      <c r="BM1423" s="227" t="s">
        <v>2057</v>
      </c>
    </row>
    <row r="1424" s="13" customFormat="1">
      <c r="A1424" s="13"/>
      <c r="B1424" s="234"/>
      <c r="C1424" s="235"/>
      <c r="D1424" s="236" t="s">
        <v>207</v>
      </c>
      <c r="E1424" s="237" t="s">
        <v>19</v>
      </c>
      <c r="F1424" s="238" t="s">
        <v>2058</v>
      </c>
      <c r="G1424" s="235"/>
      <c r="H1424" s="239">
        <v>3.3290000000000002</v>
      </c>
      <c r="I1424" s="240"/>
      <c r="J1424" s="235"/>
      <c r="K1424" s="235"/>
      <c r="L1424" s="241"/>
      <c r="M1424" s="242"/>
      <c r="N1424" s="243"/>
      <c r="O1424" s="243"/>
      <c r="P1424" s="243"/>
      <c r="Q1424" s="243"/>
      <c r="R1424" s="243"/>
      <c r="S1424" s="243"/>
      <c r="T1424" s="244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5" t="s">
        <v>207</v>
      </c>
      <c r="AU1424" s="245" t="s">
        <v>83</v>
      </c>
      <c r="AV1424" s="13" t="s">
        <v>83</v>
      </c>
      <c r="AW1424" s="13" t="s">
        <v>35</v>
      </c>
      <c r="AX1424" s="13" t="s">
        <v>81</v>
      </c>
      <c r="AY1424" s="245" t="s">
        <v>197</v>
      </c>
    </row>
    <row r="1425" s="2" customFormat="1" ht="24.15" customHeight="1">
      <c r="A1425" s="41"/>
      <c r="B1425" s="42"/>
      <c r="C1425" s="216" t="s">
        <v>2059</v>
      </c>
      <c r="D1425" s="216" t="s">
        <v>199</v>
      </c>
      <c r="E1425" s="217" t="s">
        <v>2060</v>
      </c>
      <c r="F1425" s="218" t="s">
        <v>2061</v>
      </c>
      <c r="G1425" s="219" t="s">
        <v>267</v>
      </c>
      <c r="H1425" s="220">
        <v>2</v>
      </c>
      <c r="I1425" s="221"/>
      <c r="J1425" s="222">
        <f>ROUND(I1425*H1425,2)</f>
        <v>0</v>
      </c>
      <c r="K1425" s="218" t="s">
        <v>203</v>
      </c>
      <c r="L1425" s="47"/>
      <c r="M1425" s="223" t="s">
        <v>19</v>
      </c>
      <c r="N1425" s="224" t="s">
        <v>45</v>
      </c>
      <c r="O1425" s="87"/>
      <c r="P1425" s="225">
        <f>O1425*H1425</f>
        <v>0</v>
      </c>
      <c r="Q1425" s="225">
        <v>0</v>
      </c>
      <c r="R1425" s="225">
        <f>Q1425*H1425</f>
        <v>0</v>
      </c>
      <c r="S1425" s="225">
        <v>0</v>
      </c>
      <c r="T1425" s="226">
        <f>S1425*H1425</f>
        <v>0</v>
      </c>
      <c r="U1425" s="41"/>
      <c r="V1425" s="41"/>
      <c r="W1425" s="41"/>
      <c r="X1425" s="41"/>
      <c r="Y1425" s="41"/>
      <c r="Z1425" s="41"/>
      <c r="AA1425" s="41"/>
      <c r="AB1425" s="41"/>
      <c r="AC1425" s="41"/>
      <c r="AD1425" s="41"/>
      <c r="AE1425" s="41"/>
      <c r="AR1425" s="227" t="s">
        <v>291</v>
      </c>
      <c r="AT1425" s="227" t="s">
        <v>199</v>
      </c>
      <c r="AU1425" s="227" t="s">
        <v>83</v>
      </c>
      <c r="AY1425" s="20" t="s">
        <v>197</v>
      </c>
      <c r="BE1425" s="228">
        <f>IF(N1425="základní",J1425,0)</f>
        <v>0</v>
      </c>
      <c r="BF1425" s="228">
        <f>IF(N1425="snížená",J1425,0)</f>
        <v>0</v>
      </c>
      <c r="BG1425" s="228">
        <f>IF(N1425="zákl. přenesená",J1425,0)</f>
        <v>0</v>
      </c>
      <c r="BH1425" s="228">
        <f>IF(N1425="sníž. přenesená",J1425,0)</f>
        <v>0</v>
      </c>
      <c r="BI1425" s="228">
        <f>IF(N1425="nulová",J1425,0)</f>
        <v>0</v>
      </c>
      <c r="BJ1425" s="20" t="s">
        <v>81</v>
      </c>
      <c r="BK1425" s="228">
        <f>ROUND(I1425*H1425,2)</f>
        <v>0</v>
      </c>
      <c r="BL1425" s="20" t="s">
        <v>291</v>
      </c>
      <c r="BM1425" s="227" t="s">
        <v>2062</v>
      </c>
    </row>
    <row r="1426" s="2" customFormat="1">
      <c r="A1426" s="41"/>
      <c r="B1426" s="42"/>
      <c r="C1426" s="43"/>
      <c r="D1426" s="229" t="s">
        <v>205</v>
      </c>
      <c r="E1426" s="43"/>
      <c r="F1426" s="230" t="s">
        <v>2063</v>
      </c>
      <c r="G1426" s="43"/>
      <c r="H1426" s="43"/>
      <c r="I1426" s="231"/>
      <c r="J1426" s="43"/>
      <c r="K1426" s="43"/>
      <c r="L1426" s="47"/>
      <c r="M1426" s="232"/>
      <c r="N1426" s="233"/>
      <c r="O1426" s="87"/>
      <c r="P1426" s="87"/>
      <c r="Q1426" s="87"/>
      <c r="R1426" s="87"/>
      <c r="S1426" s="87"/>
      <c r="T1426" s="88"/>
      <c r="U1426" s="41"/>
      <c r="V1426" s="41"/>
      <c r="W1426" s="41"/>
      <c r="X1426" s="41"/>
      <c r="Y1426" s="41"/>
      <c r="Z1426" s="41"/>
      <c r="AA1426" s="41"/>
      <c r="AB1426" s="41"/>
      <c r="AC1426" s="41"/>
      <c r="AD1426" s="41"/>
      <c r="AE1426" s="41"/>
      <c r="AT1426" s="20" t="s">
        <v>205</v>
      </c>
      <c r="AU1426" s="20" t="s">
        <v>83</v>
      </c>
    </row>
    <row r="1427" s="13" customFormat="1">
      <c r="A1427" s="13"/>
      <c r="B1427" s="234"/>
      <c r="C1427" s="235"/>
      <c r="D1427" s="236" t="s">
        <v>207</v>
      </c>
      <c r="E1427" s="237" t="s">
        <v>19</v>
      </c>
      <c r="F1427" s="238" t="s">
        <v>2064</v>
      </c>
      <c r="G1427" s="235"/>
      <c r="H1427" s="239">
        <v>2</v>
      </c>
      <c r="I1427" s="240"/>
      <c r="J1427" s="235"/>
      <c r="K1427" s="235"/>
      <c r="L1427" s="241"/>
      <c r="M1427" s="242"/>
      <c r="N1427" s="243"/>
      <c r="O1427" s="243"/>
      <c r="P1427" s="243"/>
      <c r="Q1427" s="243"/>
      <c r="R1427" s="243"/>
      <c r="S1427" s="243"/>
      <c r="T1427" s="244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5" t="s">
        <v>207</v>
      </c>
      <c r="AU1427" s="245" t="s">
        <v>83</v>
      </c>
      <c r="AV1427" s="13" t="s">
        <v>83</v>
      </c>
      <c r="AW1427" s="13" t="s">
        <v>35</v>
      </c>
      <c r="AX1427" s="13" t="s">
        <v>81</v>
      </c>
      <c r="AY1427" s="245" t="s">
        <v>197</v>
      </c>
    </row>
    <row r="1428" s="2" customFormat="1" ht="24.15" customHeight="1">
      <c r="A1428" s="41"/>
      <c r="B1428" s="42"/>
      <c r="C1428" s="279" t="s">
        <v>2065</v>
      </c>
      <c r="D1428" s="279" t="s">
        <v>542</v>
      </c>
      <c r="E1428" s="280" t="s">
        <v>2066</v>
      </c>
      <c r="F1428" s="281" t="s">
        <v>2067</v>
      </c>
      <c r="G1428" s="282" t="s">
        <v>202</v>
      </c>
      <c r="H1428" s="283">
        <v>4.6200000000000001</v>
      </c>
      <c r="I1428" s="284"/>
      <c r="J1428" s="285">
        <f>ROUND(I1428*H1428,2)</f>
        <v>0</v>
      </c>
      <c r="K1428" s="281" t="s">
        <v>19</v>
      </c>
      <c r="L1428" s="286"/>
      <c r="M1428" s="287" t="s">
        <v>19</v>
      </c>
      <c r="N1428" s="288" t="s">
        <v>45</v>
      </c>
      <c r="O1428" s="87"/>
      <c r="P1428" s="225">
        <f>O1428*H1428</f>
        <v>0</v>
      </c>
      <c r="Q1428" s="225">
        <v>0</v>
      </c>
      <c r="R1428" s="225">
        <f>Q1428*H1428</f>
        <v>0</v>
      </c>
      <c r="S1428" s="225">
        <v>0</v>
      </c>
      <c r="T1428" s="226">
        <f>S1428*H1428</f>
        <v>0</v>
      </c>
      <c r="U1428" s="41"/>
      <c r="V1428" s="41"/>
      <c r="W1428" s="41"/>
      <c r="X1428" s="41"/>
      <c r="Y1428" s="41"/>
      <c r="Z1428" s="41"/>
      <c r="AA1428" s="41"/>
      <c r="AB1428" s="41"/>
      <c r="AC1428" s="41"/>
      <c r="AD1428" s="41"/>
      <c r="AE1428" s="41"/>
      <c r="AR1428" s="227" t="s">
        <v>396</v>
      </c>
      <c r="AT1428" s="227" t="s">
        <v>542</v>
      </c>
      <c r="AU1428" s="227" t="s">
        <v>83</v>
      </c>
      <c r="AY1428" s="20" t="s">
        <v>197</v>
      </c>
      <c r="BE1428" s="228">
        <f>IF(N1428="základní",J1428,0)</f>
        <v>0</v>
      </c>
      <c r="BF1428" s="228">
        <f>IF(N1428="snížená",J1428,0)</f>
        <v>0</v>
      </c>
      <c r="BG1428" s="228">
        <f>IF(N1428="zákl. přenesená",J1428,0)</f>
        <v>0</v>
      </c>
      <c r="BH1428" s="228">
        <f>IF(N1428="sníž. přenesená",J1428,0)</f>
        <v>0</v>
      </c>
      <c r="BI1428" s="228">
        <f>IF(N1428="nulová",J1428,0)</f>
        <v>0</v>
      </c>
      <c r="BJ1428" s="20" t="s">
        <v>81</v>
      </c>
      <c r="BK1428" s="228">
        <f>ROUND(I1428*H1428,2)</f>
        <v>0</v>
      </c>
      <c r="BL1428" s="20" t="s">
        <v>291</v>
      </c>
      <c r="BM1428" s="227" t="s">
        <v>2068</v>
      </c>
    </row>
    <row r="1429" s="13" customFormat="1">
      <c r="A1429" s="13"/>
      <c r="B1429" s="234"/>
      <c r="C1429" s="235"/>
      <c r="D1429" s="236" t="s">
        <v>207</v>
      </c>
      <c r="E1429" s="237" t="s">
        <v>19</v>
      </c>
      <c r="F1429" s="238" t="s">
        <v>2069</v>
      </c>
      <c r="G1429" s="235"/>
      <c r="H1429" s="239">
        <v>4.6200000000000001</v>
      </c>
      <c r="I1429" s="240"/>
      <c r="J1429" s="235"/>
      <c r="K1429" s="235"/>
      <c r="L1429" s="241"/>
      <c r="M1429" s="242"/>
      <c r="N1429" s="243"/>
      <c r="O1429" s="243"/>
      <c r="P1429" s="243"/>
      <c r="Q1429" s="243"/>
      <c r="R1429" s="243"/>
      <c r="S1429" s="243"/>
      <c r="T1429" s="244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5" t="s">
        <v>207</v>
      </c>
      <c r="AU1429" s="245" t="s">
        <v>83</v>
      </c>
      <c r="AV1429" s="13" t="s">
        <v>83</v>
      </c>
      <c r="AW1429" s="13" t="s">
        <v>35</v>
      </c>
      <c r="AX1429" s="13" t="s">
        <v>81</v>
      </c>
      <c r="AY1429" s="245" t="s">
        <v>197</v>
      </c>
    </row>
    <row r="1430" s="2" customFormat="1" ht="24.15" customHeight="1">
      <c r="A1430" s="41"/>
      <c r="B1430" s="42"/>
      <c r="C1430" s="279" t="s">
        <v>2070</v>
      </c>
      <c r="D1430" s="279" t="s">
        <v>542</v>
      </c>
      <c r="E1430" s="280" t="s">
        <v>2071</v>
      </c>
      <c r="F1430" s="281" t="s">
        <v>2072</v>
      </c>
      <c r="G1430" s="282" t="s">
        <v>202</v>
      </c>
      <c r="H1430" s="283">
        <v>4.2000000000000002</v>
      </c>
      <c r="I1430" s="284"/>
      <c r="J1430" s="285">
        <f>ROUND(I1430*H1430,2)</f>
        <v>0</v>
      </c>
      <c r="K1430" s="281" t="s">
        <v>19</v>
      </c>
      <c r="L1430" s="286"/>
      <c r="M1430" s="287" t="s">
        <v>19</v>
      </c>
      <c r="N1430" s="288" t="s">
        <v>45</v>
      </c>
      <c r="O1430" s="87"/>
      <c r="P1430" s="225">
        <f>O1430*H1430</f>
        <v>0</v>
      </c>
      <c r="Q1430" s="225">
        <v>0</v>
      </c>
      <c r="R1430" s="225">
        <f>Q1430*H1430</f>
        <v>0</v>
      </c>
      <c r="S1430" s="225">
        <v>0</v>
      </c>
      <c r="T1430" s="226">
        <f>S1430*H1430</f>
        <v>0</v>
      </c>
      <c r="U1430" s="41"/>
      <c r="V1430" s="41"/>
      <c r="W1430" s="41"/>
      <c r="X1430" s="41"/>
      <c r="Y1430" s="41"/>
      <c r="Z1430" s="41"/>
      <c r="AA1430" s="41"/>
      <c r="AB1430" s="41"/>
      <c r="AC1430" s="41"/>
      <c r="AD1430" s="41"/>
      <c r="AE1430" s="41"/>
      <c r="AR1430" s="227" t="s">
        <v>396</v>
      </c>
      <c r="AT1430" s="227" t="s">
        <v>542</v>
      </c>
      <c r="AU1430" s="227" t="s">
        <v>83</v>
      </c>
      <c r="AY1430" s="20" t="s">
        <v>197</v>
      </c>
      <c r="BE1430" s="228">
        <f>IF(N1430="základní",J1430,0)</f>
        <v>0</v>
      </c>
      <c r="BF1430" s="228">
        <f>IF(N1430="snížená",J1430,0)</f>
        <v>0</v>
      </c>
      <c r="BG1430" s="228">
        <f>IF(N1430="zákl. přenesená",J1430,0)</f>
        <v>0</v>
      </c>
      <c r="BH1430" s="228">
        <f>IF(N1430="sníž. přenesená",J1430,0)</f>
        <v>0</v>
      </c>
      <c r="BI1430" s="228">
        <f>IF(N1430="nulová",J1430,0)</f>
        <v>0</v>
      </c>
      <c r="BJ1430" s="20" t="s">
        <v>81</v>
      </c>
      <c r="BK1430" s="228">
        <f>ROUND(I1430*H1430,2)</f>
        <v>0</v>
      </c>
      <c r="BL1430" s="20" t="s">
        <v>291</v>
      </c>
      <c r="BM1430" s="227" t="s">
        <v>2073</v>
      </c>
    </row>
    <row r="1431" s="13" customFormat="1">
      <c r="A1431" s="13"/>
      <c r="B1431" s="234"/>
      <c r="C1431" s="235"/>
      <c r="D1431" s="236" t="s">
        <v>207</v>
      </c>
      <c r="E1431" s="237" t="s">
        <v>19</v>
      </c>
      <c r="F1431" s="238" t="s">
        <v>2074</v>
      </c>
      <c r="G1431" s="235"/>
      <c r="H1431" s="239">
        <v>4.2000000000000002</v>
      </c>
      <c r="I1431" s="240"/>
      <c r="J1431" s="235"/>
      <c r="K1431" s="235"/>
      <c r="L1431" s="241"/>
      <c r="M1431" s="242"/>
      <c r="N1431" s="243"/>
      <c r="O1431" s="243"/>
      <c r="P1431" s="243"/>
      <c r="Q1431" s="243"/>
      <c r="R1431" s="243"/>
      <c r="S1431" s="243"/>
      <c r="T1431" s="244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5" t="s">
        <v>207</v>
      </c>
      <c r="AU1431" s="245" t="s">
        <v>83</v>
      </c>
      <c r="AV1431" s="13" t="s">
        <v>83</v>
      </c>
      <c r="AW1431" s="13" t="s">
        <v>35</v>
      </c>
      <c r="AX1431" s="13" t="s">
        <v>81</v>
      </c>
      <c r="AY1431" s="245" t="s">
        <v>197</v>
      </c>
    </row>
    <row r="1432" s="2" customFormat="1" ht="24.15" customHeight="1">
      <c r="A1432" s="41"/>
      <c r="B1432" s="42"/>
      <c r="C1432" s="216" t="s">
        <v>2075</v>
      </c>
      <c r="D1432" s="267" t="s">
        <v>199</v>
      </c>
      <c r="E1432" s="217" t="s">
        <v>2076</v>
      </c>
      <c r="F1432" s="218" t="s">
        <v>2077</v>
      </c>
      <c r="G1432" s="219" t="s">
        <v>267</v>
      </c>
      <c r="H1432" s="220">
        <v>9</v>
      </c>
      <c r="I1432" s="221"/>
      <c r="J1432" s="222">
        <f>ROUND(I1432*H1432,2)</f>
        <v>0</v>
      </c>
      <c r="K1432" s="218" t="s">
        <v>498</v>
      </c>
      <c r="L1432" s="47"/>
      <c r="M1432" s="223" t="s">
        <v>19</v>
      </c>
      <c r="N1432" s="224" t="s">
        <v>45</v>
      </c>
      <c r="O1432" s="87"/>
      <c r="P1432" s="225">
        <f>O1432*H1432</f>
        <v>0</v>
      </c>
      <c r="Q1432" s="225">
        <v>0</v>
      </c>
      <c r="R1432" s="225">
        <f>Q1432*H1432</f>
        <v>0</v>
      </c>
      <c r="S1432" s="225">
        <v>0</v>
      </c>
      <c r="T1432" s="226">
        <f>S1432*H1432</f>
        <v>0</v>
      </c>
      <c r="U1432" s="41"/>
      <c r="V1432" s="41"/>
      <c r="W1432" s="41"/>
      <c r="X1432" s="41"/>
      <c r="Y1432" s="41"/>
      <c r="Z1432" s="41"/>
      <c r="AA1432" s="41"/>
      <c r="AB1432" s="41"/>
      <c r="AC1432" s="41"/>
      <c r="AD1432" s="41"/>
      <c r="AE1432" s="41"/>
      <c r="AR1432" s="227" t="s">
        <v>109</v>
      </c>
      <c r="AT1432" s="227" t="s">
        <v>199</v>
      </c>
      <c r="AU1432" s="227" t="s">
        <v>83</v>
      </c>
      <c r="AY1432" s="20" t="s">
        <v>197</v>
      </c>
      <c r="BE1432" s="228">
        <f>IF(N1432="základní",J1432,0)</f>
        <v>0</v>
      </c>
      <c r="BF1432" s="228">
        <f>IF(N1432="snížená",J1432,0)</f>
        <v>0</v>
      </c>
      <c r="BG1432" s="228">
        <f>IF(N1432="zákl. přenesená",J1432,0)</f>
        <v>0</v>
      </c>
      <c r="BH1432" s="228">
        <f>IF(N1432="sníž. přenesená",J1432,0)</f>
        <v>0</v>
      </c>
      <c r="BI1432" s="228">
        <f>IF(N1432="nulová",J1432,0)</f>
        <v>0</v>
      </c>
      <c r="BJ1432" s="20" t="s">
        <v>81</v>
      </c>
      <c r="BK1432" s="228">
        <f>ROUND(I1432*H1432,2)</f>
        <v>0</v>
      </c>
      <c r="BL1432" s="20" t="s">
        <v>109</v>
      </c>
      <c r="BM1432" s="227" t="s">
        <v>2078</v>
      </c>
    </row>
    <row r="1433" s="2" customFormat="1">
      <c r="A1433" s="41"/>
      <c r="B1433" s="42"/>
      <c r="C1433" s="43"/>
      <c r="D1433" s="229" t="s">
        <v>205</v>
      </c>
      <c r="E1433" s="43"/>
      <c r="F1433" s="230" t="s">
        <v>2079</v>
      </c>
      <c r="G1433" s="43"/>
      <c r="H1433" s="43"/>
      <c r="I1433" s="231"/>
      <c r="J1433" s="43"/>
      <c r="K1433" s="43"/>
      <c r="L1433" s="47"/>
      <c r="M1433" s="232"/>
      <c r="N1433" s="233"/>
      <c r="O1433" s="87"/>
      <c r="P1433" s="87"/>
      <c r="Q1433" s="87"/>
      <c r="R1433" s="87"/>
      <c r="S1433" s="87"/>
      <c r="T1433" s="88"/>
      <c r="U1433" s="41"/>
      <c r="V1433" s="41"/>
      <c r="W1433" s="41"/>
      <c r="X1433" s="41"/>
      <c r="Y1433" s="41"/>
      <c r="Z1433" s="41"/>
      <c r="AA1433" s="41"/>
      <c r="AB1433" s="41"/>
      <c r="AC1433" s="41"/>
      <c r="AD1433" s="41"/>
      <c r="AE1433" s="41"/>
      <c r="AT1433" s="20" t="s">
        <v>205</v>
      </c>
      <c r="AU1433" s="20" t="s">
        <v>83</v>
      </c>
    </row>
    <row r="1434" s="2" customFormat="1" ht="16.5" customHeight="1">
      <c r="A1434" s="41"/>
      <c r="B1434" s="42"/>
      <c r="C1434" s="279" t="s">
        <v>2080</v>
      </c>
      <c r="D1434" s="289" t="s">
        <v>542</v>
      </c>
      <c r="E1434" s="280" t="s">
        <v>1878</v>
      </c>
      <c r="F1434" s="281" t="s">
        <v>1879</v>
      </c>
      <c r="G1434" s="282" t="s">
        <v>267</v>
      </c>
      <c r="H1434" s="283">
        <v>9</v>
      </c>
      <c r="I1434" s="284"/>
      <c r="J1434" s="285">
        <f>ROUND(I1434*H1434,2)</f>
        <v>0</v>
      </c>
      <c r="K1434" s="281" t="s">
        <v>203</v>
      </c>
      <c r="L1434" s="286"/>
      <c r="M1434" s="287" t="s">
        <v>19</v>
      </c>
      <c r="N1434" s="288" t="s">
        <v>45</v>
      </c>
      <c r="O1434" s="87"/>
      <c r="P1434" s="225">
        <f>O1434*H1434</f>
        <v>0</v>
      </c>
      <c r="Q1434" s="225">
        <v>0.0023999999999999998</v>
      </c>
      <c r="R1434" s="225">
        <f>Q1434*H1434</f>
        <v>0.021599999999999998</v>
      </c>
      <c r="S1434" s="225">
        <v>0</v>
      </c>
      <c r="T1434" s="226">
        <f>S1434*H1434</f>
        <v>0</v>
      </c>
      <c r="U1434" s="41"/>
      <c r="V1434" s="41"/>
      <c r="W1434" s="41"/>
      <c r="X1434" s="41"/>
      <c r="Y1434" s="41"/>
      <c r="Z1434" s="41"/>
      <c r="AA1434" s="41"/>
      <c r="AB1434" s="41"/>
      <c r="AC1434" s="41"/>
      <c r="AD1434" s="41"/>
      <c r="AE1434" s="41"/>
      <c r="AR1434" s="227" t="s">
        <v>245</v>
      </c>
      <c r="AT1434" s="227" t="s">
        <v>542</v>
      </c>
      <c r="AU1434" s="227" t="s">
        <v>83</v>
      </c>
      <c r="AY1434" s="20" t="s">
        <v>197</v>
      </c>
      <c r="BE1434" s="228">
        <f>IF(N1434="základní",J1434,0)</f>
        <v>0</v>
      </c>
      <c r="BF1434" s="228">
        <f>IF(N1434="snížená",J1434,0)</f>
        <v>0</v>
      </c>
      <c r="BG1434" s="228">
        <f>IF(N1434="zákl. přenesená",J1434,0)</f>
        <v>0</v>
      </c>
      <c r="BH1434" s="228">
        <f>IF(N1434="sníž. přenesená",J1434,0)</f>
        <v>0</v>
      </c>
      <c r="BI1434" s="228">
        <f>IF(N1434="nulová",J1434,0)</f>
        <v>0</v>
      </c>
      <c r="BJ1434" s="20" t="s">
        <v>81</v>
      </c>
      <c r="BK1434" s="228">
        <f>ROUND(I1434*H1434,2)</f>
        <v>0</v>
      </c>
      <c r="BL1434" s="20" t="s">
        <v>109</v>
      </c>
      <c r="BM1434" s="227" t="s">
        <v>2081</v>
      </c>
    </row>
    <row r="1435" s="2" customFormat="1" ht="33" customHeight="1">
      <c r="A1435" s="41"/>
      <c r="B1435" s="42"/>
      <c r="C1435" s="216" t="s">
        <v>2082</v>
      </c>
      <c r="D1435" s="216" t="s">
        <v>199</v>
      </c>
      <c r="E1435" s="217" t="s">
        <v>2083</v>
      </c>
      <c r="F1435" s="218" t="s">
        <v>2084</v>
      </c>
      <c r="G1435" s="219" t="s">
        <v>267</v>
      </c>
      <c r="H1435" s="220">
        <v>5</v>
      </c>
      <c r="I1435" s="221"/>
      <c r="J1435" s="222">
        <f>ROUND(I1435*H1435,2)</f>
        <v>0</v>
      </c>
      <c r="K1435" s="218" t="s">
        <v>203</v>
      </c>
      <c r="L1435" s="47"/>
      <c r="M1435" s="223" t="s">
        <v>19</v>
      </c>
      <c r="N1435" s="224" t="s">
        <v>45</v>
      </c>
      <c r="O1435" s="87"/>
      <c r="P1435" s="225">
        <f>O1435*H1435</f>
        <v>0</v>
      </c>
      <c r="Q1435" s="225">
        <v>0.00059000000000000003</v>
      </c>
      <c r="R1435" s="225">
        <f>Q1435*H1435</f>
        <v>0.0029500000000000004</v>
      </c>
      <c r="S1435" s="225">
        <v>0</v>
      </c>
      <c r="T1435" s="226">
        <f>S1435*H1435</f>
        <v>0</v>
      </c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R1435" s="227" t="s">
        <v>291</v>
      </c>
      <c r="AT1435" s="227" t="s">
        <v>199</v>
      </c>
      <c r="AU1435" s="227" t="s">
        <v>83</v>
      </c>
      <c r="AY1435" s="20" t="s">
        <v>197</v>
      </c>
      <c r="BE1435" s="228">
        <f>IF(N1435="základní",J1435,0)</f>
        <v>0</v>
      </c>
      <c r="BF1435" s="228">
        <f>IF(N1435="snížená",J1435,0)</f>
        <v>0</v>
      </c>
      <c r="BG1435" s="228">
        <f>IF(N1435="zákl. přenesená",J1435,0)</f>
        <v>0</v>
      </c>
      <c r="BH1435" s="228">
        <f>IF(N1435="sníž. přenesená",J1435,0)</f>
        <v>0</v>
      </c>
      <c r="BI1435" s="228">
        <f>IF(N1435="nulová",J1435,0)</f>
        <v>0</v>
      </c>
      <c r="BJ1435" s="20" t="s">
        <v>81</v>
      </c>
      <c r="BK1435" s="228">
        <f>ROUND(I1435*H1435,2)</f>
        <v>0</v>
      </c>
      <c r="BL1435" s="20" t="s">
        <v>291</v>
      </c>
      <c r="BM1435" s="227" t="s">
        <v>2085</v>
      </c>
    </row>
    <row r="1436" s="2" customFormat="1">
      <c r="A1436" s="41"/>
      <c r="B1436" s="42"/>
      <c r="C1436" s="43"/>
      <c r="D1436" s="229" t="s">
        <v>205</v>
      </c>
      <c r="E1436" s="43"/>
      <c r="F1436" s="230" t="s">
        <v>2086</v>
      </c>
      <c r="G1436" s="43"/>
      <c r="H1436" s="43"/>
      <c r="I1436" s="231"/>
      <c r="J1436" s="43"/>
      <c r="K1436" s="43"/>
      <c r="L1436" s="47"/>
      <c r="M1436" s="232"/>
      <c r="N1436" s="233"/>
      <c r="O1436" s="87"/>
      <c r="P1436" s="87"/>
      <c r="Q1436" s="87"/>
      <c r="R1436" s="87"/>
      <c r="S1436" s="87"/>
      <c r="T1436" s="88"/>
      <c r="U1436" s="41"/>
      <c r="V1436" s="41"/>
      <c r="W1436" s="41"/>
      <c r="X1436" s="41"/>
      <c r="Y1436" s="41"/>
      <c r="Z1436" s="41"/>
      <c r="AA1436" s="41"/>
      <c r="AB1436" s="41"/>
      <c r="AC1436" s="41"/>
      <c r="AD1436" s="41"/>
      <c r="AE1436" s="41"/>
      <c r="AT1436" s="20" t="s">
        <v>205</v>
      </c>
      <c r="AU1436" s="20" t="s">
        <v>83</v>
      </c>
    </row>
    <row r="1437" s="2" customFormat="1" ht="16.5" customHeight="1">
      <c r="A1437" s="41"/>
      <c r="B1437" s="42"/>
      <c r="C1437" s="279" t="s">
        <v>2087</v>
      </c>
      <c r="D1437" s="279" t="s">
        <v>542</v>
      </c>
      <c r="E1437" s="280" t="s">
        <v>2088</v>
      </c>
      <c r="F1437" s="281" t="s">
        <v>2089</v>
      </c>
      <c r="G1437" s="282" t="s">
        <v>267</v>
      </c>
      <c r="H1437" s="283">
        <v>5</v>
      </c>
      <c r="I1437" s="284"/>
      <c r="J1437" s="285">
        <f>ROUND(I1437*H1437,2)</f>
        <v>0</v>
      </c>
      <c r="K1437" s="281" t="s">
        <v>19</v>
      </c>
      <c r="L1437" s="286"/>
      <c r="M1437" s="287" t="s">
        <v>19</v>
      </c>
      <c r="N1437" s="288" t="s">
        <v>45</v>
      </c>
      <c r="O1437" s="87"/>
      <c r="P1437" s="225">
        <f>O1437*H1437</f>
        <v>0</v>
      </c>
      <c r="Q1437" s="225">
        <v>0.00044999999999999999</v>
      </c>
      <c r="R1437" s="225">
        <f>Q1437*H1437</f>
        <v>0.0022499999999999998</v>
      </c>
      <c r="S1437" s="225">
        <v>0</v>
      </c>
      <c r="T1437" s="226">
        <f>S1437*H1437</f>
        <v>0</v>
      </c>
      <c r="U1437" s="41"/>
      <c r="V1437" s="41"/>
      <c r="W1437" s="41"/>
      <c r="X1437" s="41"/>
      <c r="Y1437" s="41"/>
      <c r="Z1437" s="41"/>
      <c r="AA1437" s="41"/>
      <c r="AB1437" s="41"/>
      <c r="AC1437" s="41"/>
      <c r="AD1437" s="41"/>
      <c r="AE1437" s="41"/>
      <c r="AR1437" s="227" t="s">
        <v>396</v>
      </c>
      <c r="AT1437" s="227" t="s">
        <v>542</v>
      </c>
      <c r="AU1437" s="227" t="s">
        <v>83</v>
      </c>
      <c r="AY1437" s="20" t="s">
        <v>197</v>
      </c>
      <c r="BE1437" s="228">
        <f>IF(N1437="základní",J1437,0)</f>
        <v>0</v>
      </c>
      <c r="BF1437" s="228">
        <f>IF(N1437="snížená",J1437,0)</f>
        <v>0</v>
      </c>
      <c r="BG1437" s="228">
        <f>IF(N1437="zákl. přenesená",J1437,0)</f>
        <v>0</v>
      </c>
      <c r="BH1437" s="228">
        <f>IF(N1437="sníž. přenesená",J1437,0)</f>
        <v>0</v>
      </c>
      <c r="BI1437" s="228">
        <f>IF(N1437="nulová",J1437,0)</f>
        <v>0</v>
      </c>
      <c r="BJ1437" s="20" t="s">
        <v>81</v>
      </c>
      <c r="BK1437" s="228">
        <f>ROUND(I1437*H1437,2)</f>
        <v>0</v>
      </c>
      <c r="BL1437" s="20" t="s">
        <v>291</v>
      </c>
      <c r="BM1437" s="227" t="s">
        <v>2090</v>
      </c>
    </row>
    <row r="1438" s="2" customFormat="1" ht="24.15" customHeight="1">
      <c r="A1438" s="41"/>
      <c r="B1438" s="42"/>
      <c r="C1438" s="216" t="s">
        <v>2091</v>
      </c>
      <c r="D1438" s="216" t="s">
        <v>199</v>
      </c>
      <c r="E1438" s="217" t="s">
        <v>2092</v>
      </c>
      <c r="F1438" s="218" t="s">
        <v>2093</v>
      </c>
      <c r="G1438" s="219" t="s">
        <v>2094</v>
      </c>
      <c r="H1438" s="220">
        <v>534.81399999999996</v>
      </c>
      <c r="I1438" s="221"/>
      <c r="J1438" s="222">
        <f>ROUND(I1438*H1438,2)</f>
        <v>0</v>
      </c>
      <c r="K1438" s="218" t="s">
        <v>203</v>
      </c>
      <c r="L1438" s="47"/>
      <c r="M1438" s="223" t="s">
        <v>19</v>
      </c>
      <c r="N1438" s="224" t="s">
        <v>45</v>
      </c>
      <c r="O1438" s="87"/>
      <c r="P1438" s="225">
        <f>O1438*H1438</f>
        <v>0</v>
      </c>
      <c r="Q1438" s="225">
        <v>5.0000000000000002E-05</v>
      </c>
      <c r="R1438" s="225">
        <f>Q1438*H1438</f>
        <v>0.026740699999999999</v>
      </c>
      <c r="S1438" s="225">
        <v>0</v>
      </c>
      <c r="T1438" s="226">
        <f>S1438*H1438</f>
        <v>0</v>
      </c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R1438" s="227" t="s">
        <v>291</v>
      </c>
      <c r="AT1438" s="227" t="s">
        <v>199</v>
      </c>
      <c r="AU1438" s="227" t="s">
        <v>83</v>
      </c>
      <c r="AY1438" s="20" t="s">
        <v>197</v>
      </c>
      <c r="BE1438" s="228">
        <f>IF(N1438="základní",J1438,0)</f>
        <v>0</v>
      </c>
      <c r="BF1438" s="228">
        <f>IF(N1438="snížená",J1438,0)</f>
        <v>0</v>
      </c>
      <c r="BG1438" s="228">
        <f>IF(N1438="zákl. přenesená",J1438,0)</f>
        <v>0</v>
      </c>
      <c r="BH1438" s="228">
        <f>IF(N1438="sníž. přenesená",J1438,0)</f>
        <v>0</v>
      </c>
      <c r="BI1438" s="228">
        <f>IF(N1438="nulová",J1438,0)</f>
        <v>0</v>
      </c>
      <c r="BJ1438" s="20" t="s">
        <v>81</v>
      </c>
      <c r="BK1438" s="228">
        <f>ROUND(I1438*H1438,2)</f>
        <v>0</v>
      </c>
      <c r="BL1438" s="20" t="s">
        <v>291</v>
      </c>
      <c r="BM1438" s="227" t="s">
        <v>2095</v>
      </c>
    </row>
    <row r="1439" s="2" customFormat="1">
      <c r="A1439" s="41"/>
      <c r="B1439" s="42"/>
      <c r="C1439" s="43"/>
      <c r="D1439" s="229" t="s">
        <v>205</v>
      </c>
      <c r="E1439" s="43"/>
      <c r="F1439" s="230" t="s">
        <v>2096</v>
      </c>
      <c r="G1439" s="43"/>
      <c r="H1439" s="43"/>
      <c r="I1439" s="231"/>
      <c r="J1439" s="43"/>
      <c r="K1439" s="43"/>
      <c r="L1439" s="47"/>
      <c r="M1439" s="232"/>
      <c r="N1439" s="233"/>
      <c r="O1439" s="87"/>
      <c r="P1439" s="87"/>
      <c r="Q1439" s="87"/>
      <c r="R1439" s="87"/>
      <c r="S1439" s="87"/>
      <c r="T1439" s="88"/>
      <c r="U1439" s="41"/>
      <c r="V1439" s="41"/>
      <c r="W1439" s="41"/>
      <c r="X1439" s="41"/>
      <c r="Y1439" s="41"/>
      <c r="Z1439" s="41"/>
      <c r="AA1439" s="41"/>
      <c r="AB1439" s="41"/>
      <c r="AC1439" s="41"/>
      <c r="AD1439" s="41"/>
      <c r="AE1439" s="41"/>
      <c r="AT1439" s="20" t="s">
        <v>205</v>
      </c>
      <c r="AU1439" s="20" t="s">
        <v>83</v>
      </c>
    </row>
    <row r="1440" s="13" customFormat="1">
      <c r="A1440" s="13"/>
      <c r="B1440" s="234"/>
      <c r="C1440" s="235"/>
      <c r="D1440" s="236" t="s">
        <v>207</v>
      </c>
      <c r="E1440" s="237" t="s">
        <v>19</v>
      </c>
      <c r="F1440" s="238" t="s">
        <v>2097</v>
      </c>
      <c r="G1440" s="235"/>
      <c r="H1440" s="239">
        <v>455.85000000000002</v>
      </c>
      <c r="I1440" s="240"/>
      <c r="J1440" s="235"/>
      <c r="K1440" s="235"/>
      <c r="L1440" s="241"/>
      <c r="M1440" s="242"/>
      <c r="N1440" s="243"/>
      <c r="O1440" s="243"/>
      <c r="P1440" s="243"/>
      <c r="Q1440" s="243"/>
      <c r="R1440" s="243"/>
      <c r="S1440" s="243"/>
      <c r="T1440" s="244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5" t="s">
        <v>207</v>
      </c>
      <c r="AU1440" s="245" t="s">
        <v>83</v>
      </c>
      <c r="AV1440" s="13" t="s">
        <v>83</v>
      </c>
      <c r="AW1440" s="13" t="s">
        <v>35</v>
      </c>
      <c r="AX1440" s="13" t="s">
        <v>74</v>
      </c>
      <c r="AY1440" s="245" t="s">
        <v>197</v>
      </c>
    </row>
    <row r="1441" s="13" customFormat="1">
      <c r="A1441" s="13"/>
      <c r="B1441" s="234"/>
      <c r="C1441" s="235"/>
      <c r="D1441" s="236" t="s">
        <v>207</v>
      </c>
      <c r="E1441" s="237" t="s">
        <v>19</v>
      </c>
      <c r="F1441" s="238" t="s">
        <v>2098</v>
      </c>
      <c r="G1441" s="235"/>
      <c r="H1441" s="239">
        <v>78.963999999999999</v>
      </c>
      <c r="I1441" s="240"/>
      <c r="J1441" s="235"/>
      <c r="K1441" s="235"/>
      <c r="L1441" s="241"/>
      <c r="M1441" s="242"/>
      <c r="N1441" s="243"/>
      <c r="O1441" s="243"/>
      <c r="P1441" s="243"/>
      <c r="Q1441" s="243"/>
      <c r="R1441" s="243"/>
      <c r="S1441" s="243"/>
      <c r="T1441" s="244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5" t="s">
        <v>207</v>
      </c>
      <c r="AU1441" s="245" t="s">
        <v>83</v>
      </c>
      <c r="AV1441" s="13" t="s">
        <v>83</v>
      </c>
      <c r="AW1441" s="13" t="s">
        <v>35</v>
      </c>
      <c r="AX1441" s="13" t="s">
        <v>74</v>
      </c>
      <c r="AY1441" s="245" t="s">
        <v>197</v>
      </c>
    </row>
    <row r="1442" s="14" customFormat="1">
      <c r="A1442" s="14"/>
      <c r="B1442" s="246"/>
      <c r="C1442" s="247"/>
      <c r="D1442" s="236" t="s">
        <v>207</v>
      </c>
      <c r="E1442" s="248" t="s">
        <v>19</v>
      </c>
      <c r="F1442" s="249" t="s">
        <v>216</v>
      </c>
      <c r="G1442" s="247"/>
      <c r="H1442" s="250">
        <v>534.81399999999996</v>
      </c>
      <c r="I1442" s="251"/>
      <c r="J1442" s="247"/>
      <c r="K1442" s="247"/>
      <c r="L1442" s="252"/>
      <c r="M1442" s="253"/>
      <c r="N1442" s="254"/>
      <c r="O1442" s="254"/>
      <c r="P1442" s="254"/>
      <c r="Q1442" s="254"/>
      <c r="R1442" s="254"/>
      <c r="S1442" s="254"/>
      <c r="T1442" s="255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6" t="s">
        <v>207</v>
      </c>
      <c r="AU1442" s="256" t="s">
        <v>83</v>
      </c>
      <c r="AV1442" s="14" t="s">
        <v>109</v>
      </c>
      <c r="AW1442" s="14" t="s">
        <v>35</v>
      </c>
      <c r="AX1442" s="14" t="s">
        <v>81</v>
      </c>
      <c r="AY1442" s="256" t="s">
        <v>197</v>
      </c>
    </row>
    <row r="1443" s="2" customFormat="1" ht="16.5" customHeight="1">
      <c r="A1443" s="41"/>
      <c r="B1443" s="42"/>
      <c r="C1443" s="279" t="s">
        <v>2099</v>
      </c>
      <c r="D1443" s="279" t="s">
        <v>542</v>
      </c>
      <c r="E1443" s="280" t="s">
        <v>2100</v>
      </c>
      <c r="F1443" s="281" t="s">
        <v>2101</v>
      </c>
      <c r="G1443" s="282" t="s">
        <v>886</v>
      </c>
      <c r="H1443" s="283">
        <v>5.2000000000000002</v>
      </c>
      <c r="I1443" s="284"/>
      <c r="J1443" s="285">
        <f>ROUND(I1443*H1443,2)</f>
        <v>0</v>
      </c>
      <c r="K1443" s="281" t="s">
        <v>203</v>
      </c>
      <c r="L1443" s="286"/>
      <c r="M1443" s="287" t="s">
        <v>19</v>
      </c>
      <c r="N1443" s="288" t="s">
        <v>45</v>
      </c>
      <c r="O1443" s="87"/>
      <c r="P1443" s="225">
        <f>O1443*H1443</f>
        <v>0</v>
      </c>
      <c r="Q1443" s="225">
        <v>0.00069999999999999999</v>
      </c>
      <c r="R1443" s="225">
        <f>Q1443*H1443</f>
        <v>0.00364</v>
      </c>
      <c r="S1443" s="225">
        <v>0</v>
      </c>
      <c r="T1443" s="226">
        <f>S1443*H1443</f>
        <v>0</v>
      </c>
      <c r="U1443" s="41"/>
      <c r="V1443" s="41"/>
      <c r="W1443" s="41"/>
      <c r="X1443" s="41"/>
      <c r="Y1443" s="41"/>
      <c r="Z1443" s="41"/>
      <c r="AA1443" s="41"/>
      <c r="AB1443" s="41"/>
      <c r="AC1443" s="41"/>
      <c r="AD1443" s="41"/>
      <c r="AE1443" s="41"/>
      <c r="AR1443" s="227" t="s">
        <v>396</v>
      </c>
      <c r="AT1443" s="227" t="s">
        <v>542</v>
      </c>
      <c r="AU1443" s="227" t="s">
        <v>83</v>
      </c>
      <c r="AY1443" s="20" t="s">
        <v>197</v>
      </c>
      <c r="BE1443" s="228">
        <f>IF(N1443="základní",J1443,0)</f>
        <v>0</v>
      </c>
      <c r="BF1443" s="228">
        <f>IF(N1443="snížená",J1443,0)</f>
        <v>0</v>
      </c>
      <c r="BG1443" s="228">
        <f>IF(N1443="zákl. přenesená",J1443,0)</f>
        <v>0</v>
      </c>
      <c r="BH1443" s="228">
        <f>IF(N1443="sníž. přenesená",J1443,0)</f>
        <v>0</v>
      </c>
      <c r="BI1443" s="228">
        <f>IF(N1443="nulová",J1443,0)</f>
        <v>0</v>
      </c>
      <c r="BJ1443" s="20" t="s">
        <v>81</v>
      </c>
      <c r="BK1443" s="228">
        <f>ROUND(I1443*H1443,2)</f>
        <v>0</v>
      </c>
      <c r="BL1443" s="20" t="s">
        <v>291</v>
      </c>
      <c r="BM1443" s="227" t="s">
        <v>2102</v>
      </c>
    </row>
    <row r="1444" s="13" customFormat="1">
      <c r="A1444" s="13"/>
      <c r="B1444" s="234"/>
      <c r="C1444" s="235"/>
      <c r="D1444" s="236" t="s">
        <v>207</v>
      </c>
      <c r="E1444" s="237" t="s">
        <v>19</v>
      </c>
      <c r="F1444" s="238" t="s">
        <v>2103</v>
      </c>
      <c r="G1444" s="235"/>
      <c r="H1444" s="239">
        <v>5.2000000000000002</v>
      </c>
      <c r="I1444" s="240"/>
      <c r="J1444" s="235"/>
      <c r="K1444" s="235"/>
      <c r="L1444" s="241"/>
      <c r="M1444" s="242"/>
      <c r="N1444" s="243"/>
      <c r="O1444" s="243"/>
      <c r="P1444" s="243"/>
      <c r="Q1444" s="243"/>
      <c r="R1444" s="243"/>
      <c r="S1444" s="243"/>
      <c r="T1444" s="244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5" t="s">
        <v>207</v>
      </c>
      <c r="AU1444" s="245" t="s">
        <v>83</v>
      </c>
      <c r="AV1444" s="13" t="s">
        <v>83</v>
      </c>
      <c r="AW1444" s="13" t="s">
        <v>35</v>
      </c>
      <c r="AX1444" s="13" t="s">
        <v>81</v>
      </c>
      <c r="AY1444" s="245" t="s">
        <v>197</v>
      </c>
    </row>
    <row r="1445" s="2" customFormat="1" ht="21.75" customHeight="1">
      <c r="A1445" s="41"/>
      <c r="B1445" s="42"/>
      <c r="C1445" s="279" t="s">
        <v>2104</v>
      </c>
      <c r="D1445" s="279" t="s">
        <v>542</v>
      </c>
      <c r="E1445" s="280" t="s">
        <v>2105</v>
      </c>
      <c r="F1445" s="281" t="s">
        <v>2106</v>
      </c>
      <c r="G1445" s="282" t="s">
        <v>253</v>
      </c>
      <c r="H1445" s="283">
        <v>0.0040000000000000001</v>
      </c>
      <c r="I1445" s="284"/>
      <c r="J1445" s="285">
        <f>ROUND(I1445*H1445,2)</f>
        <v>0</v>
      </c>
      <c r="K1445" s="281" t="s">
        <v>203</v>
      </c>
      <c r="L1445" s="286"/>
      <c r="M1445" s="287" t="s">
        <v>19</v>
      </c>
      <c r="N1445" s="288" t="s">
        <v>45</v>
      </c>
      <c r="O1445" s="87"/>
      <c r="P1445" s="225">
        <f>O1445*H1445</f>
        <v>0</v>
      </c>
      <c r="Q1445" s="225">
        <v>1</v>
      </c>
      <c r="R1445" s="225">
        <f>Q1445*H1445</f>
        <v>0.0040000000000000001</v>
      </c>
      <c r="S1445" s="225">
        <v>0</v>
      </c>
      <c r="T1445" s="226">
        <f>S1445*H1445</f>
        <v>0</v>
      </c>
      <c r="U1445" s="41"/>
      <c r="V1445" s="41"/>
      <c r="W1445" s="41"/>
      <c r="X1445" s="41"/>
      <c r="Y1445" s="41"/>
      <c r="Z1445" s="41"/>
      <c r="AA1445" s="41"/>
      <c r="AB1445" s="41"/>
      <c r="AC1445" s="41"/>
      <c r="AD1445" s="41"/>
      <c r="AE1445" s="41"/>
      <c r="AR1445" s="227" t="s">
        <v>396</v>
      </c>
      <c r="AT1445" s="227" t="s">
        <v>542</v>
      </c>
      <c r="AU1445" s="227" t="s">
        <v>83</v>
      </c>
      <c r="AY1445" s="20" t="s">
        <v>197</v>
      </c>
      <c r="BE1445" s="228">
        <f>IF(N1445="základní",J1445,0)</f>
        <v>0</v>
      </c>
      <c r="BF1445" s="228">
        <f>IF(N1445="snížená",J1445,0)</f>
        <v>0</v>
      </c>
      <c r="BG1445" s="228">
        <f>IF(N1445="zákl. přenesená",J1445,0)</f>
        <v>0</v>
      </c>
      <c r="BH1445" s="228">
        <f>IF(N1445="sníž. přenesená",J1445,0)</f>
        <v>0</v>
      </c>
      <c r="BI1445" s="228">
        <f>IF(N1445="nulová",J1445,0)</f>
        <v>0</v>
      </c>
      <c r="BJ1445" s="20" t="s">
        <v>81</v>
      </c>
      <c r="BK1445" s="228">
        <f>ROUND(I1445*H1445,2)</f>
        <v>0</v>
      </c>
      <c r="BL1445" s="20" t="s">
        <v>291</v>
      </c>
      <c r="BM1445" s="227" t="s">
        <v>2107</v>
      </c>
    </row>
    <row r="1446" s="13" customFormat="1">
      <c r="A1446" s="13"/>
      <c r="B1446" s="234"/>
      <c r="C1446" s="235"/>
      <c r="D1446" s="236" t="s">
        <v>207</v>
      </c>
      <c r="E1446" s="237" t="s">
        <v>19</v>
      </c>
      <c r="F1446" s="238" t="s">
        <v>2108</v>
      </c>
      <c r="G1446" s="235"/>
      <c r="H1446" s="239">
        <v>3.9199999999999999</v>
      </c>
      <c r="I1446" s="240"/>
      <c r="J1446" s="235"/>
      <c r="K1446" s="235"/>
      <c r="L1446" s="241"/>
      <c r="M1446" s="242"/>
      <c r="N1446" s="243"/>
      <c r="O1446" s="243"/>
      <c r="P1446" s="243"/>
      <c r="Q1446" s="243"/>
      <c r="R1446" s="243"/>
      <c r="S1446" s="243"/>
      <c r="T1446" s="244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5" t="s">
        <v>207</v>
      </c>
      <c r="AU1446" s="245" t="s">
        <v>83</v>
      </c>
      <c r="AV1446" s="13" t="s">
        <v>83</v>
      </c>
      <c r="AW1446" s="13" t="s">
        <v>35</v>
      </c>
      <c r="AX1446" s="13" t="s">
        <v>74</v>
      </c>
      <c r="AY1446" s="245" t="s">
        <v>197</v>
      </c>
    </row>
    <row r="1447" s="14" customFormat="1">
      <c r="A1447" s="14"/>
      <c r="B1447" s="246"/>
      <c r="C1447" s="247"/>
      <c r="D1447" s="236" t="s">
        <v>207</v>
      </c>
      <c r="E1447" s="248" t="s">
        <v>19</v>
      </c>
      <c r="F1447" s="249" t="s">
        <v>216</v>
      </c>
      <c r="G1447" s="247"/>
      <c r="H1447" s="250">
        <v>3.9199999999999999</v>
      </c>
      <c r="I1447" s="251"/>
      <c r="J1447" s="247"/>
      <c r="K1447" s="247"/>
      <c r="L1447" s="252"/>
      <c r="M1447" s="253"/>
      <c r="N1447" s="254"/>
      <c r="O1447" s="254"/>
      <c r="P1447" s="254"/>
      <c r="Q1447" s="254"/>
      <c r="R1447" s="254"/>
      <c r="S1447" s="254"/>
      <c r="T1447" s="255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6" t="s">
        <v>207</v>
      </c>
      <c r="AU1447" s="256" t="s">
        <v>83</v>
      </c>
      <c r="AV1447" s="14" t="s">
        <v>109</v>
      </c>
      <c r="AW1447" s="14" t="s">
        <v>35</v>
      </c>
      <c r="AX1447" s="14" t="s">
        <v>74</v>
      </c>
      <c r="AY1447" s="256" t="s">
        <v>197</v>
      </c>
    </row>
    <row r="1448" s="13" customFormat="1">
      <c r="A1448" s="13"/>
      <c r="B1448" s="234"/>
      <c r="C1448" s="235"/>
      <c r="D1448" s="236" t="s">
        <v>207</v>
      </c>
      <c r="E1448" s="237" t="s">
        <v>19</v>
      </c>
      <c r="F1448" s="238" t="s">
        <v>2109</v>
      </c>
      <c r="G1448" s="235"/>
      <c r="H1448" s="239">
        <v>0.0040000000000000001</v>
      </c>
      <c r="I1448" s="240"/>
      <c r="J1448" s="235"/>
      <c r="K1448" s="235"/>
      <c r="L1448" s="241"/>
      <c r="M1448" s="242"/>
      <c r="N1448" s="243"/>
      <c r="O1448" s="243"/>
      <c r="P1448" s="243"/>
      <c r="Q1448" s="243"/>
      <c r="R1448" s="243"/>
      <c r="S1448" s="243"/>
      <c r="T1448" s="244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5" t="s">
        <v>207</v>
      </c>
      <c r="AU1448" s="245" t="s">
        <v>83</v>
      </c>
      <c r="AV1448" s="13" t="s">
        <v>83</v>
      </c>
      <c r="AW1448" s="13" t="s">
        <v>35</v>
      </c>
      <c r="AX1448" s="13" t="s">
        <v>81</v>
      </c>
      <c r="AY1448" s="245" t="s">
        <v>197</v>
      </c>
    </row>
    <row r="1449" s="2" customFormat="1" ht="16.5" customHeight="1">
      <c r="A1449" s="41"/>
      <c r="B1449" s="42"/>
      <c r="C1449" s="279" t="s">
        <v>2110</v>
      </c>
      <c r="D1449" s="279" t="s">
        <v>542</v>
      </c>
      <c r="E1449" s="280" t="s">
        <v>2111</v>
      </c>
      <c r="F1449" s="281" t="s">
        <v>2112</v>
      </c>
      <c r="G1449" s="282" t="s">
        <v>267</v>
      </c>
      <c r="H1449" s="283">
        <v>2</v>
      </c>
      <c r="I1449" s="284"/>
      <c r="J1449" s="285">
        <f>ROUND(I1449*H1449,2)</f>
        <v>0</v>
      </c>
      <c r="K1449" s="281" t="s">
        <v>19</v>
      </c>
      <c r="L1449" s="286"/>
      <c r="M1449" s="287" t="s">
        <v>19</v>
      </c>
      <c r="N1449" s="288" t="s">
        <v>45</v>
      </c>
      <c r="O1449" s="87"/>
      <c r="P1449" s="225">
        <f>O1449*H1449</f>
        <v>0</v>
      </c>
      <c r="Q1449" s="225">
        <v>0.00044999999999999999</v>
      </c>
      <c r="R1449" s="225">
        <f>Q1449*H1449</f>
        <v>0.00089999999999999998</v>
      </c>
      <c r="S1449" s="225">
        <v>0</v>
      </c>
      <c r="T1449" s="226">
        <f>S1449*H1449</f>
        <v>0</v>
      </c>
      <c r="U1449" s="41"/>
      <c r="V1449" s="41"/>
      <c r="W1449" s="41"/>
      <c r="X1449" s="41"/>
      <c r="Y1449" s="41"/>
      <c r="Z1449" s="41"/>
      <c r="AA1449" s="41"/>
      <c r="AB1449" s="41"/>
      <c r="AC1449" s="41"/>
      <c r="AD1449" s="41"/>
      <c r="AE1449" s="41"/>
      <c r="AR1449" s="227" t="s">
        <v>396</v>
      </c>
      <c r="AT1449" s="227" t="s">
        <v>542</v>
      </c>
      <c r="AU1449" s="227" t="s">
        <v>83</v>
      </c>
      <c r="AY1449" s="20" t="s">
        <v>197</v>
      </c>
      <c r="BE1449" s="228">
        <f>IF(N1449="základní",J1449,0)</f>
        <v>0</v>
      </c>
      <c r="BF1449" s="228">
        <f>IF(N1449="snížená",J1449,0)</f>
        <v>0</v>
      </c>
      <c r="BG1449" s="228">
        <f>IF(N1449="zákl. přenesená",J1449,0)</f>
        <v>0</v>
      </c>
      <c r="BH1449" s="228">
        <f>IF(N1449="sníž. přenesená",J1449,0)</f>
        <v>0</v>
      </c>
      <c r="BI1449" s="228">
        <f>IF(N1449="nulová",J1449,0)</f>
        <v>0</v>
      </c>
      <c r="BJ1449" s="20" t="s">
        <v>81</v>
      </c>
      <c r="BK1449" s="228">
        <f>ROUND(I1449*H1449,2)</f>
        <v>0</v>
      </c>
      <c r="BL1449" s="20" t="s">
        <v>291</v>
      </c>
      <c r="BM1449" s="227" t="s">
        <v>2113</v>
      </c>
    </row>
    <row r="1450" s="13" customFormat="1">
      <c r="A1450" s="13"/>
      <c r="B1450" s="234"/>
      <c r="C1450" s="235"/>
      <c r="D1450" s="236" t="s">
        <v>207</v>
      </c>
      <c r="E1450" s="237" t="s">
        <v>19</v>
      </c>
      <c r="F1450" s="238" t="s">
        <v>2114</v>
      </c>
      <c r="G1450" s="235"/>
      <c r="H1450" s="239">
        <v>2</v>
      </c>
      <c r="I1450" s="240"/>
      <c r="J1450" s="235"/>
      <c r="K1450" s="235"/>
      <c r="L1450" s="241"/>
      <c r="M1450" s="242"/>
      <c r="N1450" s="243"/>
      <c r="O1450" s="243"/>
      <c r="P1450" s="243"/>
      <c r="Q1450" s="243"/>
      <c r="R1450" s="243"/>
      <c r="S1450" s="243"/>
      <c r="T1450" s="244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5" t="s">
        <v>207</v>
      </c>
      <c r="AU1450" s="245" t="s">
        <v>83</v>
      </c>
      <c r="AV1450" s="13" t="s">
        <v>83</v>
      </c>
      <c r="AW1450" s="13" t="s">
        <v>35</v>
      </c>
      <c r="AX1450" s="13" t="s">
        <v>81</v>
      </c>
      <c r="AY1450" s="245" t="s">
        <v>197</v>
      </c>
    </row>
    <row r="1451" s="2" customFormat="1" ht="16.5" customHeight="1">
      <c r="A1451" s="41"/>
      <c r="B1451" s="42"/>
      <c r="C1451" s="279" t="s">
        <v>2115</v>
      </c>
      <c r="D1451" s="279" t="s">
        <v>542</v>
      </c>
      <c r="E1451" s="280" t="s">
        <v>2116</v>
      </c>
      <c r="F1451" s="281" t="s">
        <v>2117</v>
      </c>
      <c r="G1451" s="282" t="s">
        <v>267</v>
      </c>
      <c r="H1451" s="283">
        <v>2</v>
      </c>
      <c r="I1451" s="284"/>
      <c r="J1451" s="285">
        <f>ROUND(I1451*H1451,2)</f>
        <v>0</v>
      </c>
      <c r="K1451" s="281" t="s">
        <v>19</v>
      </c>
      <c r="L1451" s="286"/>
      <c r="M1451" s="287" t="s">
        <v>19</v>
      </c>
      <c r="N1451" s="288" t="s">
        <v>45</v>
      </c>
      <c r="O1451" s="87"/>
      <c r="P1451" s="225">
        <f>O1451*H1451</f>
        <v>0</v>
      </c>
      <c r="Q1451" s="225">
        <v>0.00059999999999999995</v>
      </c>
      <c r="R1451" s="225">
        <f>Q1451*H1451</f>
        <v>0.0011999999999999999</v>
      </c>
      <c r="S1451" s="225">
        <v>0</v>
      </c>
      <c r="T1451" s="226">
        <f>S1451*H1451</f>
        <v>0</v>
      </c>
      <c r="U1451" s="41"/>
      <c r="V1451" s="41"/>
      <c r="W1451" s="41"/>
      <c r="X1451" s="41"/>
      <c r="Y1451" s="41"/>
      <c r="Z1451" s="41"/>
      <c r="AA1451" s="41"/>
      <c r="AB1451" s="41"/>
      <c r="AC1451" s="41"/>
      <c r="AD1451" s="41"/>
      <c r="AE1451" s="41"/>
      <c r="AR1451" s="227" t="s">
        <v>396</v>
      </c>
      <c r="AT1451" s="227" t="s">
        <v>542</v>
      </c>
      <c r="AU1451" s="227" t="s">
        <v>83</v>
      </c>
      <c r="AY1451" s="20" t="s">
        <v>197</v>
      </c>
      <c r="BE1451" s="228">
        <f>IF(N1451="základní",J1451,0)</f>
        <v>0</v>
      </c>
      <c r="BF1451" s="228">
        <f>IF(N1451="snížená",J1451,0)</f>
        <v>0</v>
      </c>
      <c r="BG1451" s="228">
        <f>IF(N1451="zákl. přenesená",J1451,0)</f>
        <v>0</v>
      </c>
      <c r="BH1451" s="228">
        <f>IF(N1451="sníž. přenesená",J1451,0)</f>
        <v>0</v>
      </c>
      <c r="BI1451" s="228">
        <f>IF(N1451="nulová",J1451,0)</f>
        <v>0</v>
      </c>
      <c r="BJ1451" s="20" t="s">
        <v>81</v>
      </c>
      <c r="BK1451" s="228">
        <f>ROUND(I1451*H1451,2)</f>
        <v>0</v>
      </c>
      <c r="BL1451" s="20" t="s">
        <v>291</v>
      </c>
      <c r="BM1451" s="227" t="s">
        <v>2118</v>
      </c>
    </row>
    <row r="1452" s="13" customFormat="1">
      <c r="A1452" s="13"/>
      <c r="B1452" s="234"/>
      <c r="C1452" s="235"/>
      <c r="D1452" s="236" t="s">
        <v>207</v>
      </c>
      <c r="E1452" s="237" t="s">
        <v>19</v>
      </c>
      <c r="F1452" s="238" t="s">
        <v>2119</v>
      </c>
      <c r="G1452" s="235"/>
      <c r="H1452" s="239">
        <v>2</v>
      </c>
      <c r="I1452" s="240"/>
      <c r="J1452" s="235"/>
      <c r="K1452" s="235"/>
      <c r="L1452" s="241"/>
      <c r="M1452" s="242"/>
      <c r="N1452" s="243"/>
      <c r="O1452" s="243"/>
      <c r="P1452" s="243"/>
      <c r="Q1452" s="243"/>
      <c r="R1452" s="243"/>
      <c r="S1452" s="243"/>
      <c r="T1452" s="244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5" t="s">
        <v>207</v>
      </c>
      <c r="AU1452" s="245" t="s">
        <v>83</v>
      </c>
      <c r="AV1452" s="13" t="s">
        <v>83</v>
      </c>
      <c r="AW1452" s="13" t="s">
        <v>35</v>
      </c>
      <c r="AX1452" s="13" t="s">
        <v>81</v>
      </c>
      <c r="AY1452" s="245" t="s">
        <v>197</v>
      </c>
    </row>
    <row r="1453" s="2" customFormat="1" ht="16.5" customHeight="1">
      <c r="A1453" s="41"/>
      <c r="B1453" s="42"/>
      <c r="C1453" s="279" t="s">
        <v>2120</v>
      </c>
      <c r="D1453" s="279" t="s">
        <v>542</v>
      </c>
      <c r="E1453" s="280" t="s">
        <v>2121</v>
      </c>
      <c r="F1453" s="281" t="s">
        <v>2122</v>
      </c>
      <c r="G1453" s="282" t="s">
        <v>886</v>
      </c>
      <c r="H1453" s="283">
        <v>18</v>
      </c>
      <c r="I1453" s="284"/>
      <c r="J1453" s="285">
        <f>ROUND(I1453*H1453,2)</f>
        <v>0</v>
      </c>
      <c r="K1453" s="281" t="s">
        <v>203</v>
      </c>
      <c r="L1453" s="286"/>
      <c r="M1453" s="287" t="s">
        <v>19</v>
      </c>
      <c r="N1453" s="288" t="s">
        <v>45</v>
      </c>
      <c r="O1453" s="87"/>
      <c r="P1453" s="225">
        <f>O1453*H1453</f>
        <v>0</v>
      </c>
      <c r="Q1453" s="225">
        <v>0.0030000000000000001</v>
      </c>
      <c r="R1453" s="225">
        <f>Q1453*H1453</f>
        <v>0.053999999999999999</v>
      </c>
      <c r="S1453" s="225">
        <v>0</v>
      </c>
      <c r="T1453" s="226">
        <f>S1453*H1453</f>
        <v>0</v>
      </c>
      <c r="U1453" s="41"/>
      <c r="V1453" s="41"/>
      <c r="W1453" s="41"/>
      <c r="X1453" s="41"/>
      <c r="Y1453" s="41"/>
      <c r="Z1453" s="41"/>
      <c r="AA1453" s="41"/>
      <c r="AB1453" s="41"/>
      <c r="AC1453" s="41"/>
      <c r="AD1453" s="41"/>
      <c r="AE1453" s="41"/>
      <c r="AR1453" s="227" t="s">
        <v>396</v>
      </c>
      <c r="AT1453" s="227" t="s">
        <v>542</v>
      </c>
      <c r="AU1453" s="227" t="s">
        <v>83</v>
      </c>
      <c r="AY1453" s="20" t="s">
        <v>197</v>
      </c>
      <c r="BE1453" s="228">
        <f>IF(N1453="základní",J1453,0)</f>
        <v>0</v>
      </c>
      <c r="BF1453" s="228">
        <f>IF(N1453="snížená",J1453,0)</f>
        <v>0</v>
      </c>
      <c r="BG1453" s="228">
        <f>IF(N1453="zákl. přenesená",J1453,0)</f>
        <v>0</v>
      </c>
      <c r="BH1453" s="228">
        <f>IF(N1453="sníž. přenesená",J1453,0)</f>
        <v>0</v>
      </c>
      <c r="BI1453" s="228">
        <f>IF(N1453="nulová",J1453,0)</f>
        <v>0</v>
      </c>
      <c r="BJ1453" s="20" t="s">
        <v>81</v>
      </c>
      <c r="BK1453" s="228">
        <f>ROUND(I1453*H1453,2)</f>
        <v>0</v>
      </c>
      <c r="BL1453" s="20" t="s">
        <v>291</v>
      </c>
      <c r="BM1453" s="227" t="s">
        <v>2123</v>
      </c>
    </row>
    <row r="1454" s="13" customFormat="1">
      <c r="A1454" s="13"/>
      <c r="B1454" s="234"/>
      <c r="C1454" s="235"/>
      <c r="D1454" s="236" t="s">
        <v>207</v>
      </c>
      <c r="E1454" s="237" t="s">
        <v>19</v>
      </c>
      <c r="F1454" s="238" t="s">
        <v>2124</v>
      </c>
      <c r="G1454" s="235"/>
      <c r="H1454" s="239">
        <v>18</v>
      </c>
      <c r="I1454" s="240"/>
      <c r="J1454" s="235"/>
      <c r="K1454" s="235"/>
      <c r="L1454" s="241"/>
      <c r="M1454" s="242"/>
      <c r="N1454" s="243"/>
      <c r="O1454" s="243"/>
      <c r="P1454" s="243"/>
      <c r="Q1454" s="243"/>
      <c r="R1454" s="243"/>
      <c r="S1454" s="243"/>
      <c r="T1454" s="244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5" t="s">
        <v>207</v>
      </c>
      <c r="AU1454" s="245" t="s">
        <v>83</v>
      </c>
      <c r="AV1454" s="13" t="s">
        <v>83</v>
      </c>
      <c r="AW1454" s="13" t="s">
        <v>35</v>
      </c>
      <c r="AX1454" s="13" t="s">
        <v>81</v>
      </c>
      <c r="AY1454" s="245" t="s">
        <v>197</v>
      </c>
    </row>
    <row r="1455" s="2" customFormat="1" ht="16.5" customHeight="1">
      <c r="A1455" s="41"/>
      <c r="B1455" s="42"/>
      <c r="C1455" s="279" t="s">
        <v>2125</v>
      </c>
      <c r="D1455" s="279" t="s">
        <v>542</v>
      </c>
      <c r="E1455" s="280" t="s">
        <v>2100</v>
      </c>
      <c r="F1455" s="281" t="s">
        <v>2101</v>
      </c>
      <c r="G1455" s="282" t="s">
        <v>886</v>
      </c>
      <c r="H1455" s="283">
        <v>18</v>
      </c>
      <c r="I1455" s="284"/>
      <c r="J1455" s="285">
        <f>ROUND(I1455*H1455,2)</f>
        <v>0</v>
      </c>
      <c r="K1455" s="281" t="s">
        <v>203</v>
      </c>
      <c r="L1455" s="286"/>
      <c r="M1455" s="287" t="s">
        <v>19</v>
      </c>
      <c r="N1455" s="288" t="s">
        <v>45</v>
      </c>
      <c r="O1455" s="87"/>
      <c r="P1455" s="225">
        <f>O1455*H1455</f>
        <v>0</v>
      </c>
      <c r="Q1455" s="225">
        <v>0.00069999999999999999</v>
      </c>
      <c r="R1455" s="225">
        <f>Q1455*H1455</f>
        <v>0.0126</v>
      </c>
      <c r="S1455" s="225">
        <v>0</v>
      </c>
      <c r="T1455" s="226">
        <f>S1455*H1455</f>
        <v>0</v>
      </c>
      <c r="U1455" s="41"/>
      <c r="V1455" s="41"/>
      <c r="W1455" s="41"/>
      <c r="X1455" s="41"/>
      <c r="Y1455" s="41"/>
      <c r="Z1455" s="41"/>
      <c r="AA1455" s="41"/>
      <c r="AB1455" s="41"/>
      <c r="AC1455" s="41"/>
      <c r="AD1455" s="41"/>
      <c r="AE1455" s="41"/>
      <c r="AR1455" s="227" t="s">
        <v>396</v>
      </c>
      <c r="AT1455" s="227" t="s">
        <v>542</v>
      </c>
      <c r="AU1455" s="227" t="s">
        <v>83</v>
      </c>
      <c r="AY1455" s="20" t="s">
        <v>197</v>
      </c>
      <c r="BE1455" s="228">
        <f>IF(N1455="základní",J1455,0)</f>
        <v>0</v>
      </c>
      <c r="BF1455" s="228">
        <f>IF(N1455="snížená",J1455,0)</f>
        <v>0</v>
      </c>
      <c r="BG1455" s="228">
        <f>IF(N1455="zákl. přenesená",J1455,0)</f>
        <v>0</v>
      </c>
      <c r="BH1455" s="228">
        <f>IF(N1455="sníž. přenesená",J1455,0)</f>
        <v>0</v>
      </c>
      <c r="BI1455" s="228">
        <f>IF(N1455="nulová",J1455,0)</f>
        <v>0</v>
      </c>
      <c r="BJ1455" s="20" t="s">
        <v>81</v>
      </c>
      <c r="BK1455" s="228">
        <f>ROUND(I1455*H1455,2)</f>
        <v>0</v>
      </c>
      <c r="BL1455" s="20" t="s">
        <v>291</v>
      </c>
      <c r="BM1455" s="227" t="s">
        <v>2126</v>
      </c>
    </row>
    <row r="1456" s="13" customFormat="1">
      <c r="A1456" s="13"/>
      <c r="B1456" s="234"/>
      <c r="C1456" s="235"/>
      <c r="D1456" s="236" t="s">
        <v>207</v>
      </c>
      <c r="E1456" s="237" t="s">
        <v>19</v>
      </c>
      <c r="F1456" s="238" t="s">
        <v>2124</v>
      </c>
      <c r="G1456" s="235"/>
      <c r="H1456" s="239">
        <v>18</v>
      </c>
      <c r="I1456" s="240"/>
      <c r="J1456" s="235"/>
      <c r="K1456" s="235"/>
      <c r="L1456" s="241"/>
      <c r="M1456" s="242"/>
      <c r="N1456" s="243"/>
      <c r="O1456" s="243"/>
      <c r="P1456" s="243"/>
      <c r="Q1456" s="243"/>
      <c r="R1456" s="243"/>
      <c r="S1456" s="243"/>
      <c r="T1456" s="244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5" t="s">
        <v>207</v>
      </c>
      <c r="AU1456" s="245" t="s">
        <v>83</v>
      </c>
      <c r="AV1456" s="13" t="s">
        <v>83</v>
      </c>
      <c r="AW1456" s="13" t="s">
        <v>35</v>
      </c>
      <c r="AX1456" s="13" t="s">
        <v>81</v>
      </c>
      <c r="AY1456" s="245" t="s">
        <v>197</v>
      </c>
    </row>
    <row r="1457" s="2" customFormat="1" ht="16.5" customHeight="1">
      <c r="A1457" s="41"/>
      <c r="B1457" s="42"/>
      <c r="C1457" s="279" t="s">
        <v>2127</v>
      </c>
      <c r="D1457" s="279" t="s">
        <v>542</v>
      </c>
      <c r="E1457" s="280" t="s">
        <v>2128</v>
      </c>
      <c r="F1457" s="281" t="s">
        <v>2129</v>
      </c>
      <c r="G1457" s="282" t="s">
        <v>253</v>
      </c>
      <c r="H1457" s="283">
        <v>0.012</v>
      </c>
      <c r="I1457" s="284"/>
      <c r="J1457" s="285">
        <f>ROUND(I1457*H1457,2)</f>
        <v>0</v>
      </c>
      <c r="K1457" s="281" t="s">
        <v>19</v>
      </c>
      <c r="L1457" s="286"/>
      <c r="M1457" s="287" t="s">
        <v>19</v>
      </c>
      <c r="N1457" s="288" t="s">
        <v>45</v>
      </c>
      <c r="O1457" s="87"/>
      <c r="P1457" s="225">
        <f>O1457*H1457</f>
        <v>0</v>
      </c>
      <c r="Q1457" s="225">
        <v>0.040000000000000001</v>
      </c>
      <c r="R1457" s="225">
        <f>Q1457*H1457</f>
        <v>0.00048000000000000001</v>
      </c>
      <c r="S1457" s="225">
        <v>0</v>
      </c>
      <c r="T1457" s="226">
        <f>S1457*H1457</f>
        <v>0</v>
      </c>
      <c r="U1457" s="41"/>
      <c r="V1457" s="41"/>
      <c r="W1457" s="41"/>
      <c r="X1457" s="41"/>
      <c r="Y1457" s="41"/>
      <c r="Z1457" s="41"/>
      <c r="AA1457" s="41"/>
      <c r="AB1457" s="41"/>
      <c r="AC1457" s="41"/>
      <c r="AD1457" s="41"/>
      <c r="AE1457" s="41"/>
      <c r="AR1457" s="227" t="s">
        <v>396</v>
      </c>
      <c r="AT1457" s="227" t="s">
        <v>542</v>
      </c>
      <c r="AU1457" s="227" t="s">
        <v>83</v>
      </c>
      <c r="AY1457" s="20" t="s">
        <v>197</v>
      </c>
      <c r="BE1457" s="228">
        <f>IF(N1457="základní",J1457,0)</f>
        <v>0</v>
      </c>
      <c r="BF1457" s="228">
        <f>IF(N1457="snížená",J1457,0)</f>
        <v>0</v>
      </c>
      <c r="BG1457" s="228">
        <f>IF(N1457="zákl. přenesená",J1457,0)</f>
        <v>0</v>
      </c>
      <c r="BH1457" s="228">
        <f>IF(N1457="sníž. přenesená",J1457,0)</f>
        <v>0</v>
      </c>
      <c r="BI1457" s="228">
        <f>IF(N1457="nulová",J1457,0)</f>
        <v>0</v>
      </c>
      <c r="BJ1457" s="20" t="s">
        <v>81</v>
      </c>
      <c r="BK1457" s="228">
        <f>ROUND(I1457*H1457,2)</f>
        <v>0</v>
      </c>
      <c r="BL1457" s="20" t="s">
        <v>291</v>
      </c>
      <c r="BM1457" s="227" t="s">
        <v>2130</v>
      </c>
    </row>
    <row r="1458" s="13" customFormat="1">
      <c r="A1458" s="13"/>
      <c r="B1458" s="234"/>
      <c r="C1458" s="235"/>
      <c r="D1458" s="236" t="s">
        <v>207</v>
      </c>
      <c r="E1458" s="237" t="s">
        <v>19</v>
      </c>
      <c r="F1458" s="238" t="s">
        <v>2131</v>
      </c>
      <c r="G1458" s="235"/>
      <c r="H1458" s="239">
        <v>2.3519999999999999</v>
      </c>
      <c r="I1458" s="240"/>
      <c r="J1458" s="235"/>
      <c r="K1458" s="235"/>
      <c r="L1458" s="241"/>
      <c r="M1458" s="242"/>
      <c r="N1458" s="243"/>
      <c r="O1458" s="243"/>
      <c r="P1458" s="243"/>
      <c r="Q1458" s="243"/>
      <c r="R1458" s="243"/>
      <c r="S1458" s="243"/>
      <c r="T1458" s="244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5" t="s">
        <v>207</v>
      </c>
      <c r="AU1458" s="245" t="s">
        <v>83</v>
      </c>
      <c r="AV1458" s="13" t="s">
        <v>83</v>
      </c>
      <c r="AW1458" s="13" t="s">
        <v>35</v>
      </c>
      <c r="AX1458" s="13" t="s">
        <v>74</v>
      </c>
      <c r="AY1458" s="245" t="s">
        <v>197</v>
      </c>
    </row>
    <row r="1459" s="13" customFormat="1">
      <c r="A1459" s="13"/>
      <c r="B1459" s="234"/>
      <c r="C1459" s="235"/>
      <c r="D1459" s="236" t="s">
        <v>207</v>
      </c>
      <c r="E1459" s="237" t="s">
        <v>19</v>
      </c>
      <c r="F1459" s="238" t="s">
        <v>2132</v>
      </c>
      <c r="G1459" s="235"/>
      <c r="H1459" s="239">
        <v>11.76</v>
      </c>
      <c r="I1459" s="240"/>
      <c r="J1459" s="235"/>
      <c r="K1459" s="235"/>
      <c r="L1459" s="241"/>
      <c r="M1459" s="242"/>
      <c r="N1459" s="243"/>
      <c r="O1459" s="243"/>
      <c r="P1459" s="243"/>
      <c r="Q1459" s="243"/>
      <c r="R1459" s="243"/>
      <c r="S1459" s="243"/>
      <c r="T1459" s="244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5" t="s">
        <v>207</v>
      </c>
      <c r="AU1459" s="245" t="s">
        <v>83</v>
      </c>
      <c r="AV1459" s="13" t="s">
        <v>83</v>
      </c>
      <c r="AW1459" s="13" t="s">
        <v>35</v>
      </c>
      <c r="AX1459" s="13" t="s">
        <v>74</v>
      </c>
      <c r="AY1459" s="245" t="s">
        <v>197</v>
      </c>
    </row>
    <row r="1460" s="13" customFormat="1">
      <c r="A1460" s="13"/>
      <c r="B1460" s="234"/>
      <c r="C1460" s="235"/>
      <c r="D1460" s="236" t="s">
        <v>207</v>
      </c>
      <c r="E1460" s="237" t="s">
        <v>19</v>
      </c>
      <c r="F1460" s="238" t="s">
        <v>2133</v>
      </c>
      <c r="G1460" s="235"/>
      <c r="H1460" s="239">
        <v>0.012</v>
      </c>
      <c r="I1460" s="240"/>
      <c r="J1460" s="235"/>
      <c r="K1460" s="235"/>
      <c r="L1460" s="241"/>
      <c r="M1460" s="242"/>
      <c r="N1460" s="243"/>
      <c r="O1460" s="243"/>
      <c r="P1460" s="243"/>
      <c r="Q1460" s="243"/>
      <c r="R1460" s="243"/>
      <c r="S1460" s="243"/>
      <c r="T1460" s="244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5" t="s">
        <v>207</v>
      </c>
      <c r="AU1460" s="245" t="s">
        <v>83</v>
      </c>
      <c r="AV1460" s="13" t="s">
        <v>83</v>
      </c>
      <c r="AW1460" s="13" t="s">
        <v>35</v>
      </c>
      <c r="AX1460" s="13" t="s">
        <v>81</v>
      </c>
      <c r="AY1460" s="245" t="s">
        <v>197</v>
      </c>
    </row>
    <row r="1461" s="2" customFormat="1" ht="24.15" customHeight="1">
      <c r="A1461" s="41"/>
      <c r="B1461" s="42"/>
      <c r="C1461" s="216" t="s">
        <v>2134</v>
      </c>
      <c r="D1461" s="216" t="s">
        <v>199</v>
      </c>
      <c r="E1461" s="217" t="s">
        <v>2135</v>
      </c>
      <c r="F1461" s="218" t="s">
        <v>2136</v>
      </c>
      <c r="G1461" s="219" t="s">
        <v>2094</v>
      </c>
      <c r="H1461" s="220">
        <v>127.38800000000001</v>
      </c>
      <c r="I1461" s="221"/>
      <c r="J1461" s="222">
        <f>ROUND(I1461*H1461,2)</f>
        <v>0</v>
      </c>
      <c r="K1461" s="218" t="s">
        <v>203</v>
      </c>
      <c r="L1461" s="47"/>
      <c r="M1461" s="223" t="s">
        <v>19</v>
      </c>
      <c r="N1461" s="224" t="s">
        <v>45</v>
      </c>
      <c r="O1461" s="87"/>
      <c r="P1461" s="225">
        <f>O1461*H1461</f>
        <v>0</v>
      </c>
      <c r="Q1461" s="225">
        <v>5.0000000000000002E-05</v>
      </c>
      <c r="R1461" s="225">
        <f>Q1461*H1461</f>
        <v>0.0063694000000000008</v>
      </c>
      <c r="S1461" s="225">
        <v>0</v>
      </c>
      <c r="T1461" s="226">
        <f>S1461*H1461</f>
        <v>0</v>
      </c>
      <c r="U1461" s="41"/>
      <c r="V1461" s="41"/>
      <c r="W1461" s="41"/>
      <c r="X1461" s="41"/>
      <c r="Y1461" s="41"/>
      <c r="Z1461" s="41"/>
      <c r="AA1461" s="41"/>
      <c r="AB1461" s="41"/>
      <c r="AC1461" s="41"/>
      <c r="AD1461" s="41"/>
      <c r="AE1461" s="41"/>
      <c r="AR1461" s="227" t="s">
        <v>291</v>
      </c>
      <c r="AT1461" s="227" t="s">
        <v>199</v>
      </c>
      <c r="AU1461" s="227" t="s">
        <v>83</v>
      </c>
      <c r="AY1461" s="20" t="s">
        <v>197</v>
      </c>
      <c r="BE1461" s="228">
        <f>IF(N1461="základní",J1461,0)</f>
        <v>0</v>
      </c>
      <c r="BF1461" s="228">
        <f>IF(N1461="snížená",J1461,0)</f>
        <v>0</v>
      </c>
      <c r="BG1461" s="228">
        <f>IF(N1461="zákl. přenesená",J1461,0)</f>
        <v>0</v>
      </c>
      <c r="BH1461" s="228">
        <f>IF(N1461="sníž. přenesená",J1461,0)</f>
        <v>0</v>
      </c>
      <c r="BI1461" s="228">
        <f>IF(N1461="nulová",J1461,0)</f>
        <v>0</v>
      </c>
      <c r="BJ1461" s="20" t="s">
        <v>81</v>
      </c>
      <c r="BK1461" s="228">
        <f>ROUND(I1461*H1461,2)</f>
        <v>0</v>
      </c>
      <c r="BL1461" s="20" t="s">
        <v>291</v>
      </c>
      <c r="BM1461" s="227" t="s">
        <v>2137</v>
      </c>
    </row>
    <row r="1462" s="2" customFormat="1">
      <c r="A1462" s="41"/>
      <c r="B1462" s="42"/>
      <c r="C1462" s="43"/>
      <c r="D1462" s="229" t="s">
        <v>205</v>
      </c>
      <c r="E1462" s="43"/>
      <c r="F1462" s="230" t="s">
        <v>2138</v>
      </c>
      <c r="G1462" s="43"/>
      <c r="H1462" s="43"/>
      <c r="I1462" s="231"/>
      <c r="J1462" s="43"/>
      <c r="K1462" s="43"/>
      <c r="L1462" s="47"/>
      <c r="M1462" s="232"/>
      <c r="N1462" s="233"/>
      <c r="O1462" s="87"/>
      <c r="P1462" s="87"/>
      <c r="Q1462" s="87"/>
      <c r="R1462" s="87"/>
      <c r="S1462" s="87"/>
      <c r="T1462" s="88"/>
      <c r="U1462" s="41"/>
      <c r="V1462" s="41"/>
      <c r="W1462" s="41"/>
      <c r="X1462" s="41"/>
      <c r="Y1462" s="41"/>
      <c r="Z1462" s="41"/>
      <c r="AA1462" s="41"/>
      <c r="AB1462" s="41"/>
      <c r="AC1462" s="41"/>
      <c r="AD1462" s="41"/>
      <c r="AE1462" s="41"/>
      <c r="AT1462" s="20" t="s">
        <v>205</v>
      </c>
      <c r="AU1462" s="20" t="s">
        <v>83</v>
      </c>
    </row>
    <row r="1463" s="13" customFormat="1">
      <c r="A1463" s="13"/>
      <c r="B1463" s="234"/>
      <c r="C1463" s="235"/>
      <c r="D1463" s="236" t="s">
        <v>207</v>
      </c>
      <c r="E1463" s="237" t="s">
        <v>19</v>
      </c>
      <c r="F1463" s="238" t="s">
        <v>2139</v>
      </c>
      <c r="G1463" s="235"/>
      <c r="H1463" s="239">
        <v>127.38800000000001</v>
      </c>
      <c r="I1463" s="240"/>
      <c r="J1463" s="235"/>
      <c r="K1463" s="235"/>
      <c r="L1463" s="241"/>
      <c r="M1463" s="242"/>
      <c r="N1463" s="243"/>
      <c r="O1463" s="243"/>
      <c r="P1463" s="243"/>
      <c r="Q1463" s="243"/>
      <c r="R1463" s="243"/>
      <c r="S1463" s="243"/>
      <c r="T1463" s="244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5" t="s">
        <v>207</v>
      </c>
      <c r="AU1463" s="245" t="s">
        <v>83</v>
      </c>
      <c r="AV1463" s="13" t="s">
        <v>83</v>
      </c>
      <c r="AW1463" s="13" t="s">
        <v>35</v>
      </c>
      <c r="AX1463" s="13" t="s">
        <v>81</v>
      </c>
      <c r="AY1463" s="245" t="s">
        <v>197</v>
      </c>
    </row>
    <row r="1464" s="2" customFormat="1" ht="16.5" customHeight="1">
      <c r="A1464" s="41"/>
      <c r="B1464" s="42"/>
      <c r="C1464" s="279" t="s">
        <v>2140</v>
      </c>
      <c r="D1464" s="279" t="s">
        <v>542</v>
      </c>
      <c r="E1464" s="280" t="s">
        <v>2141</v>
      </c>
      <c r="F1464" s="281" t="s">
        <v>2142</v>
      </c>
      <c r="G1464" s="282" t="s">
        <v>886</v>
      </c>
      <c r="H1464" s="283">
        <v>17.199999999999999</v>
      </c>
      <c r="I1464" s="284"/>
      <c r="J1464" s="285">
        <f>ROUND(I1464*H1464,2)</f>
        <v>0</v>
      </c>
      <c r="K1464" s="281" t="s">
        <v>19</v>
      </c>
      <c r="L1464" s="286"/>
      <c r="M1464" s="287" t="s">
        <v>19</v>
      </c>
      <c r="N1464" s="288" t="s">
        <v>45</v>
      </c>
      <c r="O1464" s="87"/>
      <c r="P1464" s="225">
        <f>O1464*H1464</f>
        <v>0</v>
      </c>
      <c r="Q1464" s="225">
        <v>0.0018</v>
      </c>
      <c r="R1464" s="225">
        <f>Q1464*H1464</f>
        <v>0.030959999999999998</v>
      </c>
      <c r="S1464" s="225">
        <v>0</v>
      </c>
      <c r="T1464" s="226">
        <f>S1464*H1464</f>
        <v>0</v>
      </c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R1464" s="227" t="s">
        <v>396</v>
      </c>
      <c r="AT1464" s="227" t="s">
        <v>542</v>
      </c>
      <c r="AU1464" s="227" t="s">
        <v>83</v>
      </c>
      <c r="AY1464" s="20" t="s">
        <v>197</v>
      </c>
      <c r="BE1464" s="228">
        <f>IF(N1464="základní",J1464,0)</f>
        <v>0</v>
      </c>
      <c r="BF1464" s="228">
        <f>IF(N1464="snížená",J1464,0)</f>
        <v>0</v>
      </c>
      <c r="BG1464" s="228">
        <f>IF(N1464="zákl. přenesená",J1464,0)</f>
        <v>0</v>
      </c>
      <c r="BH1464" s="228">
        <f>IF(N1464="sníž. přenesená",J1464,0)</f>
        <v>0</v>
      </c>
      <c r="BI1464" s="228">
        <f>IF(N1464="nulová",J1464,0)</f>
        <v>0</v>
      </c>
      <c r="BJ1464" s="20" t="s">
        <v>81</v>
      </c>
      <c r="BK1464" s="228">
        <f>ROUND(I1464*H1464,2)</f>
        <v>0</v>
      </c>
      <c r="BL1464" s="20" t="s">
        <v>291</v>
      </c>
      <c r="BM1464" s="227" t="s">
        <v>2143</v>
      </c>
    </row>
    <row r="1465" s="13" customFormat="1">
      <c r="A1465" s="13"/>
      <c r="B1465" s="234"/>
      <c r="C1465" s="235"/>
      <c r="D1465" s="236" t="s">
        <v>207</v>
      </c>
      <c r="E1465" s="237" t="s">
        <v>19</v>
      </c>
      <c r="F1465" s="238" t="s">
        <v>2144</v>
      </c>
      <c r="G1465" s="235"/>
      <c r="H1465" s="239">
        <v>17.199999999999999</v>
      </c>
      <c r="I1465" s="240"/>
      <c r="J1465" s="235"/>
      <c r="K1465" s="235"/>
      <c r="L1465" s="241"/>
      <c r="M1465" s="242"/>
      <c r="N1465" s="243"/>
      <c r="O1465" s="243"/>
      <c r="P1465" s="243"/>
      <c r="Q1465" s="243"/>
      <c r="R1465" s="243"/>
      <c r="S1465" s="243"/>
      <c r="T1465" s="244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5" t="s">
        <v>207</v>
      </c>
      <c r="AU1465" s="245" t="s">
        <v>83</v>
      </c>
      <c r="AV1465" s="13" t="s">
        <v>83</v>
      </c>
      <c r="AW1465" s="13" t="s">
        <v>35</v>
      </c>
      <c r="AX1465" s="13" t="s">
        <v>81</v>
      </c>
      <c r="AY1465" s="245" t="s">
        <v>197</v>
      </c>
    </row>
    <row r="1466" s="2" customFormat="1" ht="16.5" customHeight="1">
      <c r="A1466" s="41"/>
      <c r="B1466" s="42"/>
      <c r="C1466" s="279" t="s">
        <v>2145</v>
      </c>
      <c r="D1466" s="279" t="s">
        <v>542</v>
      </c>
      <c r="E1466" s="280" t="s">
        <v>2146</v>
      </c>
      <c r="F1466" s="281" t="s">
        <v>2112</v>
      </c>
      <c r="G1466" s="282" t="s">
        <v>267</v>
      </c>
      <c r="H1466" s="283">
        <v>1</v>
      </c>
      <c r="I1466" s="284"/>
      <c r="J1466" s="285">
        <f>ROUND(I1466*H1466,2)</f>
        <v>0</v>
      </c>
      <c r="K1466" s="281" t="s">
        <v>19</v>
      </c>
      <c r="L1466" s="286"/>
      <c r="M1466" s="287" t="s">
        <v>19</v>
      </c>
      <c r="N1466" s="288" t="s">
        <v>45</v>
      </c>
      <c r="O1466" s="87"/>
      <c r="P1466" s="225">
        <f>O1466*H1466</f>
        <v>0</v>
      </c>
      <c r="Q1466" s="225">
        <v>0.0014</v>
      </c>
      <c r="R1466" s="225">
        <f>Q1466*H1466</f>
        <v>0.0014</v>
      </c>
      <c r="S1466" s="225">
        <v>0</v>
      </c>
      <c r="T1466" s="226">
        <f>S1466*H1466</f>
        <v>0</v>
      </c>
      <c r="U1466" s="41"/>
      <c r="V1466" s="41"/>
      <c r="W1466" s="41"/>
      <c r="X1466" s="41"/>
      <c r="Y1466" s="41"/>
      <c r="Z1466" s="41"/>
      <c r="AA1466" s="41"/>
      <c r="AB1466" s="41"/>
      <c r="AC1466" s="41"/>
      <c r="AD1466" s="41"/>
      <c r="AE1466" s="41"/>
      <c r="AR1466" s="227" t="s">
        <v>396</v>
      </c>
      <c r="AT1466" s="227" t="s">
        <v>542</v>
      </c>
      <c r="AU1466" s="227" t="s">
        <v>83</v>
      </c>
      <c r="AY1466" s="20" t="s">
        <v>197</v>
      </c>
      <c r="BE1466" s="228">
        <f>IF(N1466="základní",J1466,0)</f>
        <v>0</v>
      </c>
      <c r="BF1466" s="228">
        <f>IF(N1466="snížená",J1466,0)</f>
        <v>0</v>
      </c>
      <c r="BG1466" s="228">
        <f>IF(N1466="zákl. přenesená",J1466,0)</f>
        <v>0</v>
      </c>
      <c r="BH1466" s="228">
        <f>IF(N1466="sníž. přenesená",J1466,0)</f>
        <v>0</v>
      </c>
      <c r="BI1466" s="228">
        <f>IF(N1466="nulová",J1466,0)</f>
        <v>0</v>
      </c>
      <c r="BJ1466" s="20" t="s">
        <v>81</v>
      </c>
      <c r="BK1466" s="228">
        <f>ROUND(I1466*H1466,2)</f>
        <v>0</v>
      </c>
      <c r="BL1466" s="20" t="s">
        <v>291</v>
      </c>
      <c r="BM1466" s="227" t="s">
        <v>2147</v>
      </c>
    </row>
    <row r="1467" s="2" customFormat="1" ht="21.75" customHeight="1">
      <c r="A1467" s="41"/>
      <c r="B1467" s="42"/>
      <c r="C1467" s="279" t="s">
        <v>2148</v>
      </c>
      <c r="D1467" s="279" t="s">
        <v>542</v>
      </c>
      <c r="E1467" s="280" t="s">
        <v>2149</v>
      </c>
      <c r="F1467" s="281" t="s">
        <v>2150</v>
      </c>
      <c r="G1467" s="282" t="s">
        <v>267</v>
      </c>
      <c r="H1467" s="283">
        <v>2</v>
      </c>
      <c r="I1467" s="284"/>
      <c r="J1467" s="285">
        <f>ROUND(I1467*H1467,2)</f>
        <v>0</v>
      </c>
      <c r="K1467" s="281" t="s">
        <v>19</v>
      </c>
      <c r="L1467" s="286"/>
      <c r="M1467" s="287" t="s">
        <v>19</v>
      </c>
      <c r="N1467" s="288" t="s">
        <v>45</v>
      </c>
      <c r="O1467" s="87"/>
      <c r="P1467" s="225">
        <f>O1467*H1467</f>
        <v>0</v>
      </c>
      <c r="Q1467" s="225">
        <v>0</v>
      </c>
      <c r="R1467" s="225">
        <f>Q1467*H1467</f>
        <v>0</v>
      </c>
      <c r="S1467" s="225">
        <v>0</v>
      </c>
      <c r="T1467" s="226">
        <f>S1467*H1467</f>
        <v>0</v>
      </c>
      <c r="U1467" s="41"/>
      <c r="V1467" s="41"/>
      <c r="W1467" s="41"/>
      <c r="X1467" s="41"/>
      <c r="Y1467" s="41"/>
      <c r="Z1467" s="41"/>
      <c r="AA1467" s="41"/>
      <c r="AB1467" s="41"/>
      <c r="AC1467" s="41"/>
      <c r="AD1467" s="41"/>
      <c r="AE1467" s="41"/>
      <c r="AR1467" s="227" t="s">
        <v>396</v>
      </c>
      <c r="AT1467" s="227" t="s">
        <v>542</v>
      </c>
      <c r="AU1467" s="227" t="s">
        <v>83</v>
      </c>
      <c r="AY1467" s="20" t="s">
        <v>197</v>
      </c>
      <c r="BE1467" s="228">
        <f>IF(N1467="základní",J1467,0)</f>
        <v>0</v>
      </c>
      <c r="BF1467" s="228">
        <f>IF(N1467="snížená",J1467,0)</f>
        <v>0</v>
      </c>
      <c r="BG1467" s="228">
        <f>IF(N1467="zákl. přenesená",J1467,0)</f>
        <v>0</v>
      </c>
      <c r="BH1467" s="228">
        <f>IF(N1467="sníž. přenesená",J1467,0)</f>
        <v>0</v>
      </c>
      <c r="BI1467" s="228">
        <f>IF(N1467="nulová",J1467,0)</f>
        <v>0</v>
      </c>
      <c r="BJ1467" s="20" t="s">
        <v>81</v>
      </c>
      <c r="BK1467" s="228">
        <f>ROUND(I1467*H1467,2)</f>
        <v>0</v>
      </c>
      <c r="BL1467" s="20" t="s">
        <v>291</v>
      </c>
      <c r="BM1467" s="227" t="s">
        <v>2151</v>
      </c>
    </row>
    <row r="1468" s="2" customFormat="1" ht="16.5" customHeight="1">
      <c r="A1468" s="41"/>
      <c r="B1468" s="42"/>
      <c r="C1468" s="216" t="s">
        <v>2152</v>
      </c>
      <c r="D1468" s="216" t="s">
        <v>199</v>
      </c>
      <c r="E1468" s="217" t="s">
        <v>2153</v>
      </c>
      <c r="F1468" s="218" t="s">
        <v>2154</v>
      </c>
      <c r="G1468" s="219" t="s">
        <v>528</v>
      </c>
      <c r="H1468" s="220">
        <v>1</v>
      </c>
      <c r="I1468" s="221"/>
      <c r="J1468" s="222">
        <f>ROUND(I1468*H1468,2)</f>
        <v>0</v>
      </c>
      <c r="K1468" s="218" t="s">
        <v>19</v>
      </c>
      <c r="L1468" s="47"/>
      <c r="M1468" s="223" t="s">
        <v>19</v>
      </c>
      <c r="N1468" s="224" t="s">
        <v>45</v>
      </c>
      <c r="O1468" s="87"/>
      <c r="P1468" s="225">
        <f>O1468*H1468</f>
        <v>0</v>
      </c>
      <c r="Q1468" s="225">
        <v>0</v>
      </c>
      <c r="R1468" s="225">
        <f>Q1468*H1468</f>
        <v>0</v>
      </c>
      <c r="S1468" s="225">
        <v>0</v>
      </c>
      <c r="T1468" s="226">
        <f>S1468*H1468</f>
        <v>0</v>
      </c>
      <c r="U1468" s="41"/>
      <c r="V1468" s="41"/>
      <c r="W1468" s="41"/>
      <c r="X1468" s="41"/>
      <c r="Y1468" s="41"/>
      <c r="Z1468" s="41"/>
      <c r="AA1468" s="41"/>
      <c r="AB1468" s="41"/>
      <c r="AC1468" s="41"/>
      <c r="AD1468" s="41"/>
      <c r="AE1468" s="41"/>
      <c r="AR1468" s="227" t="s">
        <v>291</v>
      </c>
      <c r="AT1468" s="227" t="s">
        <v>199</v>
      </c>
      <c r="AU1468" s="227" t="s">
        <v>83</v>
      </c>
      <c r="AY1468" s="20" t="s">
        <v>197</v>
      </c>
      <c r="BE1468" s="228">
        <f>IF(N1468="základní",J1468,0)</f>
        <v>0</v>
      </c>
      <c r="BF1468" s="228">
        <f>IF(N1468="snížená",J1468,0)</f>
        <v>0</v>
      </c>
      <c r="BG1468" s="228">
        <f>IF(N1468="zákl. přenesená",J1468,0)</f>
        <v>0</v>
      </c>
      <c r="BH1468" s="228">
        <f>IF(N1468="sníž. přenesená",J1468,0)</f>
        <v>0</v>
      </c>
      <c r="BI1468" s="228">
        <f>IF(N1468="nulová",J1468,0)</f>
        <v>0</v>
      </c>
      <c r="BJ1468" s="20" t="s">
        <v>81</v>
      </c>
      <c r="BK1468" s="228">
        <f>ROUND(I1468*H1468,2)</f>
        <v>0</v>
      </c>
      <c r="BL1468" s="20" t="s">
        <v>291</v>
      </c>
      <c r="BM1468" s="227" t="s">
        <v>2155</v>
      </c>
    </row>
    <row r="1469" s="13" customFormat="1">
      <c r="A1469" s="13"/>
      <c r="B1469" s="234"/>
      <c r="C1469" s="235"/>
      <c r="D1469" s="236" t="s">
        <v>207</v>
      </c>
      <c r="E1469" s="237" t="s">
        <v>19</v>
      </c>
      <c r="F1469" s="238" t="s">
        <v>2156</v>
      </c>
      <c r="G1469" s="235"/>
      <c r="H1469" s="239">
        <v>1</v>
      </c>
      <c r="I1469" s="240"/>
      <c r="J1469" s="235"/>
      <c r="K1469" s="235"/>
      <c r="L1469" s="241"/>
      <c r="M1469" s="242"/>
      <c r="N1469" s="243"/>
      <c r="O1469" s="243"/>
      <c r="P1469" s="243"/>
      <c r="Q1469" s="243"/>
      <c r="R1469" s="243"/>
      <c r="S1469" s="243"/>
      <c r="T1469" s="244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45" t="s">
        <v>207</v>
      </c>
      <c r="AU1469" s="245" t="s">
        <v>83</v>
      </c>
      <c r="AV1469" s="13" t="s">
        <v>83</v>
      </c>
      <c r="AW1469" s="13" t="s">
        <v>35</v>
      </c>
      <c r="AX1469" s="13" t="s">
        <v>81</v>
      </c>
      <c r="AY1469" s="245" t="s">
        <v>197</v>
      </c>
    </row>
    <row r="1470" s="2" customFormat="1" ht="16.5" customHeight="1">
      <c r="A1470" s="41"/>
      <c r="B1470" s="42"/>
      <c r="C1470" s="216" t="s">
        <v>2157</v>
      </c>
      <c r="D1470" s="216" t="s">
        <v>199</v>
      </c>
      <c r="E1470" s="217" t="s">
        <v>2158</v>
      </c>
      <c r="F1470" s="218" t="s">
        <v>2159</v>
      </c>
      <c r="G1470" s="219" t="s">
        <v>528</v>
      </c>
      <c r="H1470" s="220">
        <v>1</v>
      </c>
      <c r="I1470" s="221"/>
      <c r="J1470" s="222">
        <f>ROUND(I1470*H1470,2)</f>
        <v>0</v>
      </c>
      <c r="K1470" s="218" t="s">
        <v>19</v>
      </c>
      <c r="L1470" s="47"/>
      <c r="M1470" s="223" t="s">
        <v>19</v>
      </c>
      <c r="N1470" s="224" t="s">
        <v>45</v>
      </c>
      <c r="O1470" s="87"/>
      <c r="P1470" s="225">
        <f>O1470*H1470</f>
        <v>0</v>
      </c>
      <c r="Q1470" s="225">
        <v>5.0000000000000002E-05</v>
      </c>
      <c r="R1470" s="225">
        <f>Q1470*H1470</f>
        <v>5.0000000000000002E-05</v>
      </c>
      <c r="S1470" s="225">
        <v>0</v>
      </c>
      <c r="T1470" s="226">
        <f>S1470*H1470</f>
        <v>0</v>
      </c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R1470" s="227" t="s">
        <v>291</v>
      </c>
      <c r="AT1470" s="227" t="s">
        <v>199</v>
      </c>
      <c r="AU1470" s="227" t="s">
        <v>83</v>
      </c>
      <c r="AY1470" s="20" t="s">
        <v>197</v>
      </c>
      <c r="BE1470" s="228">
        <f>IF(N1470="základní",J1470,0)</f>
        <v>0</v>
      </c>
      <c r="BF1470" s="228">
        <f>IF(N1470="snížená",J1470,0)</f>
        <v>0</v>
      </c>
      <c r="BG1470" s="228">
        <f>IF(N1470="zákl. přenesená",J1470,0)</f>
        <v>0</v>
      </c>
      <c r="BH1470" s="228">
        <f>IF(N1470="sníž. přenesená",J1470,0)</f>
        <v>0</v>
      </c>
      <c r="BI1470" s="228">
        <f>IF(N1470="nulová",J1470,0)</f>
        <v>0</v>
      </c>
      <c r="BJ1470" s="20" t="s">
        <v>81</v>
      </c>
      <c r="BK1470" s="228">
        <f>ROUND(I1470*H1470,2)</f>
        <v>0</v>
      </c>
      <c r="BL1470" s="20" t="s">
        <v>291</v>
      </c>
      <c r="BM1470" s="227" t="s">
        <v>2160</v>
      </c>
    </row>
    <row r="1471" s="13" customFormat="1">
      <c r="A1471" s="13"/>
      <c r="B1471" s="234"/>
      <c r="C1471" s="235"/>
      <c r="D1471" s="236" t="s">
        <v>207</v>
      </c>
      <c r="E1471" s="237" t="s">
        <v>19</v>
      </c>
      <c r="F1471" s="238" t="s">
        <v>2161</v>
      </c>
      <c r="G1471" s="235"/>
      <c r="H1471" s="239">
        <v>1</v>
      </c>
      <c r="I1471" s="240"/>
      <c r="J1471" s="235"/>
      <c r="K1471" s="235"/>
      <c r="L1471" s="241"/>
      <c r="M1471" s="242"/>
      <c r="N1471" s="243"/>
      <c r="O1471" s="243"/>
      <c r="P1471" s="243"/>
      <c r="Q1471" s="243"/>
      <c r="R1471" s="243"/>
      <c r="S1471" s="243"/>
      <c r="T1471" s="244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5" t="s">
        <v>207</v>
      </c>
      <c r="AU1471" s="245" t="s">
        <v>83</v>
      </c>
      <c r="AV1471" s="13" t="s">
        <v>83</v>
      </c>
      <c r="AW1471" s="13" t="s">
        <v>35</v>
      </c>
      <c r="AX1471" s="13" t="s">
        <v>81</v>
      </c>
      <c r="AY1471" s="245" t="s">
        <v>197</v>
      </c>
    </row>
    <row r="1472" s="2" customFormat="1" ht="24.15" customHeight="1">
      <c r="A1472" s="41"/>
      <c r="B1472" s="42"/>
      <c r="C1472" s="216" t="s">
        <v>2162</v>
      </c>
      <c r="D1472" s="216" t="s">
        <v>199</v>
      </c>
      <c r="E1472" s="217" t="s">
        <v>2163</v>
      </c>
      <c r="F1472" s="218" t="s">
        <v>2164</v>
      </c>
      <c r="G1472" s="219" t="s">
        <v>2094</v>
      </c>
      <c r="H1472" s="220">
        <v>377.89999999999998</v>
      </c>
      <c r="I1472" s="221"/>
      <c r="J1472" s="222">
        <f>ROUND(I1472*H1472,2)</f>
        <v>0</v>
      </c>
      <c r="K1472" s="218" t="s">
        <v>203</v>
      </c>
      <c r="L1472" s="47"/>
      <c r="M1472" s="223" t="s">
        <v>19</v>
      </c>
      <c r="N1472" s="224" t="s">
        <v>45</v>
      </c>
      <c r="O1472" s="87"/>
      <c r="P1472" s="225">
        <f>O1472*H1472</f>
        <v>0</v>
      </c>
      <c r="Q1472" s="225">
        <v>5.0000000000000002E-05</v>
      </c>
      <c r="R1472" s="225">
        <f>Q1472*H1472</f>
        <v>0.018894999999999999</v>
      </c>
      <c r="S1472" s="225">
        <v>0</v>
      </c>
      <c r="T1472" s="226">
        <f>S1472*H1472</f>
        <v>0</v>
      </c>
      <c r="U1472" s="41"/>
      <c r="V1472" s="41"/>
      <c r="W1472" s="41"/>
      <c r="X1472" s="41"/>
      <c r="Y1472" s="41"/>
      <c r="Z1472" s="41"/>
      <c r="AA1472" s="41"/>
      <c r="AB1472" s="41"/>
      <c r="AC1472" s="41"/>
      <c r="AD1472" s="41"/>
      <c r="AE1472" s="41"/>
      <c r="AR1472" s="227" t="s">
        <v>291</v>
      </c>
      <c r="AT1472" s="227" t="s">
        <v>199</v>
      </c>
      <c r="AU1472" s="227" t="s">
        <v>83</v>
      </c>
      <c r="AY1472" s="20" t="s">
        <v>197</v>
      </c>
      <c r="BE1472" s="228">
        <f>IF(N1472="základní",J1472,0)</f>
        <v>0</v>
      </c>
      <c r="BF1472" s="228">
        <f>IF(N1472="snížená",J1472,0)</f>
        <v>0</v>
      </c>
      <c r="BG1472" s="228">
        <f>IF(N1472="zákl. přenesená",J1472,0)</f>
        <v>0</v>
      </c>
      <c r="BH1472" s="228">
        <f>IF(N1472="sníž. přenesená",J1472,0)</f>
        <v>0</v>
      </c>
      <c r="BI1472" s="228">
        <f>IF(N1472="nulová",J1472,0)</f>
        <v>0</v>
      </c>
      <c r="BJ1472" s="20" t="s">
        <v>81</v>
      </c>
      <c r="BK1472" s="228">
        <f>ROUND(I1472*H1472,2)</f>
        <v>0</v>
      </c>
      <c r="BL1472" s="20" t="s">
        <v>291</v>
      </c>
      <c r="BM1472" s="227" t="s">
        <v>2165</v>
      </c>
    </row>
    <row r="1473" s="2" customFormat="1">
      <c r="A1473" s="41"/>
      <c r="B1473" s="42"/>
      <c r="C1473" s="43"/>
      <c r="D1473" s="229" t="s">
        <v>205</v>
      </c>
      <c r="E1473" s="43"/>
      <c r="F1473" s="230" t="s">
        <v>2166</v>
      </c>
      <c r="G1473" s="43"/>
      <c r="H1473" s="43"/>
      <c r="I1473" s="231"/>
      <c r="J1473" s="43"/>
      <c r="K1473" s="43"/>
      <c r="L1473" s="47"/>
      <c r="M1473" s="232"/>
      <c r="N1473" s="233"/>
      <c r="O1473" s="87"/>
      <c r="P1473" s="87"/>
      <c r="Q1473" s="87"/>
      <c r="R1473" s="87"/>
      <c r="S1473" s="87"/>
      <c r="T1473" s="88"/>
      <c r="U1473" s="41"/>
      <c r="V1473" s="41"/>
      <c r="W1473" s="41"/>
      <c r="X1473" s="41"/>
      <c r="Y1473" s="41"/>
      <c r="Z1473" s="41"/>
      <c r="AA1473" s="41"/>
      <c r="AB1473" s="41"/>
      <c r="AC1473" s="41"/>
      <c r="AD1473" s="41"/>
      <c r="AE1473" s="41"/>
      <c r="AT1473" s="20" t="s">
        <v>205</v>
      </c>
      <c r="AU1473" s="20" t="s">
        <v>83</v>
      </c>
    </row>
    <row r="1474" s="15" customFormat="1">
      <c r="A1474" s="15"/>
      <c r="B1474" s="257"/>
      <c r="C1474" s="258"/>
      <c r="D1474" s="236" t="s">
        <v>207</v>
      </c>
      <c r="E1474" s="259" t="s">
        <v>19</v>
      </c>
      <c r="F1474" s="260" t="s">
        <v>2167</v>
      </c>
      <c r="G1474" s="258"/>
      <c r="H1474" s="259" t="s">
        <v>19</v>
      </c>
      <c r="I1474" s="261"/>
      <c r="J1474" s="258"/>
      <c r="K1474" s="258"/>
      <c r="L1474" s="262"/>
      <c r="M1474" s="263"/>
      <c r="N1474" s="264"/>
      <c r="O1474" s="264"/>
      <c r="P1474" s="264"/>
      <c r="Q1474" s="264"/>
      <c r="R1474" s="264"/>
      <c r="S1474" s="264"/>
      <c r="T1474" s="26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T1474" s="266" t="s">
        <v>207</v>
      </c>
      <c r="AU1474" s="266" t="s">
        <v>83</v>
      </c>
      <c r="AV1474" s="15" t="s">
        <v>81</v>
      </c>
      <c r="AW1474" s="15" t="s">
        <v>35</v>
      </c>
      <c r="AX1474" s="15" t="s">
        <v>74</v>
      </c>
      <c r="AY1474" s="266" t="s">
        <v>197</v>
      </c>
    </row>
    <row r="1475" s="13" customFormat="1">
      <c r="A1475" s="13"/>
      <c r="B1475" s="234"/>
      <c r="C1475" s="235"/>
      <c r="D1475" s="236" t="s">
        <v>207</v>
      </c>
      <c r="E1475" s="237" t="s">
        <v>19</v>
      </c>
      <c r="F1475" s="238" t="s">
        <v>2168</v>
      </c>
      <c r="G1475" s="235"/>
      <c r="H1475" s="239">
        <v>377.89999999999998</v>
      </c>
      <c r="I1475" s="240"/>
      <c r="J1475" s="235"/>
      <c r="K1475" s="235"/>
      <c r="L1475" s="241"/>
      <c r="M1475" s="242"/>
      <c r="N1475" s="243"/>
      <c r="O1475" s="243"/>
      <c r="P1475" s="243"/>
      <c r="Q1475" s="243"/>
      <c r="R1475" s="243"/>
      <c r="S1475" s="243"/>
      <c r="T1475" s="244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5" t="s">
        <v>207</v>
      </c>
      <c r="AU1475" s="245" t="s">
        <v>83</v>
      </c>
      <c r="AV1475" s="13" t="s">
        <v>83</v>
      </c>
      <c r="AW1475" s="13" t="s">
        <v>35</v>
      </c>
      <c r="AX1475" s="13" t="s">
        <v>74</v>
      </c>
      <c r="AY1475" s="245" t="s">
        <v>197</v>
      </c>
    </row>
    <row r="1476" s="14" customFormat="1">
      <c r="A1476" s="14"/>
      <c r="B1476" s="246"/>
      <c r="C1476" s="247"/>
      <c r="D1476" s="236" t="s">
        <v>207</v>
      </c>
      <c r="E1476" s="248" t="s">
        <v>19</v>
      </c>
      <c r="F1476" s="249" t="s">
        <v>216</v>
      </c>
      <c r="G1476" s="247"/>
      <c r="H1476" s="250">
        <v>377.89999999999998</v>
      </c>
      <c r="I1476" s="251"/>
      <c r="J1476" s="247"/>
      <c r="K1476" s="247"/>
      <c r="L1476" s="252"/>
      <c r="M1476" s="253"/>
      <c r="N1476" s="254"/>
      <c r="O1476" s="254"/>
      <c r="P1476" s="254"/>
      <c r="Q1476" s="254"/>
      <c r="R1476" s="254"/>
      <c r="S1476" s="254"/>
      <c r="T1476" s="255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6" t="s">
        <v>207</v>
      </c>
      <c r="AU1476" s="256" t="s">
        <v>83</v>
      </c>
      <c r="AV1476" s="14" t="s">
        <v>109</v>
      </c>
      <c r="AW1476" s="14" t="s">
        <v>35</v>
      </c>
      <c r="AX1476" s="14" t="s">
        <v>81</v>
      </c>
      <c r="AY1476" s="256" t="s">
        <v>197</v>
      </c>
    </row>
    <row r="1477" s="2" customFormat="1" ht="16.5" customHeight="1">
      <c r="A1477" s="41"/>
      <c r="B1477" s="42"/>
      <c r="C1477" s="279" t="s">
        <v>2169</v>
      </c>
      <c r="D1477" s="279" t="s">
        <v>542</v>
      </c>
      <c r="E1477" s="280" t="s">
        <v>2170</v>
      </c>
      <c r="F1477" s="281" t="s">
        <v>2171</v>
      </c>
      <c r="G1477" s="282" t="s">
        <v>202</v>
      </c>
      <c r="H1477" s="283">
        <v>15.699999999999999</v>
      </c>
      <c r="I1477" s="284"/>
      <c r="J1477" s="285">
        <f>ROUND(I1477*H1477,2)</f>
        <v>0</v>
      </c>
      <c r="K1477" s="281" t="s">
        <v>19</v>
      </c>
      <c r="L1477" s="286"/>
      <c r="M1477" s="287" t="s">
        <v>19</v>
      </c>
      <c r="N1477" s="288" t="s">
        <v>45</v>
      </c>
      <c r="O1477" s="87"/>
      <c r="P1477" s="225">
        <f>O1477*H1477</f>
        <v>0</v>
      </c>
      <c r="Q1477" s="225">
        <v>0</v>
      </c>
      <c r="R1477" s="225">
        <f>Q1477*H1477</f>
        <v>0</v>
      </c>
      <c r="S1477" s="225">
        <v>0</v>
      </c>
      <c r="T1477" s="226">
        <f>S1477*H1477</f>
        <v>0</v>
      </c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R1477" s="227" t="s">
        <v>396</v>
      </c>
      <c r="AT1477" s="227" t="s">
        <v>542</v>
      </c>
      <c r="AU1477" s="227" t="s">
        <v>83</v>
      </c>
      <c r="AY1477" s="20" t="s">
        <v>197</v>
      </c>
      <c r="BE1477" s="228">
        <f>IF(N1477="základní",J1477,0)</f>
        <v>0</v>
      </c>
      <c r="BF1477" s="228">
        <f>IF(N1477="snížená",J1477,0)</f>
        <v>0</v>
      </c>
      <c r="BG1477" s="228">
        <f>IF(N1477="zákl. přenesená",J1477,0)</f>
        <v>0</v>
      </c>
      <c r="BH1477" s="228">
        <f>IF(N1477="sníž. přenesená",J1477,0)</f>
        <v>0</v>
      </c>
      <c r="BI1477" s="228">
        <f>IF(N1477="nulová",J1477,0)</f>
        <v>0</v>
      </c>
      <c r="BJ1477" s="20" t="s">
        <v>81</v>
      </c>
      <c r="BK1477" s="228">
        <f>ROUND(I1477*H1477,2)</f>
        <v>0</v>
      </c>
      <c r="BL1477" s="20" t="s">
        <v>291</v>
      </c>
      <c r="BM1477" s="227" t="s">
        <v>2172</v>
      </c>
    </row>
    <row r="1478" s="13" customFormat="1">
      <c r="A1478" s="13"/>
      <c r="B1478" s="234"/>
      <c r="C1478" s="235"/>
      <c r="D1478" s="236" t="s">
        <v>207</v>
      </c>
      <c r="E1478" s="237" t="s">
        <v>19</v>
      </c>
      <c r="F1478" s="238" t="s">
        <v>2173</v>
      </c>
      <c r="G1478" s="235"/>
      <c r="H1478" s="239">
        <v>15.699999999999999</v>
      </c>
      <c r="I1478" s="240"/>
      <c r="J1478" s="235"/>
      <c r="K1478" s="235"/>
      <c r="L1478" s="241"/>
      <c r="M1478" s="242"/>
      <c r="N1478" s="243"/>
      <c r="O1478" s="243"/>
      <c r="P1478" s="243"/>
      <c r="Q1478" s="243"/>
      <c r="R1478" s="243"/>
      <c r="S1478" s="243"/>
      <c r="T1478" s="244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5" t="s">
        <v>207</v>
      </c>
      <c r="AU1478" s="245" t="s">
        <v>83</v>
      </c>
      <c r="AV1478" s="13" t="s">
        <v>83</v>
      </c>
      <c r="AW1478" s="13" t="s">
        <v>35</v>
      </c>
      <c r="AX1478" s="13" t="s">
        <v>81</v>
      </c>
      <c r="AY1478" s="245" t="s">
        <v>197</v>
      </c>
    </row>
    <row r="1479" s="2" customFormat="1" ht="16.5" customHeight="1">
      <c r="A1479" s="41"/>
      <c r="B1479" s="42"/>
      <c r="C1479" s="279" t="s">
        <v>2174</v>
      </c>
      <c r="D1479" s="279" t="s">
        <v>542</v>
      </c>
      <c r="E1479" s="280" t="s">
        <v>2175</v>
      </c>
      <c r="F1479" s="281" t="s">
        <v>2176</v>
      </c>
      <c r="G1479" s="282" t="s">
        <v>886</v>
      </c>
      <c r="H1479" s="283">
        <v>23.699999999999999</v>
      </c>
      <c r="I1479" s="284"/>
      <c r="J1479" s="285">
        <f>ROUND(I1479*H1479,2)</f>
        <v>0</v>
      </c>
      <c r="K1479" s="281" t="s">
        <v>19</v>
      </c>
      <c r="L1479" s="286"/>
      <c r="M1479" s="287" t="s">
        <v>19</v>
      </c>
      <c r="N1479" s="288" t="s">
        <v>45</v>
      </c>
      <c r="O1479" s="87"/>
      <c r="P1479" s="225">
        <f>O1479*H1479</f>
        <v>0</v>
      </c>
      <c r="Q1479" s="225">
        <v>0.0071999999999999998</v>
      </c>
      <c r="R1479" s="225">
        <f>Q1479*H1479</f>
        <v>0.17063999999999999</v>
      </c>
      <c r="S1479" s="225">
        <v>0</v>
      </c>
      <c r="T1479" s="226">
        <f>S1479*H1479</f>
        <v>0</v>
      </c>
      <c r="U1479" s="41"/>
      <c r="V1479" s="41"/>
      <c r="W1479" s="41"/>
      <c r="X1479" s="41"/>
      <c r="Y1479" s="41"/>
      <c r="Z1479" s="41"/>
      <c r="AA1479" s="41"/>
      <c r="AB1479" s="41"/>
      <c r="AC1479" s="41"/>
      <c r="AD1479" s="41"/>
      <c r="AE1479" s="41"/>
      <c r="AR1479" s="227" t="s">
        <v>396</v>
      </c>
      <c r="AT1479" s="227" t="s">
        <v>542</v>
      </c>
      <c r="AU1479" s="227" t="s">
        <v>83</v>
      </c>
      <c r="AY1479" s="20" t="s">
        <v>197</v>
      </c>
      <c r="BE1479" s="228">
        <f>IF(N1479="základní",J1479,0)</f>
        <v>0</v>
      </c>
      <c r="BF1479" s="228">
        <f>IF(N1479="snížená",J1479,0)</f>
        <v>0</v>
      </c>
      <c r="BG1479" s="228">
        <f>IF(N1479="zákl. přenesená",J1479,0)</f>
        <v>0</v>
      </c>
      <c r="BH1479" s="228">
        <f>IF(N1479="sníž. přenesená",J1479,0)</f>
        <v>0</v>
      </c>
      <c r="BI1479" s="228">
        <f>IF(N1479="nulová",J1479,0)</f>
        <v>0</v>
      </c>
      <c r="BJ1479" s="20" t="s">
        <v>81</v>
      </c>
      <c r="BK1479" s="228">
        <f>ROUND(I1479*H1479,2)</f>
        <v>0</v>
      </c>
      <c r="BL1479" s="20" t="s">
        <v>291</v>
      </c>
      <c r="BM1479" s="227" t="s">
        <v>2177</v>
      </c>
    </row>
    <row r="1480" s="13" customFormat="1">
      <c r="A1480" s="13"/>
      <c r="B1480" s="234"/>
      <c r="C1480" s="235"/>
      <c r="D1480" s="236" t="s">
        <v>207</v>
      </c>
      <c r="E1480" s="237" t="s">
        <v>19</v>
      </c>
      <c r="F1480" s="238" t="s">
        <v>2178</v>
      </c>
      <c r="G1480" s="235"/>
      <c r="H1480" s="239">
        <v>23.699999999999999</v>
      </c>
      <c r="I1480" s="240"/>
      <c r="J1480" s="235"/>
      <c r="K1480" s="235"/>
      <c r="L1480" s="241"/>
      <c r="M1480" s="242"/>
      <c r="N1480" s="243"/>
      <c r="O1480" s="243"/>
      <c r="P1480" s="243"/>
      <c r="Q1480" s="243"/>
      <c r="R1480" s="243"/>
      <c r="S1480" s="243"/>
      <c r="T1480" s="244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5" t="s">
        <v>207</v>
      </c>
      <c r="AU1480" s="245" t="s">
        <v>83</v>
      </c>
      <c r="AV1480" s="13" t="s">
        <v>83</v>
      </c>
      <c r="AW1480" s="13" t="s">
        <v>35</v>
      </c>
      <c r="AX1480" s="13" t="s">
        <v>81</v>
      </c>
      <c r="AY1480" s="245" t="s">
        <v>197</v>
      </c>
    </row>
    <row r="1481" s="2" customFormat="1" ht="16.5" customHeight="1">
      <c r="A1481" s="41"/>
      <c r="B1481" s="42"/>
      <c r="C1481" s="279" t="s">
        <v>2179</v>
      </c>
      <c r="D1481" s="279" t="s">
        <v>542</v>
      </c>
      <c r="E1481" s="280" t="s">
        <v>2180</v>
      </c>
      <c r="F1481" s="281" t="s">
        <v>2181</v>
      </c>
      <c r="G1481" s="282" t="s">
        <v>886</v>
      </c>
      <c r="H1481" s="283">
        <v>5.6200000000000001</v>
      </c>
      <c r="I1481" s="284"/>
      <c r="J1481" s="285">
        <f>ROUND(I1481*H1481,2)</f>
        <v>0</v>
      </c>
      <c r="K1481" s="281" t="s">
        <v>19</v>
      </c>
      <c r="L1481" s="286"/>
      <c r="M1481" s="287" t="s">
        <v>19</v>
      </c>
      <c r="N1481" s="288" t="s">
        <v>45</v>
      </c>
      <c r="O1481" s="87"/>
      <c r="P1481" s="225">
        <f>O1481*H1481</f>
        <v>0</v>
      </c>
      <c r="Q1481" s="225">
        <v>0.00050000000000000001</v>
      </c>
      <c r="R1481" s="225">
        <f>Q1481*H1481</f>
        <v>0.00281</v>
      </c>
      <c r="S1481" s="225">
        <v>0</v>
      </c>
      <c r="T1481" s="226">
        <f>S1481*H1481</f>
        <v>0</v>
      </c>
      <c r="U1481" s="41"/>
      <c r="V1481" s="41"/>
      <c r="W1481" s="41"/>
      <c r="X1481" s="41"/>
      <c r="Y1481" s="41"/>
      <c r="Z1481" s="41"/>
      <c r="AA1481" s="41"/>
      <c r="AB1481" s="41"/>
      <c r="AC1481" s="41"/>
      <c r="AD1481" s="41"/>
      <c r="AE1481" s="41"/>
      <c r="AR1481" s="227" t="s">
        <v>396</v>
      </c>
      <c r="AT1481" s="227" t="s">
        <v>542</v>
      </c>
      <c r="AU1481" s="227" t="s">
        <v>83</v>
      </c>
      <c r="AY1481" s="20" t="s">
        <v>197</v>
      </c>
      <c r="BE1481" s="228">
        <f>IF(N1481="základní",J1481,0)</f>
        <v>0</v>
      </c>
      <c r="BF1481" s="228">
        <f>IF(N1481="snížená",J1481,0)</f>
        <v>0</v>
      </c>
      <c r="BG1481" s="228">
        <f>IF(N1481="zákl. přenesená",J1481,0)</f>
        <v>0</v>
      </c>
      <c r="BH1481" s="228">
        <f>IF(N1481="sníž. přenesená",J1481,0)</f>
        <v>0</v>
      </c>
      <c r="BI1481" s="228">
        <f>IF(N1481="nulová",J1481,0)</f>
        <v>0</v>
      </c>
      <c r="BJ1481" s="20" t="s">
        <v>81</v>
      </c>
      <c r="BK1481" s="228">
        <f>ROUND(I1481*H1481,2)</f>
        <v>0</v>
      </c>
      <c r="BL1481" s="20" t="s">
        <v>291</v>
      </c>
      <c r="BM1481" s="227" t="s">
        <v>2182</v>
      </c>
    </row>
    <row r="1482" s="13" customFormat="1">
      <c r="A1482" s="13"/>
      <c r="B1482" s="234"/>
      <c r="C1482" s="235"/>
      <c r="D1482" s="236" t="s">
        <v>207</v>
      </c>
      <c r="E1482" s="237" t="s">
        <v>19</v>
      </c>
      <c r="F1482" s="238" t="s">
        <v>2183</v>
      </c>
      <c r="G1482" s="235"/>
      <c r="H1482" s="239">
        <v>5.6200000000000001</v>
      </c>
      <c r="I1482" s="240"/>
      <c r="J1482" s="235"/>
      <c r="K1482" s="235"/>
      <c r="L1482" s="241"/>
      <c r="M1482" s="242"/>
      <c r="N1482" s="243"/>
      <c r="O1482" s="243"/>
      <c r="P1482" s="243"/>
      <c r="Q1482" s="243"/>
      <c r="R1482" s="243"/>
      <c r="S1482" s="243"/>
      <c r="T1482" s="244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5" t="s">
        <v>207</v>
      </c>
      <c r="AU1482" s="245" t="s">
        <v>83</v>
      </c>
      <c r="AV1482" s="13" t="s">
        <v>83</v>
      </c>
      <c r="AW1482" s="13" t="s">
        <v>35</v>
      </c>
      <c r="AX1482" s="13" t="s">
        <v>81</v>
      </c>
      <c r="AY1482" s="245" t="s">
        <v>197</v>
      </c>
    </row>
    <row r="1483" s="2" customFormat="1" ht="16.5" customHeight="1">
      <c r="A1483" s="41"/>
      <c r="B1483" s="42"/>
      <c r="C1483" s="279" t="s">
        <v>2184</v>
      </c>
      <c r="D1483" s="289" t="s">
        <v>542</v>
      </c>
      <c r="E1483" s="280" t="s">
        <v>2185</v>
      </c>
      <c r="F1483" s="281" t="s">
        <v>2186</v>
      </c>
      <c r="G1483" s="282" t="s">
        <v>886</v>
      </c>
      <c r="H1483" s="283">
        <v>36</v>
      </c>
      <c r="I1483" s="284"/>
      <c r="J1483" s="285">
        <f>ROUND(I1483*H1483,2)</f>
        <v>0</v>
      </c>
      <c r="K1483" s="281" t="s">
        <v>19</v>
      </c>
      <c r="L1483" s="286"/>
      <c r="M1483" s="287" t="s">
        <v>19</v>
      </c>
      <c r="N1483" s="288" t="s">
        <v>45</v>
      </c>
      <c r="O1483" s="87"/>
      <c r="P1483" s="225">
        <f>O1483*H1483</f>
        <v>0</v>
      </c>
      <c r="Q1483" s="225">
        <v>0.00050000000000000001</v>
      </c>
      <c r="R1483" s="225">
        <f>Q1483*H1483</f>
        <v>0.018000000000000002</v>
      </c>
      <c r="S1483" s="225">
        <v>0</v>
      </c>
      <c r="T1483" s="226">
        <f>S1483*H1483</f>
        <v>0</v>
      </c>
      <c r="U1483" s="41"/>
      <c r="V1483" s="41"/>
      <c r="W1483" s="41"/>
      <c r="X1483" s="41"/>
      <c r="Y1483" s="41"/>
      <c r="Z1483" s="41"/>
      <c r="AA1483" s="41"/>
      <c r="AB1483" s="41"/>
      <c r="AC1483" s="41"/>
      <c r="AD1483" s="41"/>
      <c r="AE1483" s="41"/>
      <c r="AR1483" s="227" t="s">
        <v>396</v>
      </c>
      <c r="AT1483" s="227" t="s">
        <v>542</v>
      </c>
      <c r="AU1483" s="227" t="s">
        <v>83</v>
      </c>
      <c r="AY1483" s="20" t="s">
        <v>197</v>
      </c>
      <c r="BE1483" s="228">
        <f>IF(N1483="základní",J1483,0)</f>
        <v>0</v>
      </c>
      <c r="BF1483" s="228">
        <f>IF(N1483="snížená",J1483,0)</f>
        <v>0</v>
      </c>
      <c r="BG1483" s="228">
        <f>IF(N1483="zákl. přenesená",J1483,0)</f>
        <v>0</v>
      </c>
      <c r="BH1483" s="228">
        <f>IF(N1483="sníž. přenesená",J1483,0)</f>
        <v>0</v>
      </c>
      <c r="BI1483" s="228">
        <f>IF(N1483="nulová",J1483,0)</f>
        <v>0</v>
      </c>
      <c r="BJ1483" s="20" t="s">
        <v>81</v>
      </c>
      <c r="BK1483" s="228">
        <f>ROUND(I1483*H1483,2)</f>
        <v>0</v>
      </c>
      <c r="BL1483" s="20" t="s">
        <v>291</v>
      </c>
      <c r="BM1483" s="227" t="s">
        <v>2187</v>
      </c>
    </row>
    <row r="1484" s="13" customFormat="1">
      <c r="A1484" s="13"/>
      <c r="B1484" s="234"/>
      <c r="C1484" s="235"/>
      <c r="D1484" s="236" t="s">
        <v>207</v>
      </c>
      <c r="E1484" s="237" t="s">
        <v>19</v>
      </c>
      <c r="F1484" s="238" t="s">
        <v>2188</v>
      </c>
      <c r="G1484" s="235"/>
      <c r="H1484" s="239">
        <v>36</v>
      </c>
      <c r="I1484" s="240"/>
      <c r="J1484" s="235"/>
      <c r="K1484" s="235"/>
      <c r="L1484" s="241"/>
      <c r="M1484" s="242"/>
      <c r="N1484" s="243"/>
      <c r="O1484" s="243"/>
      <c r="P1484" s="243"/>
      <c r="Q1484" s="243"/>
      <c r="R1484" s="243"/>
      <c r="S1484" s="243"/>
      <c r="T1484" s="244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5" t="s">
        <v>207</v>
      </c>
      <c r="AU1484" s="245" t="s">
        <v>83</v>
      </c>
      <c r="AV1484" s="13" t="s">
        <v>83</v>
      </c>
      <c r="AW1484" s="13" t="s">
        <v>35</v>
      </c>
      <c r="AX1484" s="13" t="s">
        <v>81</v>
      </c>
      <c r="AY1484" s="245" t="s">
        <v>197</v>
      </c>
    </row>
    <row r="1485" s="2" customFormat="1" ht="16.5" customHeight="1">
      <c r="A1485" s="41"/>
      <c r="B1485" s="42"/>
      <c r="C1485" s="279" t="s">
        <v>2189</v>
      </c>
      <c r="D1485" s="279" t="s">
        <v>542</v>
      </c>
      <c r="E1485" s="280" t="s">
        <v>2190</v>
      </c>
      <c r="F1485" s="281" t="s">
        <v>2191</v>
      </c>
      <c r="G1485" s="282" t="s">
        <v>267</v>
      </c>
      <c r="H1485" s="283">
        <v>5</v>
      </c>
      <c r="I1485" s="284"/>
      <c r="J1485" s="285">
        <f>ROUND(I1485*H1485,2)</f>
        <v>0</v>
      </c>
      <c r="K1485" s="281" t="s">
        <v>19</v>
      </c>
      <c r="L1485" s="286"/>
      <c r="M1485" s="287" t="s">
        <v>19</v>
      </c>
      <c r="N1485" s="288" t="s">
        <v>45</v>
      </c>
      <c r="O1485" s="87"/>
      <c r="P1485" s="225">
        <f>O1485*H1485</f>
        <v>0</v>
      </c>
      <c r="Q1485" s="225">
        <v>0</v>
      </c>
      <c r="R1485" s="225">
        <f>Q1485*H1485</f>
        <v>0</v>
      </c>
      <c r="S1485" s="225">
        <v>0</v>
      </c>
      <c r="T1485" s="226">
        <f>S1485*H1485</f>
        <v>0</v>
      </c>
      <c r="U1485" s="41"/>
      <c r="V1485" s="41"/>
      <c r="W1485" s="41"/>
      <c r="X1485" s="41"/>
      <c r="Y1485" s="41"/>
      <c r="Z1485" s="41"/>
      <c r="AA1485" s="41"/>
      <c r="AB1485" s="41"/>
      <c r="AC1485" s="41"/>
      <c r="AD1485" s="41"/>
      <c r="AE1485" s="41"/>
      <c r="AR1485" s="227" t="s">
        <v>396</v>
      </c>
      <c r="AT1485" s="227" t="s">
        <v>542</v>
      </c>
      <c r="AU1485" s="227" t="s">
        <v>83</v>
      </c>
      <c r="AY1485" s="20" t="s">
        <v>197</v>
      </c>
      <c r="BE1485" s="228">
        <f>IF(N1485="základní",J1485,0)</f>
        <v>0</v>
      </c>
      <c r="BF1485" s="228">
        <f>IF(N1485="snížená",J1485,0)</f>
        <v>0</v>
      </c>
      <c r="BG1485" s="228">
        <f>IF(N1485="zákl. přenesená",J1485,0)</f>
        <v>0</v>
      </c>
      <c r="BH1485" s="228">
        <f>IF(N1485="sníž. přenesená",J1485,0)</f>
        <v>0</v>
      </c>
      <c r="BI1485" s="228">
        <f>IF(N1485="nulová",J1485,0)</f>
        <v>0</v>
      </c>
      <c r="BJ1485" s="20" t="s">
        <v>81</v>
      </c>
      <c r="BK1485" s="228">
        <f>ROUND(I1485*H1485,2)</f>
        <v>0</v>
      </c>
      <c r="BL1485" s="20" t="s">
        <v>291</v>
      </c>
      <c r="BM1485" s="227" t="s">
        <v>2192</v>
      </c>
    </row>
    <row r="1486" s="2" customFormat="1" ht="16.5" customHeight="1">
      <c r="A1486" s="41"/>
      <c r="B1486" s="42"/>
      <c r="C1486" s="279" t="s">
        <v>2193</v>
      </c>
      <c r="D1486" s="279" t="s">
        <v>542</v>
      </c>
      <c r="E1486" s="280" t="s">
        <v>2194</v>
      </c>
      <c r="F1486" s="281" t="s">
        <v>2195</v>
      </c>
      <c r="G1486" s="282" t="s">
        <v>267</v>
      </c>
      <c r="H1486" s="283">
        <v>12</v>
      </c>
      <c r="I1486" s="284"/>
      <c r="J1486" s="285">
        <f>ROUND(I1486*H1486,2)</f>
        <v>0</v>
      </c>
      <c r="K1486" s="281" t="s">
        <v>19</v>
      </c>
      <c r="L1486" s="286"/>
      <c r="M1486" s="287" t="s">
        <v>19</v>
      </c>
      <c r="N1486" s="288" t="s">
        <v>45</v>
      </c>
      <c r="O1486" s="87"/>
      <c r="P1486" s="225">
        <f>O1486*H1486</f>
        <v>0</v>
      </c>
      <c r="Q1486" s="225">
        <v>0</v>
      </c>
      <c r="R1486" s="225">
        <f>Q1486*H1486</f>
        <v>0</v>
      </c>
      <c r="S1486" s="225">
        <v>0</v>
      </c>
      <c r="T1486" s="226">
        <f>S1486*H1486</f>
        <v>0</v>
      </c>
      <c r="U1486" s="41"/>
      <c r="V1486" s="41"/>
      <c r="W1486" s="41"/>
      <c r="X1486" s="41"/>
      <c r="Y1486" s="41"/>
      <c r="Z1486" s="41"/>
      <c r="AA1486" s="41"/>
      <c r="AB1486" s="41"/>
      <c r="AC1486" s="41"/>
      <c r="AD1486" s="41"/>
      <c r="AE1486" s="41"/>
      <c r="AR1486" s="227" t="s">
        <v>396</v>
      </c>
      <c r="AT1486" s="227" t="s">
        <v>542</v>
      </c>
      <c r="AU1486" s="227" t="s">
        <v>83</v>
      </c>
      <c r="AY1486" s="20" t="s">
        <v>197</v>
      </c>
      <c r="BE1486" s="228">
        <f>IF(N1486="základní",J1486,0)</f>
        <v>0</v>
      </c>
      <c r="BF1486" s="228">
        <f>IF(N1486="snížená",J1486,0)</f>
        <v>0</v>
      </c>
      <c r="BG1486" s="228">
        <f>IF(N1486="zákl. přenesená",J1486,0)</f>
        <v>0</v>
      </c>
      <c r="BH1486" s="228">
        <f>IF(N1486="sníž. přenesená",J1486,0)</f>
        <v>0</v>
      </c>
      <c r="BI1486" s="228">
        <f>IF(N1486="nulová",J1486,0)</f>
        <v>0</v>
      </c>
      <c r="BJ1486" s="20" t="s">
        <v>81</v>
      </c>
      <c r="BK1486" s="228">
        <f>ROUND(I1486*H1486,2)</f>
        <v>0</v>
      </c>
      <c r="BL1486" s="20" t="s">
        <v>291</v>
      </c>
      <c r="BM1486" s="227" t="s">
        <v>2196</v>
      </c>
    </row>
    <row r="1487" s="2" customFormat="1" ht="24.15" customHeight="1">
      <c r="A1487" s="41"/>
      <c r="B1487" s="42"/>
      <c r="C1487" s="279" t="s">
        <v>2197</v>
      </c>
      <c r="D1487" s="279" t="s">
        <v>542</v>
      </c>
      <c r="E1487" s="280" t="s">
        <v>2198</v>
      </c>
      <c r="F1487" s="281" t="s">
        <v>2199</v>
      </c>
      <c r="G1487" s="282" t="s">
        <v>267</v>
      </c>
      <c r="H1487" s="283">
        <v>1</v>
      </c>
      <c r="I1487" s="284"/>
      <c r="J1487" s="285">
        <f>ROUND(I1487*H1487,2)</f>
        <v>0</v>
      </c>
      <c r="K1487" s="281" t="s">
        <v>203</v>
      </c>
      <c r="L1487" s="286"/>
      <c r="M1487" s="287" t="s">
        <v>19</v>
      </c>
      <c r="N1487" s="288" t="s">
        <v>45</v>
      </c>
      <c r="O1487" s="87"/>
      <c r="P1487" s="225">
        <f>O1487*H1487</f>
        <v>0</v>
      </c>
      <c r="Q1487" s="225">
        <v>0.00014999999999999999</v>
      </c>
      <c r="R1487" s="225">
        <f>Q1487*H1487</f>
        <v>0.00014999999999999999</v>
      </c>
      <c r="S1487" s="225">
        <v>0</v>
      </c>
      <c r="T1487" s="226">
        <f>S1487*H1487</f>
        <v>0</v>
      </c>
      <c r="U1487" s="41"/>
      <c r="V1487" s="41"/>
      <c r="W1487" s="41"/>
      <c r="X1487" s="41"/>
      <c r="Y1487" s="41"/>
      <c r="Z1487" s="41"/>
      <c r="AA1487" s="41"/>
      <c r="AB1487" s="41"/>
      <c r="AC1487" s="41"/>
      <c r="AD1487" s="41"/>
      <c r="AE1487" s="41"/>
      <c r="AR1487" s="227" t="s">
        <v>396</v>
      </c>
      <c r="AT1487" s="227" t="s">
        <v>542</v>
      </c>
      <c r="AU1487" s="227" t="s">
        <v>83</v>
      </c>
      <c r="AY1487" s="20" t="s">
        <v>197</v>
      </c>
      <c r="BE1487" s="228">
        <f>IF(N1487="základní",J1487,0)</f>
        <v>0</v>
      </c>
      <c r="BF1487" s="228">
        <f>IF(N1487="snížená",J1487,0)</f>
        <v>0</v>
      </c>
      <c r="BG1487" s="228">
        <f>IF(N1487="zákl. přenesená",J1487,0)</f>
        <v>0</v>
      </c>
      <c r="BH1487" s="228">
        <f>IF(N1487="sníž. přenesená",J1487,0)</f>
        <v>0</v>
      </c>
      <c r="BI1487" s="228">
        <f>IF(N1487="nulová",J1487,0)</f>
        <v>0</v>
      </c>
      <c r="BJ1487" s="20" t="s">
        <v>81</v>
      </c>
      <c r="BK1487" s="228">
        <f>ROUND(I1487*H1487,2)</f>
        <v>0</v>
      </c>
      <c r="BL1487" s="20" t="s">
        <v>291</v>
      </c>
      <c r="BM1487" s="227" t="s">
        <v>2200</v>
      </c>
    </row>
    <row r="1488" s="2" customFormat="1" ht="16.5" customHeight="1">
      <c r="A1488" s="41"/>
      <c r="B1488" s="42"/>
      <c r="C1488" s="279" t="s">
        <v>2201</v>
      </c>
      <c r="D1488" s="279" t="s">
        <v>542</v>
      </c>
      <c r="E1488" s="280" t="s">
        <v>2202</v>
      </c>
      <c r="F1488" s="281" t="s">
        <v>2203</v>
      </c>
      <c r="G1488" s="282" t="s">
        <v>267</v>
      </c>
      <c r="H1488" s="283">
        <v>1</v>
      </c>
      <c r="I1488" s="284"/>
      <c r="J1488" s="285">
        <f>ROUND(I1488*H1488,2)</f>
        <v>0</v>
      </c>
      <c r="K1488" s="281" t="s">
        <v>203</v>
      </c>
      <c r="L1488" s="286"/>
      <c r="M1488" s="287" t="s">
        <v>19</v>
      </c>
      <c r="N1488" s="288" t="s">
        <v>45</v>
      </c>
      <c r="O1488" s="87"/>
      <c r="P1488" s="225">
        <f>O1488*H1488</f>
        <v>0</v>
      </c>
      <c r="Q1488" s="225">
        <v>0.00014999999999999999</v>
      </c>
      <c r="R1488" s="225">
        <f>Q1488*H1488</f>
        <v>0.00014999999999999999</v>
      </c>
      <c r="S1488" s="225">
        <v>0</v>
      </c>
      <c r="T1488" s="226">
        <f>S1488*H1488</f>
        <v>0</v>
      </c>
      <c r="U1488" s="41"/>
      <c r="V1488" s="41"/>
      <c r="W1488" s="41"/>
      <c r="X1488" s="41"/>
      <c r="Y1488" s="41"/>
      <c r="Z1488" s="41"/>
      <c r="AA1488" s="41"/>
      <c r="AB1488" s="41"/>
      <c r="AC1488" s="41"/>
      <c r="AD1488" s="41"/>
      <c r="AE1488" s="41"/>
      <c r="AR1488" s="227" t="s">
        <v>396</v>
      </c>
      <c r="AT1488" s="227" t="s">
        <v>542</v>
      </c>
      <c r="AU1488" s="227" t="s">
        <v>83</v>
      </c>
      <c r="AY1488" s="20" t="s">
        <v>197</v>
      </c>
      <c r="BE1488" s="228">
        <f>IF(N1488="základní",J1488,0)</f>
        <v>0</v>
      </c>
      <c r="BF1488" s="228">
        <f>IF(N1488="snížená",J1488,0)</f>
        <v>0</v>
      </c>
      <c r="BG1488" s="228">
        <f>IF(N1488="zákl. přenesená",J1488,0)</f>
        <v>0</v>
      </c>
      <c r="BH1488" s="228">
        <f>IF(N1488="sníž. přenesená",J1488,0)</f>
        <v>0</v>
      </c>
      <c r="BI1488" s="228">
        <f>IF(N1488="nulová",J1488,0)</f>
        <v>0</v>
      </c>
      <c r="BJ1488" s="20" t="s">
        <v>81</v>
      </c>
      <c r="BK1488" s="228">
        <f>ROUND(I1488*H1488,2)</f>
        <v>0</v>
      </c>
      <c r="BL1488" s="20" t="s">
        <v>291</v>
      </c>
      <c r="BM1488" s="227" t="s">
        <v>2204</v>
      </c>
    </row>
    <row r="1489" s="2" customFormat="1" ht="24.15" customHeight="1">
      <c r="A1489" s="41"/>
      <c r="B1489" s="42"/>
      <c r="C1489" s="216" t="s">
        <v>2205</v>
      </c>
      <c r="D1489" s="216" t="s">
        <v>199</v>
      </c>
      <c r="E1489" s="217" t="s">
        <v>2206</v>
      </c>
      <c r="F1489" s="218" t="s">
        <v>2207</v>
      </c>
      <c r="G1489" s="219" t="s">
        <v>528</v>
      </c>
      <c r="H1489" s="220">
        <v>1</v>
      </c>
      <c r="I1489" s="221"/>
      <c r="J1489" s="222">
        <f>ROUND(I1489*H1489,2)</f>
        <v>0</v>
      </c>
      <c r="K1489" s="218" t="s">
        <v>19</v>
      </c>
      <c r="L1489" s="47"/>
      <c r="M1489" s="223" t="s">
        <v>19</v>
      </c>
      <c r="N1489" s="224" t="s">
        <v>45</v>
      </c>
      <c r="O1489" s="87"/>
      <c r="P1489" s="225">
        <f>O1489*H1489</f>
        <v>0</v>
      </c>
      <c r="Q1489" s="225">
        <v>5.0000000000000002E-05</v>
      </c>
      <c r="R1489" s="225">
        <f>Q1489*H1489</f>
        <v>5.0000000000000002E-05</v>
      </c>
      <c r="S1489" s="225">
        <v>0</v>
      </c>
      <c r="T1489" s="226">
        <f>S1489*H1489</f>
        <v>0</v>
      </c>
      <c r="U1489" s="41"/>
      <c r="V1489" s="41"/>
      <c r="W1489" s="41"/>
      <c r="X1489" s="41"/>
      <c r="Y1489" s="41"/>
      <c r="Z1489" s="41"/>
      <c r="AA1489" s="41"/>
      <c r="AB1489" s="41"/>
      <c r="AC1489" s="41"/>
      <c r="AD1489" s="41"/>
      <c r="AE1489" s="41"/>
      <c r="AR1489" s="227" t="s">
        <v>291</v>
      </c>
      <c r="AT1489" s="227" t="s">
        <v>199</v>
      </c>
      <c r="AU1489" s="227" t="s">
        <v>83</v>
      </c>
      <c r="AY1489" s="20" t="s">
        <v>197</v>
      </c>
      <c r="BE1489" s="228">
        <f>IF(N1489="základní",J1489,0)</f>
        <v>0</v>
      </c>
      <c r="BF1489" s="228">
        <f>IF(N1489="snížená",J1489,0)</f>
        <v>0</v>
      </c>
      <c r="BG1489" s="228">
        <f>IF(N1489="zákl. přenesená",J1489,0)</f>
        <v>0</v>
      </c>
      <c r="BH1489" s="228">
        <f>IF(N1489="sníž. přenesená",J1489,0)</f>
        <v>0</v>
      </c>
      <c r="BI1489" s="228">
        <f>IF(N1489="nulová",J1489,0)</f>
        <v>0</v>
      </c>
      <c r="BJ1489" s="20" t="s">
        <v>81</v>
      </c>
      <c r="BK1489" s="228">
        <f>ROUND(I1489*H1489,2)</f>
        <v>0</v>
      </c>
      <c r="BL1489" s="20" t="s">
        <v>291</v>
      </c>
      <c r="BM1489" s="227" t="s">
        <v>2208</v>
      </c>
    </row>
    <row r="1490" s="15" customFormat="1">
      <c r="A1490" s="15"/>
      <c r="B1490" s="257"/>
      <c r="C1490" s="258"/>
      <c r="D1490" s="236" t="s">
        <v>207</v>
      </c>
      <c r="E1490" s="259" t="s">
        <v>19</v>
      </c>
      <c r="F1490" s="260" t="s">
        <v>2209</v>
      </c>
      <c r="G1490" s="258"/>
      <c r="H1490" s="259" t="s">
        <v>19</v>
      </c>
      <c r="I1490" s="261"/>
      <c r="J1490" s="258"/>
      <c r="K1490" s="258"/>
      <c r="L1490" s="262"/>
      <c r="M1490" s="263"/>
      <c r="N1490" s="264"/>
      <c r="O1490" s="264"/>
      <c r="P1490" s="264"/>
      <c r="Q1490" s="264"/>
      <c r="R1490" s="264"/>
      <c r="S1490" s="264"/>
      <c r="T1490" s="26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T1490" s="266" t="s">
        <v>207</v>
      </c>
      <c r="AU1490" s="266" t="s">
        <v>83</v>
      </c>
      <c r="AV1490" s="15" t="s">
        <v>81</v>
      </c>
      <c r="AW1490" s="15" t="s">
        <v>35</v>
      </c>
      <c r="AX1490" s="15" t="s">
        <v>74</v>
      </c>
      <c r="AY1490" s="266" t="s">
        <v>197</v>
      </c>
    </row>
    <row r="1491" s="15" customFormat="1">
      <c r="A1491" s="15"/>
      <c r="B1491" s="257"/>
      <c r="C1491" s="258"/>
      <c r="D1491" s="236" t="s">
        <v>207</v>
      </c>
      <c r="E1491" s="259" t="s">
        <v>19</v>
      </c>
      <c r="F1491" s="260" t="s">
        <v>2210</v>
      </c>
      <c r="G1491" s="258"/>
      <c r="H1491" s="259" t="s">
        <v>19</v>
      </c>
      <c r="I1491" s="261"/>
      <c r="J1491" s="258"/>
      <c r="K1491" s="258"/>
      <c r="L1491" s="262"/>
      <c r="M1491" s="263"/>
      <c r="N1491" s="264"/>
      <c r="O1491" s="264"/>
      <c r="P1491" s="264"/>
      <c r="Q1491" s="264"/>
      <c r="R1491" s="264"/>
      <c r="S1491" s="264"/>
      <c r="T1491" s="26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T1491" s="266" t="s">
        <v>207</v>
      </c>
      <c r="AU1491" s="266" t="s">
        <v>83</v>
      </c>
      <c r="AV1491" s="15" t="s">
        <v>81</v>
      </c>
      <c r="AW1491" s="15" t="s">
        <v>35</v>
      </c>
      <c r="AX1491" s="15" t="s">
        <v>74</v>
      </c>
      <c r="AY1491" s="266" t="s">
        <v>197</v>
      </c>
    </row>
    <row r="1492" s="15" customFormat="1">
      <c r="A1492" s="15"/>
      <c r="B1492" s="257"/>
      <c r="C1492" s="258"/>
      <c r="D1492" s="236" t="s">
        <v>207</v>
      </c>
      <c r="E1492" s="259" t="s">
        <v>19</v>
      </c>
      <c r="F1492" s="260" t="s">
        <v>2211</v>
      </c>
      <c r="G1492" s="258"/>
      <c r="H1492" s="259" t="s">
        <v>19</v>
      </c>
      <c r="I1492" s="261"/>
      <c r="J1492" s="258"/>
      <c r="K1492" s="258"/>
      <c r="L1492" s="262"/>
      <c r="M1492" s="263"/>
      <c r="N1492" s="264"/>
      <c r="O1492" s="264"/>
      <c r="P1492" s="264"/>
      <c r="Q1492" s="264"/>
      <c r="R1492" s="264"/>
      <c r="S1492" s="264"/>
      <c r="T1492" s="26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T1492" s="266" t="s">
        <v>207</v>
      </c>
      <c r="AU1492" s="266" t="s">
        <v>83</v>
      </c>
      <c r="AV1492" s="15" t="s">
        <v>81</v>
      </c>
      <c r="AW1492" s="15" t="s">
        <v>35</v>
      </c>
      <c r="AX1492" s="15" t="s">
        <v>74</v>
      </c>
      <c r="AY1492" s="266" t="s">
        <v>197</v>
      </c>
    </row>
    <row r="1493" s="15" customFormat="1">
      <c r="A1493" s="15"/>
      <c r="B1493" s="257"/>
      <c r="C1493" s="258"/>
      <c r="D1493" s="236" t="s">
        <v>207</v>
      </c>
      <c r="E1493" s="259" t="s">
        <v>19</v>
      </c>
      <c r="F1493" s="260" t="s">
        <v>2212</v>
      </c>
      <c r="G1493" s="258"/>
      <c r="H1493" s="259" t="s">
        <v>19</v>
      </c>
      <c r="I1493" s="261"/>
      <c r="J1493" s="258"/>
      <c r="K1493" s="258"/>
      <c r="L1493" s="262"/>
      <c r="M1493" s="263"/>
      <c r="N1493" s="264"/>
      <c r="O1493" s="264"/>
      <c r="P1493" s="264"/>
      <c r="Q1493" s="264"/>
      <c r="R1493" s="264"/>
      <c r="S1493" s="264"/>
      <c r="T1493" s="26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T1493" s="266" t="s">
        <v>207</v>
      </c>
      <c r="AU1493" s="266" t="s">
        <v>83</v>
      </c>
      <c r="AV1493" s="15" t="s">
        <v>81</v>
      </c>
      <c r="AW1493" s="15" t="s">
        <v>35</v>
      </c>
      <c r="AX1493" s="15" t="s">
        <v>74</v>
      </c>
      <c r="AY1493" s="266" t="s">
        <v>197</v>
      </c>
    </row>
    <row r="1494" s="15" customFormat="1">
      <c r="A1494" s="15"/>
      <c r="B1494" s="257"/>
      <c r="C1494" s="258"/>
      <c r="D1494" s="236" t="s">
        <v>207</v>
      </c>
      <c r="E1494" s="259" t="s">
        <v>19</v>
      </c>
      <c r="F1494" s="260" t="s">
        <v>2213</v>
      </c>
      <c r="G1494" s="258"/>
      <c r="H1494" s="259" t="s">
        <v>19</v>
      </c>
      <c r="I1494" s="261"/>
      <c r="J1494" s="258"/>
      <c r="K1494" s="258"/>
      <c r="L1494" s="262"/>
      <c r="M1494" s="263"/>
      <c r="N1494" s="264"/>
      <c r="O1494" s="264"/>
      <c r="P1494" s="264"/>
      <c r="Q1494" s="264"/>
      <c r="R1494" s="264"/>
      <c r="S1494" s="264"/>
      <c r="T1494" s="26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66" t="s">
        <v>207</v>
      </c>
      <c r="AU1494" s="266" t="s">
        <v>83</v>
      </c>
      <c r="AV1494" s="15" t="s">
        <v>81</v>
      </c>
      <c r="AW1494" s="15" t="s">
        <v>35</v>
      </c>
      <c r="AX1494" s="15" t="s">
        <v>74</v>
      </c>
      <c r="AY1494" s="266" t="s">
        <v>197</v>
      </c>
    </row>
    <row r="1495" s="15" customFormat="1">
      <c r="A1495" s="15"/>
      <c r="B1495" s="257"/>
      <c r="C1495" s="258"/>
      <c r="D1495" s="236" t="s">
        <v>207</v>
      </c>
      <c r="E1495" s="259" t="s">
        <v>19</v>
      </c>
      <c r="F1495" s="260" t="s">
        <v>2214</v>
      </c>
      <c r="G1495" s="258"/>
      <c r="H1495" s="259" t="s">
        <v>19</v>
      </c>
      <c r="I1495" s="261"/>
      <c r="J1495" s="258"/>
      <c r="K1495" s="258"/>
      <c r="L1495" s="262"/>
      <c r="M1495" s="263"/>
      <c r="N1495" s="264"/>
      <c r="O1495" s="264"/>
      <c r="P1495" s="264"/>
      <c r="Q1495" s="264"/>
      <c r="R1495" s="264"/>
      <c r="S1495" s="264"/>
      <c r="T1495" s="26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T1495" s="266" t="s">
        <v>207</v>
      </c>
      <c r="AU1495" s="266" t="s">
        <v>83</v>
      </c>
      <c r="AV1495" s="15" t="s">
        <v>81</v>
      </c>
      <c r="AW1495" s="15" t="s">
        <v>35</v>
      </c>
      <c r="AX1495" s="15" t="s">
        <v>74</v>
      </c>
      <c r="AY1495" s="266" t="s">
        <v>197</v>
      </c>
    </row>
    <row r="1496" s="13" customFormat="1">
      <c r="A1496" s="13"/>
      <c r="B1496" s="234"/>
      <c r="C1496" s="235"/>
      <c r="D1496" s="236" t="s">
        <v>207</v>
      </c>
      <c r="E1496" s="237" t="s">
        <v>19</v>
      </c>
      <c r="F1496" s="238" t="s">
        <v>81</v>
      </c>
      <c r="G1496" s="235"/>
      <c r="H1496" s="239">
        <v>1</v>
      </c>
      <c r="I1496" s="240"/>
      <c r="J1496" s="235"/>
      <c r="K1496" s="235"/>
      <c r="L1496" s="241"/>
      <c r="M1496" s="242"/>
      <c r="N1496" s="243"/>
      <c r="O1496" s="243"/>
      <c r="P1496" s="243"/>
      <c r="Q1496" s="243"/>
      <c r="R1496" s="243"/>
      <c r="S1496" s="243"/>
      <c r="T1496" s="244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5" t="s">
        <v>207</v>
      </c>
      <c r="AU1496" s="245" t="s">
        <v>83</v>
      </c>
      <c r="AV1496" s="13" t="s">
        <v>83</v>
      </c>
      <c r="AW1496" s="13" t="s">
        <v>35</v>
      </c>
      <c r="AX1496" s="13" t="s">
        <v>81</v>
      </c>
      <c r="AY1496" s="245" t="s">
        <v>197</v>
      </c>
    </row>
    <row r="1497" s="2" customFormat="1" ht="24.15" customHeight="1">
      <c r="A1497" s="41"/>
      <c r="B1497" s="42"/>
      <c r="C1497" s="216" t="s">
        <v>2215</v>
      </c>
      <c r="D1497" s="216" t="s">
        <v>199</v>
      </c>
      <c r="E1497" s="217" t="s">
        <v>2216</v>
      </c>
      <c r="F1497" s="218" t="s">
        <v>2217</v>
      </c>
      <c r="G1497" s="219" t="s">
        <v>528</v>
      </c>
      <c r="H1497" s="220">
        <v>1</v>
      </c>
      <c r="I1497" s="221"/>
      <c r="J1497" s="222">
        <f>ROUND(I1497*H1497,2)</f>
        <v>0</v>
      </c>
      <c r="K1497" s="218" t="s">
        <v>19</v>
      </c>
      <c r="L1497" s="47"/>
      <c r="M1497" s="223" t="s">
        <v>19</v>
      </c>
      <c r="N1497" s="224" t="s">
        <v>45</v>
      </c>
      <c r="O1497" s="87"/>
      <c r="P1497" s="225">
        <f>O1497*H1497</f>
        <v>0</v>
      </c>
      <c r="Q1497" s="225">
        <v>0</v>
      </c>
      <c r="R1497" s="225">
        <f>Q1497*H1497</f>
        <v>0</v>
      </c>
      <c r="S1497" s="225">
        <v>0.016</v>
      </c>
      <c r="T1497" s="226">
        <f>S1497*H1497</f>
        <v>0.016</v>
      </c>
      <c r="U1497" s="41"/>
      <c r="V1497" s="41"/>
      <c r="W1497" s="41"/>
      <c r="X1497" s="41"/>
      <c r="Y1497" s="41"/>
      <c r="Z1497" s="41"/>
      <c r="AA1497" s="41"/>
      <c r="AB1497" s="41"/>
      <c r="AC1497" s="41"/>
      <c r="AD1497" s="41"/>
      <c r="AE1497" s="41"/>
      <c r="AR1497" s="227" t="s">
        <v>291</v>
      </c>
      <c r="AT1497" s="227" t="s">
        <v>199</v>
      </c>
      <c r="AU1497" s="227" t="s">
        <v>83</v>
      </c>
      <c r="AY1497" s="20" t="s">
        <v>197</v>
      </c>
      <c r="BE1497" s="228">
        <f>IF(N1497="základní",J1497,0)</f>
        <v>0</v>
      </c>
      <c r="BF1497" s="228">
        <f>IF(N1497="snížená",J1497,0)</f>
        <v>0</v>
      </c>
      <c r="BG1497" s="228">
        <f>IF(N1497="zákl. přenesená",J1497,0)</f>
        <v>0</v>
      </c>
      <c r="BH1497" s="228">
        <f>IF(N1497="sníž. přenesená",J1497,0)</f>
        <v>0</v>
      </c>
      <c r="BI1497" s="228">
        <f>IF(N1497="nulová",J1497,0)</f>
        <v>0</v>
      </c>
      <c r="BJ1497" s="20" t="s">
        <v>81</v>
      </c>
      <c r="BK1497" s="228">
        <f>ROUND(I1497*H1497,2)</f>
        <v>0</v>
      </c>
      <c r="BL1497" s="20" t="s">
        <v>291</v>
      </c>
      <c r="BM1497" s="227" t="s">
        <v>2218</v>
      </c>
    </row>
    <row r="1498" s="15" customFormat="1">
      <c r="A1498" s="15"/>
      <c r="B1498" s="257"/>
      <c r="C1498" s="258"/>
      <c r="D1498" s="236" t="s">
        <v>207</v>
      </c>
      <c r="E1498" s="259" t="s">
        <v>19</v>
      </c>
      <c r="F1498" s="260" t="s">
        <v>2219</v>
      </c>
      <c r="G1498" s="258"/>
      <c r="H1498" s="259" t="s">
        <v>19</v>
      </c>
      <c r="I1498" s="261"/>
      <c r="J1498" s="258"/>
      <c r="K1498" s="258"/>
      <c r="L1498" s="262"/>
      <c r="M1498" s="263"/>
      <c r="N1498" s="264"/>
      <c r="O1498" s="264"/>
      <c r="P1498" s="264"/>
      <c r="Q1498" s="264"/>
      <c r="R1498" s="264"/>
      <c r="S1498" s="264"/>
      <c r="T1498" s="26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T1498" s="266" t="s">
        <v>207</v>
      </c>
      <c r="AU1498" s="266" t="s">
        <v>83</v>
      </c>
      <c r="AV1498" s="15" t="s">
        <v>81</v>
      </c>
      <c r="AW1498" s="15" t="s">
        <v>35</v>
      </c>
      <c r="AX1498" s="15" t="s">
        <v>74</v>
      </c>
      <c r="AY1498" s="266" t="s">
        <v>197</v>
      </c>
    </row>
    <row r="1499" s="15" customFormat="1">
      <c r="A1499" s="15"/>
      <c r="B1499" s="257"/>
      <c r="C1499" s="258"/>
      <c r="D1499" s="236" t="s">
        <v>207</v>
      </c>
      <c r="E1499" s="259" t="s">
        <v>19</v>
      </c>
      <c r="F1499" s="260" t="s">
        <v>2220</v>
      </c>
      <c r="G1499" s="258"/>
      <c r="H1499" s="259" t="s">
        <v>19</v>
      </c>
      <c r="I1499" s="261"/>
      <c r="J1499" s="258"/>
      <c r="K1499" s="258"/>
      <c r="L1499" s="262"/>
      <c r="M1499" s="263"/>
      <c r="N1499" s="264"/>
      <c r="O1499" s="264"/>
      <c r="P1499" s="264"/>
      <c r="Q1499" s="264"/>
      <c r="R1499" s="264"/>
      <c r="S1499" s="264"/>
      <c r="T1499" s="26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T1499" s="266" t="s">
        <v>207</v>
      </c>
      <c r="AU1499" s="266" t="s">
        <v>83</v>
      </c>
      <c r="AV1499" s="15" t="s">
        <v>81</v>
      </c>
      <c r="AW1499" s="15" t="s">
        <v>35</v>
      </c>
      <c r="AX1499" s="15" t="s">
        <v>74</v>
      </c>
      <c r="AY1499" s="266" t="s">
        <v>197</v>
      </c>
    </row>
    <row r="1500" s="15" customFormat="1">
      <c r="A1500" s="15"/>
      <c r="B1500" s="257"/>
      <c r="C1500" s="258"/>
      <c r="D1500" s="236" t="s">
        <v>207</v>
      </c>
      <c r="E1500" s="259" t="s">
        <v>19</v>
      </c>
      <c r="F1500" s="260" t="s">
        <v>2221</v>
      </c>
      <c r="G1500" s="258"/>
      <c r="H1500" s="259" t="s">
        <v>19</v>
      </c>
      <c r="I1500" s="261"/>
      <c r="J1500" s="258"/>
      <c r="K1500" s="258"/>
      <c r="L1500" s="262"/>
      <c r="M1500" s="263"/>
      <c r="N1500" s="264"/>
      <c r="O1500" s="264"/>
      <c r="P1500" s="264"/>
      <c r="Q1500" s="264"/>
      <c r="R1500" s="264"/>
      <c r="S1500" s="264"/>
      <c r="T1500" s="26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T1500" s="266" t="s">
        <v>207</v>
      </c>
      <c r="AU1500" s="266" t="s">
        <v>83</v>
      </c>
      <c r="AV1500" s="15" t="s">
        <v>81</v>
      </c>
      <c r="AW1500" s="15" t="s">
        <v>35</v>
      </c>
      <c r="AX1500" s="15" t="s">
        <v>74</v>
      </c>
      <c r="AY1500" s="266" t="s">
        <v>197</v>
      </c>
    </row>
    <row r="1501" s="13" customFormat="1">
      <c r="A1501" s="13"/>
      <c r="B1501" s="234"/>
      <c r="C1501" s="235"/>
      <c r="D1501" s="236" t="s">
        <v>207</v>
      </c>
      <c r="E1501" s="237" t="s">
        <v>19</v>
      </c>
      <c r="F1501" s="238" t="s">
        <v>81</v>
      </c>
      <c r="G1501" s="235"/>
      <c r="H1501" s="239">
        <v>1</v>
      </c>
      <c r="I1501" s="240"/>
      <c r="J1501" s="235"/>
      <c r="K1501" s="235"/>
      <c r="L1501" s="241"/>
      <c r="M1501" s="242"/>
      <c r="N1501" s="243"/>
      <c r="O1501" s="243"/>
      <c r="P1501" s="243"/>
      <c r="Q1501" s="243"/>
      <c r="R1501" s="243"/>
      <c r="S1501" s="243"/>
      <c r="T1501" s="244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45" t="s">
        <v>207</v>
      </c>
      <c r="AU1501" s="245" t="s">
        <v>83</v>
      </c>
      <c r="AV1501" s="13" t="s">
        <v>83</v>
      </c>
      <c r="AW1501" s="13" t="s">
        <v>35</v>
      </c>
      <c r="AX1501" s="13" t="s">
        <v>81</v>
      </c>
      <c r="AY1501" s="245" t="s">
        <v>197</v>
      </c>
    </row>
    <row r="1502" s="2" customFormat="1" ht="24.15" customHeight="1">
      <c r="A1502" s="41"/>
      <c r="B1502" s="42"/>
      <c r="C1502" s="216" t="s">
        <v>2222</v>
      </c>
      <c r="D1502" s="216" t="s">
        <v>199</v>
      </c>
      <c r="E1502" s="217" t="s">
        <v>2223</v>
      </c>
      <c r="F1502" s="218" t="s">
        <v>2224</v>
      </c>
      <c r="G1502" s="219" t="s">
        <v>886</v>
      </c>
      <c r="H1502" s="220">
        <v>16.289999999999999</v>
      </c>
      <c r="I1502" s="221"/>
      <c r="J1502" s="222">
        <f>ROUND(I1502*H1502,2)</f>
        <v>0</v>
      </c>
      <c r="K1502" s="218" t="s">
        <v>19</v>
      </c>
      <c r="L1502" s="47"/>
      <c r="M1502" s="223" t="s">
        <v>19</v>
      </c>
      <c r="N1502" s="224" t="s">
        <v>45</v>
      </c>
      <c r="O1502" s="87"/>
      <c r="P1502" s="225">
        <f>O1502*H1502</f>
        <v>0</v>
      </c>
      <c r="Q1502" s="225">
        <v>0</v>
      </c>
      <c r="R1502" s="225">
        <f>Q1502*H1502</f>
        <v>0</v>
      </c>
      <c r="S1502" s="225">
        <v>0</v>
      </c>
      <c r="T1502" s="226">
        <f>S1502*H1502</f>
        <v>0</v>
      </c>
      <c r="U1502" s="41"/>
      <c r="V1502" s="41"/>
      <c r="W1502" s="41"/>
      <c r="X1502" s="41"/>
      <c r="Y1502" s="41"/>
      <c r="Z1502" s="41"/>
      <c r="AA1502" s="41"/>
      <c r="AB1502" s="41"/>
      <c r="AC1502" s="41"/>
      <c r="AD1502" s="41"/>
      <c r="AE1502" s="41"/>
      <c r="AR1502" s="227" t="s">
        <v>291</v>
      </c>
      <c r="AT1502" s="227" t="s">
        <v>199</v>
      </c>
      <c r="AU1502" s="227" t="s">
        <v>83</v>
      </c>
      <c r="AY1502" s="20" t="s">
        <v>197</v>
      </c>
      <c r="BE1502" s="228">
        <f>IF(N1502="základní",J1502,0)</f>
        <v>0</v>
      </c>
      <c r="BF1502" s="228">
        <f>IF(N1502="snížená",J1502,0)</f>
        <v>0</v>
      </c>
      <c r="BG1502" s="228">
        <f>IF(N1502="zákl. přenesená",J1502,0)</f>
        <v>0</v>
      </c>
      <c r="BH1502" s="228">
        <f>IF(N1502="sníž. přenesená",J1502,0)</f>
        <v>0</v>
      </c>
      <c r="BI1502" s="228">
        <f>IF(N1502="nulová",J1502,0)</f>
        <v>0</v>
      </c>
      <c r="BJ1502" s="20" t="s">
        <v>81</v>
      </c>
      <c r="BK1502" s="228">
        <f>ROUND(I1502*H1502,2)</f>
        <v>0</v>
      </c>
      <c r="BL1502" s="20" t="s">
        <v>291</v>
      </c>
      <c r="BM1502" s="227" t="s">
        <v>2225</v>
      </c>
    </row>
    <row r="1503" s="15" customFormat="1">
      <c r="A1503" s="15"/>
      <c r="B1503" s="257"/>
      <c r="C1503" s="258"/>
      <c r="D1503" s="236" t="s">
        <v>207</v>
      </c>
      <c r="E1503" s="259" t="s">
        <v>19</v>
      </c>
      <c r="F1503" s="260" t="s">
        <v>2226</v>
      </c>
      <c r="G1503" s="258"/>
      <c r="H1503" s="259" t="s">
        <v>19</v>
      </c>
      <c r="I1503" s="261"/>
      <c r="J1503" s="258"/>
      <c r="K1503" s="258"/>
      <c r="L1503" s="262"/>
      <c r="M1503" s="263"/>
      <c r="N1503" s="264"/>
      <c r="O1503" s="264"/>
      <c r="P1503" s="264"/>
      <c r="Q1503" s="264"/>
      <c r="R1503" s="264"/>
      <c r="S1503" s="264"/>
      <c r="T1503" s="26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T1503" s="266" t="s">
        <v>207</v>
      </c>
      <c r="AU1503" s="266" t="s">
        <v>83</v>
      </c>
      <c r="AV1503" s="15" t="s">
        <v>81</v>
      </c>
      <c r="AW1503" s="15" t="s">
        <v>35</v>
      </c>
      <c r="AX1503" s="15" t="s">
        <v>74</v>
      </c>
      <c r="AY1503" s="266" t="s">
        <v>197</v>
      </c>
    </row>
    <row r="1504" s="13" customFormat="1">
      <c r="A1504" s="13"/>
      <c r="B1504" s="234"/>
      <c r="C1504" s="235"/>
      <c r="D1504" s="236" t="s">
        <v>207</v>
      </c>
      <c r="E1504" s="237" t="s">
        <v>19</v>
      </c>
      <c r="F1504" s="238" t="s">
        <v>2227</v>
      </c>
      <c r="G1504" s="235"/>
      <c r="H1504" s="239">
        <v>16.289999999999999</v>
      </c>
      <c r="I1504" s="240"/>
      <c r="J1504" s="235"/>
      <c r="K1504" s="235"/>
      <c r="L1504" s="241"/>
      <c r="M1504" s="242"/>
      <c r="N1504" s="243"/>
      <c r="O1504" s="243"/>
      <c r="P1504" s="243"/>
      <c r="Q1504" s="243"/>
      <c r="R1504" s="243"/>
      <c r="S1504" s="243"/>
      <c r="T1504" s="244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5" t="s">
        <v>207</v>
      </c>
      <c r="AU1504" s="245" t="s">
        <v>83</v>
      </c>
      <c r="AV1504" s="13" t="s">
        <v>83</v>
      </c>
      <c r="AW1504" s="13" t="s">
        <v>35</v>
      </c>
      <c r="AX1504" s="13" t="s">
        <v>81</v>
      </c>
      <c r="AY1504" s="245" t="s">
        <v>197</v>
      </c>
    </row>
    <row r="1505" s="2" customFormat="1" ht="24.15" customHeight="1">
      <c r="A1505" s="41"/>
      <c r="B1505" s="42"/>
      <c r="C1505" s="279" t="s">
        <v>2228</v>
      </c>
      <c r="D1505" s="279" t="s">
        <v>542</v>
      </c>
      <c r="E1505" s="280" t="s">
        <v>2229</v>
      </c>
      <c r="F1505" s="281" t="s">
        <v>2230</v>
      </c>
      <c r="G1505" s="282" t="s">
        <v>886</v>
      </c>
      <c r="H1505" s="283">
        <v>16.289999999999999</v>
      </c>
      <c r="I1505" s="284"/>
      <c r="J1505" s="285">
        <f>ROUND(I1505*H1505,2)</f>
        <v>0</v>
      </c>
      <c r="K1505" s="281" t="s">
        <v>19</v>
      </c>
      <c r="L1505" s="286"/>
      <c r="M1505" s="287" t="s">
        <v>19</v>
      </c>
      <c r="N1505" s="288" t="s">
        <v>45</v>
      </c>
      <c r="O1505" s="87"/>
      <c r="P1505" s="225">
        <f>O1505*H1505</f>
        <v>0</v>
      </c>
      <c r="Q1505" s="225">
        <v>0.28000000000000003</v>
      </c>
      <c r="R1505" s="225">
        <f>Q1505*H1505</f>
        <v>4.5612000000000004</v>
      </c>
      <c r="S1505" s="225">
        <v>0</v>
      </c>
      <c r="T1505" s="226">
        <f>S1505*H1505</f>
        <v>0</v>
      </c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R1505" s="227" t="s">
        <v>396</v>
      </c>
      <c r="AT1505" s="227" t="s">
        <v>542</v>
      </c>
      <c r="AU1505" s="227" t="s">
        <v>83</v>
      </c>
      <c r="AY1505" s="20" t="s">
        <v>197</v>
      </c>
      <c r="BE1505" s="228">
        <f>IF(N1505="základní",J1505,0)</f>
        <v>0</v>
      </c>
      <c r="BF1505" s="228">
        <f>IF(N1505="snížená",J1505,0)</f>
        <v>0</v>
      </c>
      <c r="BG1505" s="228">
        <f>IF(N1505="zákl. přenesená",J1505,0)</f>
        <v>0</v>
      </c>
      <c r="BH1505" s="228">
        <f>IF(N1505="sníž. přenesená",J1505,0)</f>
        <v>0</v>
      </c>
      <c r="BI1505" s="228">
        <f>IF(N1505="nulová",J1505,0)</f>
        <v>0</v>
      </c>
      <c r="BJ1505" s="20" t="s">
        <v>81</v>
      </c>
      <c r="BK1505" s="228">
        <f>ROUND(I1505*H1505,2)</f>
        <v>0</v>
      </c>
      <c r="BL1505" s="20" t="s">
        <v>291</v>
      </c>
      <c r="BM1505" s="227" t="s">
        <v>2231</v>
      </c>
    </row>
    <row r="1506" s="15" customFormat="1">
      <c r="A1506" s="15"/>
      <c r="B1506" s="257"/>
      <c r="C1506" s="258"/>
      <c r="D1506" s="236" t="s">
        <v>207</v>
      </c>
      <c r="E1506" s="259" t="s">
        <v>19</v>
      </c>
      <c r="F1506" s="260" t="s">
        <v>888</v>
      </c>
      <c r="G1506" s="258"/>
      <c r="H1506" s="259" t="s">
        <v>19</v>
      </c>
      <c r="I1506" s="261"/>
      <c r="J1506" s="258"/>
      <c r="K1506" s="258"/>
      <c r="L1506" s="262"/>
      <c r="M1506" s="263"/>
      <c r="N1506" s="264"/>
      <c r="O1506" s="264"/>
      <c r="P1506" s="264"/>
      <c r="Q1506" s="264"/>
      <c r="R1506" s="264"/>
      <c r="S1506" s="264"/>
      <c r="T1506" s="26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T1506" s="266" t="s">
        <v>207</v>
      </c>
      <c r="AU1506" s="266" t="s">
        <v>83</v>
      </c>
      <c r="AV1506" s="15" t="s">
        <v>81</v>
      </c>
      <c r="AW1506" s="15" t="s">
        <v>35</v>
      </c>
      <c r="AX1506" s="15" t="s">
        <v>74</v>
      </c>
      <c r="AY1506" s="266" t="s">
        <v>197</v>
      </c>
    </row>
    <row r="1507" s="15" customFormat="1">
      <c r="A1507" s="15"/>
      <c r="B1507" s="257"/>
      <c r="C1507" s="258"/>
      <c r="D1507" s="236" t="s">
        <v>207</v>
      </c>
      <c r="E1507" s="259" t="s">
        <v>19</v>
      </c>
      <c r="F1507" s="260" t="s">
        <v>2232</v>
      </c>
      <c r="G1507" s="258"/>
      <c r="H1507" s="259" t="s">
        <v>19</v>
      </c>
      <c r="I1507" s="261"/>
      <c r="J1507" s="258"/>
      <c r="K1507" s="258"/>
      <c r="L1507" s="262"/>
      <c r="M1507" s="263"/>
      <c r="N1507" s="264"/>
      <c r="O1507" s="264"/>
      <c r="P1507" s="264"/>
      <c r="Q1507" s="264"/>
      <c r="R1507" s="264"/>
      <c r="S1507" s="264"/>
      <c r="T1507" s="26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T1507" s="266" t="s">
        <v>207</v>
      </c>
      <c r="AU1507" s="266" t="s">
        <v>83</v>
      </c>
      <c r="AV1507" s="15" t="s">
        <v>81</v>
      </c>
      <c r="AW1507" s="15" t="s">
        <v>35</v>
      </c>
      <c r="AX1507" s="15" t="s">
        <v>74</v>
      </c>
      <c r="AY1507" s="266" t="s">
        <v>197</v>
      </c>
    </row>
    <row r="1508" s="15" customFormat="1">
      <c r="A1508" s="15"/>
      <c r="B1508" s="257"/>
      <c r="C1508" s="258"/>
      <c r="D1508" s="236" t="s">
        <v>207</v>
      </c>
      <c r="E1508" s="259" t="s">
        <v>19</v>
      </c>
      <c r="F1508" s="260" t="s">
        <v>2233</v>
      </c>
      <c r="G1508" s="258"/>
      <c r="H1508" s="259" t="s">
        <v>19</v>
      </c>
      <c r="I1508" s="261"/>
      <c r="J1508" s="258"/>
      <c r="K1508" s="258"/>
      <c r="L1508" s="262"/>
      <c r="M1508" s="263"/>
      <c r="N1508" s="264"/>
      <c r="O1508" s="264"/>
      <c r="P1508" s="264"/>
      <c r="Q1508" s="264"/>
      <c r="R1508" s="264"/>
      <c r="S1508" s="264"/>
      <c r="T1508" s="26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T1508" s="266" t="s">
        <v>207</v>
      </c>
      <c r="AU1508" s="266" t="s">
        <v>83</v>
      </c>
      <c r="AV1508" s="15" t="s">
        <v>81</v>
      </c>
      <c r="AW1508" s="15" t="s">
        <v>35</v>
      </c>
      <c r="AX1508" s="15" t="s">
        <v>74</v>
      </c>
      <c r="AY1508" s="266" t="s">
        <v>197</v>
      </c>
    </row>
    <row r="1509" s="15" customFormat="1">
      <c r="A1509" s="15"/>
      <c r="B1509" s="257"/>
      <c r="C1509" s="258"/>
      <c r="D1509" s="236" t="s">
        <v>207</v>
      </c>
      <c r="E1509" s="259" t="s">
        <v>19</v>
      </c>
      <c r="F1509" s="260" t="s">
        <v>2234</v>
      </c>
      <c r="G1509" s="258"/>
      <c r="H1509" s="259" t="s">
        <v>19</v>
      </c>
      <c r="I1509" s="261"/>
      <c r="J1509" s="258"/>
      <c r="K1509" s="258"/>
      <c r="L1509" s="262"/>
      <c r="M1509" s="263"/>
      <c r="N1509" s="264"/>
      <c r="O1509" s="264"/>
      <c r="P1509" s="264"/>
      <c r="Q1509" s="264"/>
      <c r="R1509" s="264"/>
      <c r="S1509" s="264"/>
      <c r="T1509" s="26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T1509" s="266" t="s">
        <v>207</v>
      </c>
      <c r="AU1509" s="266" t="s">
        <v>83</v>
      </c>
      <c r="AV1509" s="15" t="s">
        <v>81</v>
      </c>
      <c r="AW1509" s="15" t="s">
        <v>35</v>
      </c>
      <c r="AX1509" s="15" t="s">
        <v>74</v>
      </c>
      <c r="AY1509" s="266" t="s">
        <v>197</v>
      </c>
    </row>
    <row r="1510" s="13" customFormat="1">
      <c r="A1510" s="13"/>
      <c r="B1510" s="234"/>
      <c r="C1510" s="235"/>
      <c r="D1510" s="236" t="s">
        <v>207</v>
      </c>
      <c r="E1510" s="237" t="s">
        <v>19</v>
      </c>
      <c r="F1510" s="238" t="s">
        <v>2235</v>
      </c>
      <c r="G1510" s="235"/>
      <c r="H1510" s="239">
        <v>16.289999999999999</v>
      </c>
      <c r="I1510" s="240"/>
      <c r="J1510" s="235"/>
      <c r="K1510" s="235"/>
      <c r="L1510" s="241"/>
      <c r="M1510" s="242"/>
      <c r="N1510" s="243"/>
      <c r="O1510" s="243"/>
      <c r="P1510" s="243"/>
      <c r="Q1510" s="243"/>
      <c r="R1510" s="243"/>
      <c r="S1510" s="243"/>
      <c r="T1510" s="244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5" t="s">
        <v>207</v>
      </c>
      <c r="AU1510" s="245" t="s">
        <v>83</v>
      </c>
      <c r="AV1510" s="13" t="s">
        <v>83</v>
      </c>
      <c r="AW1510" s="13" t="s">
        <v>35</v>
      </c>
      <c r="AX1510" s="13" t="s">
        <v>81</v>
      </c>
      <c r="AY1510" s="245" t="s">
        <v>197</v>
      </c>
    </row>
    <row r="1511" s="2" customFormat="1" ht="49.05" customHeight="1">
      <c r="A1511" s="41"/>
      <c r="B1511" s="42"/>
      <c r="C1511" s="216" t="s">
        <v>2236</v>
      </c>
      <c r="D1511" s="216" t="s">
        <v>199</v>
      </c>
      <c r="E1511" s="217" t="s">
        <v>2237</v>
      </c>
      <c r="F1511" s="218" t="s">
        <v>2238</v>
      </c>
      <c r="G1511" s="219" t="s">
        <v>1259</v>
      </c>
      <c r="H1511" s="290"/>
      <c r="I1511" s="221"/>
      <c r="J1511" s="222">
        <f>ROUND(I1511*H1511,2)</f>
        <v>0</v>
      </c>
      <c r="K1511" s="218" t="s">
        <v>203</v>
      </c>
      <c r="L1511" s="47"/>
      <c r="M1511" s="223" t="s">
        <v>19</v>
      </c>
      <c r="N1511" s="224" t="s">
        <v>45</v>
      </c>
      <c r="O1511" s="87"/>
      <c r="P1511" s="225">
        <f>O1511*H1511</f>
        <v>0</v>
      </c>
      <c r="Q1511" s="225">
        <v>0</v>
      </c>
      <c r="R1511" s="225">
        <f>Q1511*H1511</f>
        <v>0</v>
      </c>
      <c r="S1511" s="225">
        <v>0</v>
      </c>
      <c r="T1511" s="226">
        <f>S1511*H1511</f>
        <v>0</v>
      </c>
      <c r="U1511" s="41"/>
      <c r="V1511" s="41"/>
      <c r="W1511" s="41"/>
      <c r="X1511" s="41"/>
      <c r="Y1511" s="41"/>
      <c r="Z1511" s="41"/>
      <c r="AA1511" s="41"/>
      <c r="AB1511" s="41"/>
      <c r="AC1511" s="41"/>
      <c r="AD1511" s="41"/>
      <c r="AE1511" s="41"/>
      <c r="AR1511" s="227" t="s">
        <v>291</v>
      </c>
      <c r="AT1511" s="227" t="s">
        <v>199</v>
      </c>
      <c r="AU1511" s="227" t="s">
        <v>83</v>
      </c>
      <c r="AY1511" s="20" t="s">
        <v>197</v>
      </c>
      <c r="BE1511" s="228">
        <f>IF(N1511="základní",J1511,0)</f>
        <v>0</v>
      </c>
      <c r="BF1511" s="228">
        <f>IF(N1511="snížená",J1511,0)</f>
        <v>0</v>
      </c>
      <c r="BG1511" s="228">
        <f>IF(N1511="zákl. přenesená",J1511,0)</f>
        <v>0</v>
      </c>
      <c r="BH1511" s="228">
        <f>IF(N1511="sníž. přenesená",J1511,0)</f>
        <v>0</v>
      </c>
      <c r="BI1511" s="228">
        <f>IF(N1511="nulová",J1511,0)</f>
        <v>0</v>
      </c>
      <c r="BJ1511" s="20" t="s">
        <v>81</v>
      </c>
      <c r="BK1511" s="228">
        <f>ROUND(I1511*H1511,2)</f>
        <v>0</v>
      </c>
      <c r="BL1511" s="20" t="s">
        <v>291</v>
      </c>
      <c r="BM1511" s="227" t="s">
        <v>2239</v>
      </c>
    </row>
    <row r="1512" s="2" customFormat="1">
      <c r="A1512" s="41"/>
      <c r="B1512" s="42"/>
      <c r="C1512" s="43"/>
      <c r="D1512" s="229" t="s">
        <v>205</v>
      </c>
      <c r="E1512" s="43"/>
      <c r="F1512" s="230" t="s">
        <v>2240</v>
      </c>
      <c r="G1512" s="43"/>
      <c r="H1512" s="43"/>
      <c r="I1512" s="231"/>
      <c r="J1512" s="43"/>
      <c r="K1512" s="43"/>
      <c r="L1512" s="47"/>
      <c r="M1512" s="232"/>
      <c r="N1512" s="233"/>
      <c r="O1512" s="87"/>
      <c r="P1512" s="87"/>
      <c r="Q1512" s="87"/>
      <c r="R1512" s="87"/>
      <c r="S1512" s="87"/>
      <c r="T1512" s="88"/>
      <c r="U1512" s="41"/>
      <c r="V1512" s="41"/>
      <c r="W1512" s="41"/>
      <c r="X1512" s="41"/>
      <c r="Y1512" s="41"/>
      <c r="Z1512" s="41"/>
      <c r="AA1512" s="41"/>
      <c r="AB1512" s="41"/>
      <c r="AC1512" s="41"/>
      <c r="AD1512" s="41"/>
      <c r="AE1512" s="41"/>
      <c r="AT1512" s="20" t="s">
        <v>205</v>
      </c>
      <c r="AU1512" s="20" t="s">
        <v>83</v>
      </c>
    </row>
    <row r="1513" s="12" customFormat="1" ht="22.8" customHeight="1">
      <c r="A1513" s="12"/>
      <c r="B1513" s="200"/>
      <c r="C1513" s="201"/>
      <c r="D1513" s="202" t="s">
        <v>73</v>
      </c>
      <c r="E1513" s="214" t="s">
        <v>2241</v>
      </c>
      <c r="F1513" s="214" t="s">
        <v>2242</v>
      </c>
      <c r="G1513" s="201"/>
      <c r="H1513" s="201"/>
      <c r="I1513" s="204"/>
      <c r="J1513" s="215">
        <f>BK1513</f>
        <v>0</v>
      </c>
      <c r="K1513" s="201"/>
      <c r="L1513" s="206"/>
      <c r="M1513" s="207"/>
      <c r="N1513" s="208"/>
      <c r="O1513" s="208"/>
      <c r="P1513" s="209">
        <f>SUM(P1514:P1674)</f>
        <v>0</v>
      </c>
      <c r="Q1513" s="208"/>
      <c r="R1513" s="209">
        <f>SUM(R1514:R1674)</f>
        <v>12.154242429999998</v>
      </c>
      <c r="S1513" s="208"/>
      <c r="T1513" s="210">
        <f>SUM(T1514:T1674)</f>
        <v>0</v>
      </c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  <c r="AR1513" s="211" t="s">
        <v>83</v>
      </c>
      <c r="AT1513" s="212" t="s">
        <v>73</v>
      </c>
      <c r="AU1513" s="212" t="s">
        <v>81</v>
      </c>
      <c r="AY1513" s="211" t="s">
        <v>197</v>
      </c>
      <c r="BK1513" s="213">
        <f>SUM(BK1514:BK1674)</f>
        <v>0</v>
      </c>
    </row>
    <row r="1514" s="2" customFormat="1" ht="24.15" customHeight="1">
      <c r="A1514" s="41"/>
      <c r="B1514" s="42"/>
      <c r="C1514" s="216" t="s">
        <v>2243</v>
      </c>
      <c r="D1514" s="267" t="s">
        <v>199</v>
      </c>
      <c r="E1514" s="217" t="s">
        <v>2244</v>
      </c>
      <c r="F1514" s="218" t="s">
        <v>2245</v>
      </c>
      <c r="G1514" s="219" t="s">
        <v>202</v>
      </c>
      <c r="H1514" s="220">
        <v>240.59</v>
      </c>
      <c r="I1514" s="221"/>
      <c r="J1514" s="222">
        <f>ROUND(I1514*H1514,2)</f>
        <v>0</v>
      </c>
      <c r="K1514" s="218" t="s">
        <v>203</v>
      </c>
      <c r="L1514" s="47"/>
      <c r="M1514" s="223" t="s">
        <v>19</v>
      </c>
      <c r="N1514" s="224" t="s">
        <v>45</v>
      </c>
      <c r="O1514" s="87"/>
      <c r="P1514" s="225">
        <f>O1514*H1514</f>
        <v>0</v>
      </c>
      <c r="Q1514" s="225">
        <v>0</v>
      </c>
      <c r="R1514" s="225">
        <f>Q1514*H1514</f>
        <v>0</v>
      </c>
      <c r="S1514" s="225">
        <v>0</v>
      </c>
      <c r="T1514" s="226">
        <f>S1514*H1514</f>
        <v>0</v>
      </c>
      <c r="U1514" s="41"/>
      <c r="V1514" s="41"/>
      <c r="W1514" s="41"/>
      <c r="X1514" s="41"/>
      <c r="Y1514" s="41"/>
      <c r="Z1514" s="41"/>
      <c r="AA1514" s="41"/>
      <c r="AB1514" s="41"/>
      <c r="AC1514" s="41"/>
      <c r="AD1514" s="41"/>
      <c r="AE1514" s="41"/>
      <c r="AR1514" s="227" t="s">
        <v>291</v>
      </c>
      <c r="AT1514" s="227" t="s">
        <v>199</v>
      </c>
      <c r="AU1514" s="227" t="s">
        <v>83</v>
      </c>
      <c r="AY1514" s="20" t="s">
        <v>197</v>
      </c>
      <c r="BE1514" s="228">
        <f>IF(N1514="základní",J1514,0)</f>
        <v>0</v>
      </c>
      <c r="BF1514" s="228">
        <f>IF(N1514="snížená",J1514,0)</f>
        <v>0</v>
      </c>
      <c r="BG1514" s="228">
        <f>IF(N1514="zákl. přenesená",J1514,0)</f>
        <v>0</v>
      </c>
      <c r="BH1514" s="228">
        <f>IF(N1514="sníž. přenesená",J1514,0)</f>
        <v>0</v>
      </c>
      <c r="BI1514" s="228">
        <f>IF(N1514="nulová",J1514,0)</f>
        <v>0</v>
      </c>
      <c r="BJ1514" s="20" t="s">
        <v>81</v>
      </c>
      <c r="BK1514" s="228">
        <f>ROUND(I1514*H1514,2)</f>
        <v>0</v>
      </c>
      <c r="BL1514" s="20" t="s">
        <v>291</v>
      </c>
      <c r="BM1514" s="227" t="s">
        <v>2246</v>
      </c>
    </row>
    <row r="1515" s="2" customFormat="1">
      <c r="A1515" s="41"/>
      <c r="B1515" s="42"/>
      <c r="C1515" s="43"/>
      <c r="D1515" s="229" t="s">
        <v>205</v>
      </c>
      <c r="E1515" s="43"/>
      <c r="F1515" s="230" t="s">
        <v>2247</v>
      </c>
      <c r="G1515" s="43"/>
      <c r="H1515" s="43"/>
      <c r="I1515" s="231"/>
      <c r="J1515" s="43"/>
      <c r="K1515" s="43"/>
      <c r="L1515" s="47"/>
      <c r="M1515" s="232"/>
      <c r="N1515" s="233"/>
      <c r="O1515" s="87"/>
      <c r="P1515" s="87"/>
      <c r="Q1515" s="87"/>
      <c r="R1515" s="87"/>
      <c r="S1515" s="87"/>
      <c r="T1515" s="88"/>
      <c r="U1515" s="41"/>
      <c r="V1515" s="41"/>
      <c r="W1515" s="41"/>
      <c r="X1515" s="41"/>
      <c r="Y1515" s="41"/>
      <c r="Z1515" s="41"/>
      <c r="AA1515" s="41"/>
      <c r="AB1515" s="41"/>
      <c r="AC1515" s="41"/>
      <c r="AD1515" s="41"/>
      <c r="AE1515" s="41"/>
      <c r="AT1515" s="20" t="s">
        <v>205</v>
      </c>
      <c r="AU1515" s="20" t="s">
        <v>83</v>
      </c>
    </row>
    <row r="1516" s="15" customFormat="1">
      <c r="A1516" s="15"/>
      <c r="B1516" s="257"/>
      <c r="C1516" s="258"/>
      <c r="D1516" s="236" t="s">
        <v>207</v>
      </c>
      <c r="E1516" s="259" t="s">
        <v>19</v>
      </c>
      <c r="F1516" s="260" t="s">
        <v>716</v>
      </c>
      <c r="G1516" s="258"/>
      <c r="H1516" s="259" t="s">
        <v>19</v>
      </c>
      <c r="I1516" s="261"/>
      <c r="J1516" s="258"/>
      <c r="K1516" s="258"/>
      <c r="L1516" s="262"/>
      <c r="M1516" s="263"/>
      <c r="N1516" s="264"/>
      <c r="O1516" s="264"/>
      <c r="P1516" s="264"/>
      <c r="Q1516" s="264"/>
      <c r="R1516" s="264"/>
      <c r="S1516" s="264"/>
      <c r="T1516" s="26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T1516" s="266" t="s">
        <v>207</v>
      </c>
      <c r="AU1516" s="266" t="s">
        <v>83</v>
      </c>
      <c r="AV1516" s="15" t="s">
        <v>81</v>
      </c>
      <c r="AW1516" s="15" t="s">
        <v>35</v>
      </c>
      <c r="AX1516" s="15" t="s">
        <v>74</v>
      </c>
      <c r="AY1516" s="266" t="s">
        <v>197</v>
      </c>
    </row>
    <row r="1517" s="13" customFormat="1">
      <c r="A1517" s="13"/>
      <c r="B1517" s="234"/>
      <c r="C1517" s="235"/>
      <c r="D1517" s="236" t="s">
        <v>207</v>
      </c>
      <c r="E1517" s="237" t="s">
        <v>19</v>
      </c>
      <c r="F1517" s="238" t="s">
        <v>906</v>
      </c>
      <c r="G1517" s="235"/>
      <c r="H1517" s="239">
        <v>4.5999999999999996</v>
      </c>
      <c r="I1517" s="240"/>
      <c r="J1517" s="235"/>
      <c r="K1517" s="235"/>
      <c r="L1517" s="241"/>
      <c r="M1517" s="242"/>
      <c r="N1517" s="243"/>
      <c r="O1517" s="243"/>
      <c r="P1517" s="243"/>
      <c r="Q1517" s="243"/>
      <c r="R1517" s="243"/>
      <c r="S1517" s="243"/>
      <c r="T1517" s="244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5" t="s">
        <v>207</v>
      </c>
      <c r="AU1517" s="245" t="s">
        <v>83</v>
      </c>
      <c r="AV1517" s="13" t="s">
        <v>83</v>
      </c>
      <c r="AW1517" s="13" t="s">
        <v>35</v>
      </c>
      <c r="AX1517" s="13" t="s">
        <v>74</v>
      </c>
      <c r="AY1517" s="245" t="s">
        <v>197</v>
      </c>
    </row>
    <row r="1518" s="13" customFormat="1">
      <c r="A1518" s="13"/>
      <c r="B1518" s="234"/>
      <c r="C1518" s="235"/>
      <c r="D1518" s="236" t="s">
        <v>207</v>
      </c>
      <c r="E1518" s="237" t="s">
        <v>19</v>
      </c>
      <c r="F1518" s="238" t="s">
        <v>907</v>
      </c>
      <c r="G1518" s="235"/>
      <c r="H1518" s="239">
        <v>3.71</v>
      </c>
      <c r="I1518" s="240"/>
      <c r="J1518" s="235"/>
      <c r="K1518" s="235"/>
      <c r="L1518" s="241"/>
      <c r="M1518" s="242"/>
      <c r="N1518" s="243"/>
      <c r="O1518" s="243"/>
      <c r="P1518" s="243"/>
      <c r="Q1518" s="243"/>
      <c r="R1518" s="243"/>
      <c r="S1518" s="243"/>
      <c r="T1518" s="244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5" t="s">
        <v>207</v>
      </c>
      <c r="AU1518" s="245" t="s">
        <v>83</v>
      </c>
      <c r="AV1518" s="13" t="s">
        <v>83</v>
      </c>
      <c r="AW1518" s="13" t="s">
        <v>35</v>
      </c>
      <c r="AX1518" s="13" t="s">
        <v>74</v>
      </c>
      <c r="AY1518" s="245" t="s">
        <v>197</v>
      </c>
    </row>
    <row r="1519" s="13" customFormat="1">
      <c r="A1519" s="13"/>
      <c r="B1519" s="234"/>
      <c r="C1519" s="235"/>
      <c r="D1519" s="236" t="s">
        <v>207</v>
      </c>
      <c r="E1519" s="237" t="s">
        <v>19</v>
      </c>
      <c r="F1519" s="238" t="s">
        <v>908</v>
      </c>
      <c r="G1519" s="235"/>
      <c r="H1519" s="239">
        <v>14.5</v>
      </c>
      <c r="I1519" s="240"/>
      <c r="J1519" s="235"/>
      <c r="K1519" s="235"/>
      <c r="L1519" s="241"/>
      <c r="M1519" s="242"/>
      <c r="N1519" s="243"/>
      <c r="O1519" s="243"/>
      <c r="P1519" s="243"/>
      <c r="Q1519" s="243"/>
      <c r="R1519" s="243"/>
      <c r="S1519" s="243"/>
      <c r="T1519" s="244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5" t="s">
        <v>207</v>
      </c>
      <c r="AU1519" s="245" t="s">
        <v>83</v>
      </c>
      <c r="AV1519" s="13" t="s">
        <v>83</v>
      </c>
      <c r="AW1519" s="13" t="s">
        <v>35</v>
      </c>
      <c r="AX1519" s="13" t="s">
        <v>74</v>
      </c>
      <c r="AY1519" s="245" t="s">
        <v>197</v>
      </c>
    </row>
    <row r="1520" s="13" customFormat="1">
      <c r="A1520" s="13"/>
      <c r="B1520" s="234"/>
      <c r="C1520" s="235"/>
      <c r="D1520" s="236" t="s">
        <v>207</v>
      </c>
      <c r="E1520" s="237" t="s">
        <v>19</v>
      </c>
      <c r="F1520" s="238" t="s">
        <v>909</v>
      </c>
      <c r="G1520" s="235"/>
      <c r="H1520" s="239">
        <v>19.850000000000001</v>
      </c>
      <c r="I1520" s="240"/>
      <c r="J1520" s="235"/>
      <c r="K1520" s="235"/>
      <c r="L1520" s="241"/>
      <c r="M1520" s="242"/>
      <c r="N1520" s="243"/>
      <c r="O1520" s="243"/>
      <c r="P1520" s="243"/>
      <c r="Q1520" s="243"/>
      <c r="R1520" s="243"/>
      <c r="S1520" s="243"/>
      <c r="T1520" s="244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5" t="s">
        <v>207</v>
      </c>
      <c r="AU1520" s="245" t="s">
        <v>83</v>
      </c>
      <c r="AV1520" s="13" t="s">
        <v>83</v>
      </c>
      <c r="AW1520" s="13" t="s">
        <v>35</v>
      </c>
      <c r="AX1520" s="13" t="s">
        <v>74</v>
      </c>
      <c r="AY1520" s="245" t="s">
        <v>197</v>
      </c>
    </row>
    <row r="1521" s="13" customFormat="1">
      <c r="A1521" s="13"/>
      <c r="B1521" s="234"/>
      <c r="C1521" s="235"/>
      <c r="D1521" s="236" t="s">
        <v>207</v>
      </c>
      <c r="E1521" s="237" t="s">
        <v>19</v>
      </c>
      <c r="F1521" s="238" t="s">
        <v>910</v>
      </c>
      <c r="G1521" s="235"/>
      <c r="H1521" s="239">
        <v>7.8300000000000001</v>
      </c>
      <c r="I1521" s="240"/>
      <c r="J1521" s="235"/>
      <c r="K1521" s="235"/>
      <c r="L1521" s="241"/>
      <c r="M1521" s="242"/>
      <c r="N1521" s="243"/>
      <c r="O1521" s="243"/>
      <c r="P1521" s="243"/>
      <c r="Q1521" s="243"/>
      <c r="R1521" s="243"/>
      <c r="S1521" s="243"/>
      <c r="T1521" s="244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5" t="s">
        <v>207</v>
      </c>
      <c r="AU1521" s="245" t="s">
        <v>83</v>
      </c>
      <c r="AV1521" s="13" t="s">
        <v>83</v>
      </c>
      <c r="AW1521" s="13" t="s">
        <v>35</v>
      </c>
      <c r="AX1521" s="13" t="s">
        <v>74</v>
      </c>
      <c r="AY1521" s="245" t="s">
        <v>197</v>
      </c>
    </row>
    <row r="1522" s="13" customFormat="1">
      <c r="A1522" s="13"/>
      <c r="B1522" s="234"/>
      <c r="C1522" s="235"/>
      <c r="D1522" s="236" t="s">
        <v>207</v>
      </c>
      <c r="E1522" s="237" t="s">
        <v>19</v>
      </c>
      <c r="F1522" s="238" t="s">
        <v>911</v>
      </c>
      <c r="G1522" s="235"/>
      <c r="H1522" s="239">
        <v>4.4000000000000004</v>
      </c>
      <c r="I1522" s="240"/>
      <c r="J1522" s="235"/>
      <c r="K1522" s="235"/>
      <c r="L1522" s="241"/>
      <c r="M1522" s="242"/>
      <c r="N1522" s="243"/>
      <c r="O1522" s="243"/>
      <c r="P1522" s="243"/>
      <c r="Q1522" s="243"/>
      <c r="R1522" s="243"/>
      <c r="S1522" s="243"/>
      <c r="T1522" s="244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5" t="s">
        <v>207</v>
      </c>
      <c r="AU1522" s="245" t="s">
        <v>83</v>
      </c>
      <c r="AV1522" s="13" t="s">
        <v>83</v>
      </c>
      <c r="AW1522" s="13" t="s">
        <v>35</v>
      </c>
      <c r="AX1522" s="13" t="s">
        <v>74</v>
      </c>
      <c r="AY1522" s="245" t="s">
        <v>197</v>
      </c>
    </row>
    <row r="1523" s="13" customFormat="1">
      <c r="A1523" s="13"/>
      <c r="B1523" s="234"/>
      <c r="C1523" s="235"/>
      <c r="D1523" s="236" t="s">
        <v>207</v>
      </c>
      <c r="E1523" s="237" t="s">
        <v>19</v>
      </c>
      <c r="F1523" s="238" t="s">
        <v>912</v>
      </c>
      <c r="G1523" s="235"/>
      <c r="H1523" s="239">
        <v>13.5</v>
      </c>
      <c r="I1523" s="240"/>
      <c r="J1523" s="235"/>
      <c r="K1523" s="235"/>
      <c r="L1523" s="241"/>
      <c r="M1523" s="242"/>
      <c r="N1523" s="243"/>
      <c r="O1523" s="243"/>
      <c r="P1523" s="243"/>
      <c r="Q1523" s="243"/>
      <c r="R1523" s="243"/>
      <c r="S1523" s="243"/>
      <c r="T1523" s="244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5" t="s">
        <v>207</v>
      </c>
      <c r="AU1523" s="245" t="s">
        <v>83</v>
      </c>
      <c r="AV1523" s="13" t="s">
        <v>83</v>
      </c>
      <c r="AW1523" s="13" t="s">
        <v>35</v>
      </c>
      <c r="AX1523" s="13" t="s">
        <v>74</v>
      </c>
      <c r="AY1523" s="245" t="s">
        <v>197</v>
      </c>
    </row>
    <row r="1524" s="13" customFormat="1">
      <c r="A1524" s="13"/>
      <c r="B1524" s="234"/>
      <c r="C1524" s="235"/>
      <c r="D1524" s="236" t="s">
        <v>207</v>
      </c>
      <c r="E1524" s="237" t="s">
        <v>19</v>
      </c>
      <c r="F1524" s="238" t="s">
        <v>913</v>
      </c>
      <c r="G1524" s="235"/>
      <c r="H1524" s="239">
        <v>13.15</v>
      </c>
      <c r="I1524" s="240"/>
      <c r="J1524" s="235"/>
      <c r="K1524" s="235"/>
      <c r="L1524" s="241"/>
      <c r="M1524" s="242"/>
      <c r="N1524" s="243"/>
      <c r="O1524" s="243"/>
      <c r="P1524" s="243"/>
      <c r="Q1524" s="243"/>
      <c r="R1524" s="243"/>
      <c r="S1524" s="243"/>
      <c r="T1524" s="244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5" t="s">
        <v>207</v>
      </c>
      <c r="AU1524" s="245" t="s">
        <v>83</v>
      </c>
      <c r="AV1524" s="13" t="s">
        <v>83</v>
      </c>
      <c r="AW1524" s="13" t="s">
        <v>35</v>
      </c>
      <c r="AX1524" s="13" t="s">
        <v>74</v>
      </c>
      <c r="AY1524" s="245" t="s">
        <v>197</v>
      </c>
    </row>
    <row r="1525" s="13" customFormat="1">
      <c r="A1525" s="13"/>
      <c r="B1525" s="234"/>
      <c r="C1525" s="235"/>
      <c r="D1525" s="236" t="s">
        <v>207</v>
      </c>
      <c r="E1525" s="237" t="s">
        <v>19</v>
      </c>
      <c r="F1525" s="238" t="s">
        <v>914</v>
      </c>
      <c r="G1525" s="235"/>
      <c r="H1525" s="239">
        <v>11.59</v>
      </c>
      <c r="I1525" s="240"/>
      <c r="J1525" s="235"/>
      <c r="K1525" s="235"/>
      <c r="L1525" s="241"/>
      <c r="M1525" s="242"/>
      <c r="N1525" s="243"/>
      <c r="O1525" s="243"/>
      <c r="P1525" s="243"/>
      <c r="Q1525" s="243"/>
      <c r="R1525" s="243"/>
      <c r="S1525" s="243"/>
      <c r="T1525" s="244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5" t="s">
        <v>207</v>
      </c>
      <c r="AU1525" s="245" t="s">
        <v>83</v>
      </c>
      <c r="AV1525" s="13" t="s">
        <v>83</v>
      </c>
      <c r="AW1525" s="13" t="s">
        <v>35</v>
      </c>
      <c r="AX1525" s="13" t="s">
        <v>74</v>
      </c>
      <c r="AY1525" s="245" t="s">
        <v>197</v>
      </c>
    </row>
    <row r="1526" s="13" customFormat="1">
      <c r="A1526" s="13"/>
      <c r="B1526" s="234"/>
      <c r="C1526" s="235"/>
      <c r="D1526" s="236" t="s">
        <v>207</v>
      </c>
      <c r="E1526" s="237" t="s">
        <v>19</v>
      </c>
      <c r="F1526" s="238" t="s">
        <v>915</v>
      </c>
      <c r="G1526" s="235"/>
      <c r="H1526" s="239">
        <v>12.16</v>
      </c>
      <c r="I1526" s="240"/>
      <c r="J1526" s="235"/>
      <c r="K1526" s="235"/>
      <c r="L1526" s="241"/>
      <c r="M1526" s="242"/>
      <c r="N1526" s="243"/>
      <c r="O1526" s="243"/>
      <c r="P1526" s="243"/>
      <c r="Q1526" s="243"/>
      <c r="R1526" s="243"/>
      <c r="S1526" s="243"/>
      <c r="T1526" s="244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5" t="s">
        <v>207</v>
      </c>
      <c r="AU1526" s="245" t="s">
        <v>83</v>
      </c>
      <c r="AV1526" s="13" t="s">
        <v>83</v>
      </c>
      <c r="AW1526" s="13" t="s">
        <v>35</v>
      </c>
      <c r="AX1526" s="13" t="s">
        <v>74</v>
      </c>
      <c r="AY1526" s="245" t="s">
        <v>197</v>
      </c>
    </row>
    <row r="1527" s="13" customFormat="1">
      <c r="A1527" s="13"/>
      <c r="B1527" s="234"/>
      <c r="C1527" s="235"/>
      <c r="D1527" s="236" t="s">
        <v>207</v>
      </c>
      <c r="E1527" s="237" t="s">
        <v>19</v>
      </c>
      <c r="F1527" s="238" t="s">
        <v>916</v>
      </c>
      <c r="G1527" s="235"/>
      <c r="H1527" s="239">
        <v>8.7599999999999998</v>
      </c>
      <c r="I1527" s="240"/>
      <c r="J1527" s="235"/>
      <c r="K1527" s="235"/>
      <c r="L1527" s="241"/>
      <c r="M1527" s="242"/>
      <c r="N1527" s="243"/>
      <c r="O1527" s="243"/>
      <c r="P1527" s="243"/>
      <c r="Q1527" s="243"/>
      <c r="R1527" s="243"/>
      <c r="S1527" s="243"/>
      <c r="T1527" s="244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5" t="s">
        <v>207</v>
      </c>
      <c r="AU1527" s="245" t="s">
        <v>83</v>
      </c>
      <c r="AV1527" s="13" t="s">
        <v>83</v>
      </c>
      <c r="AW1527" s="13" t="s">
        <v>35</v>
      </c>
      <c r="AX1527" s="13" t="s">
        <v>74</v>
      </c>
      <c r="AY1527" s="245" t="s">
        <v>197</v>
      </c>
    </row>
    <row r="1528" s="13" customFormat="1">
      <c r="A1528" s="13"/>
      <c r="B1528" s="234"/>
      <c r="C1528" s="235"/>
      <c r="D1528" s="236" t="s">
        <v>207</v>
      </c>
      <c r="E1528" s="237" t="s">
        <v>19</v>
      </c>
      <c r="F1528" s="238" t="s">
        <v>917</v>
      </c>
      <c r="G1528" s="235"/>
      <c r="H1528" s="239">
        <v>2.21</v>
      </c>
      <c r="I1528" s="240"/>
      <c r="J1528" s="235"/>
      <c r="K1528" s="235"/>
      <c r="L1528" s="241"/>
      <c r="M1528" s="242"/>
      <c r="N1528" s="243"/>
      <c r="O1528" s="243"/>
      <c r="P1528" s="243"/>
      <c r="Q1528" s="243"/>
      <c r="R1528" s="243"/>
      <c r="S1528" s="243"/>
      <c r="T1528" s="244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5" t="s">
        <v>207</v>
      </c>
      <c r="AU1528" s="245" t="s">
        <v>83</v>
      </c>
      <c r="AV1528" s="13" t="s">
        <v>83</v>
      </c>
      <c r="AW1528" s="13" t="s">
        <v>35</v>
      </c>
      <c r="AX1528" s="13" t="s">
        <v>74</v>
      </c>
      <c r="AY1528" s="245" t="s">
        <v>197</v>
      </c>
    </row>
    <row r="1529" s="13" customFormat="1">
      <c r="A1529" s="13"/>
      <c r="B1529" s="234"/>
      <c r="C1529" s="235"/>
      <c r="D1529" s="236" t="s">
        <v>207</v>
      </c>
      <c r="E1529" s="237" t="s">
        <v>19</v>
      </c>
      <c r="F1529" s="238" t="s">
        <v>918</v>
      </c>
      <c r="G1529" s="235"/>
      <c r="H1529" s="239">
        <v>6.7599999999999998</v>
      </c>
      <c r="I1529" s="240"/>
      <c r="J1529" s="235"/>
      <c r="K1529" s="235"/>
      <c r="L1529" s="241"/>
      <c r="M1529" s="242"/>
      <c r="N1529" s="243"/>
      <c r="O1529" s="243"/>
      <c r="P1529" s="243"/>
      <c r="Q1529" s="243"/>
      <c r="R1529" s="243"/>
      <c r="S1529" s="243"/>
      <c r="T1529" s="244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5" t="s">
        <v>207</v>
      </c>
      <c r="AU1529" s="245" t="s">
        <v>83</v>
      </c>
      <c r="AV1529" s="13" t="s">
        <v>83</v>
      </c>
      <c r="AW1529" s="13" t="s">
        <v>35</v>
      </c>
      <c r="AX1529" s="13" t="s">
        <v>74</v>
      </c>
      <c r="AY1529" s="245" t="s">
        <v>197</v>
      </c>
    </row>
    <row r="1530" s="13" customFormat="1">
      <c r="A1530" s="13"/>
      <c r="B1530" s="234"/>
      <c r="C1530" s="235"/>
      <c r="D1530" s="236" t="s">
        <v>207</v>
      </c>
      <c r="E1530" s="237" t="s">
        <v>19</v>
      </c>
      <c r="F1530" s="238" t="s">
        <v>919</v>
      </c>
      <c r="G1530" s="235"/>
      <c r="H1530" s="239">
        <v>4.4900000000000002</v>
      </c>
      <c r="I1530" s="240"/>
      <c r="J1530" s="235"/>
      <c r="K1530" s="235"/>
      <c r="L1530" s="241"/>
      <c r="M1530" s="242"/>
      <c r="N1530" s="243"/>
      <c r="O1530" s="243"/>
      <c r="P1530" s="243"/>
      <c r="Q1530" s="243"/>
      <c r="R1530" s="243"/>
      <c r="S1530" s="243"/>
      <c r="T1530" s="244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5" t="s">
        <v>207</v>
      </c>
      <c r="AU1530" s="245" t="s">
        <v>83</v>
      </c>
      <c r="AV1530" s="13" t="s">
        <v>83</v>
      </c>
      <c r="AW1530" s="13" t="s">
        <v>35</v>
      </c>
      <c r="AX1530" s="13" t="s">
        <v>74</v>
      </c>
      <c r="AY1530" s="245" t="s">
        <v>197</v>
      </c>
    </row>
    <row r="1531" s="13" customFormat="1">
      <c r="A1531" s="13"/>
      <c r="B1531" s="234"/>
      <c r="C1531" s="235"/>
      <c r="D1531" s="236" t="s">
        <v>207</v>
      </c>
      <c r="E1531" s="237" t="s">
        <v>19</v>
      </c>
      <c r="F1531" s="238" t="s">
        <v>920</v>
      </c>
      <c r="G1531" s="235"/>
      <c r="H1531" s="239">
        <v>3.9399999999999999</v>
      </c>
      <c r="I1531" s="240"/>
      <c r="J1531" s="235"/>
      <c r="K1531" s="235"/>
      <c r="L1531" s="241"/>
      <c r="M1531" s="242"/>
      <c r="N1531" s="243"/>
      <c r="O1531" s="243"/>
      <c r="P1531" s="243"/>
      <c r="Q1531" s="243"/>
      <c r="R1531" s="243"/>
      <c r="S1531" s="243"/>
      <c r="T1531" s="244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5" t="s">
        <v>207</v>
      </c>
      <c r="AU1531" s="245" t="s">
        <v>83</v>
      </c>
      <c r="AV1531" s="13" t="s">
        <v>83</v>
      </c>
      <c r="AW1531" s="13" t="s">
        <v>35</v>
      </c>
      <c r="AX1531" s="13" t="s">
        <v>74</v>
      </c>
      <c r="AY1531" s="245" t="s">
        <v>197</v>
      </c>
    </row>
    <row r="1532" s="13" customFormat="1">
      <c r="A1532" s="13"/>
      <c r="B1532" s="234"/>
      <c r="C1532" s="235"/>
      <c r="D1532" s="236" t="s">
        <v>207</v>
      </c>
      <c r="E1532" s="237" t="s">
        <v>19</v>
      </c>
      <c r="F1532" s="238" t="s">
        <v>921</v>
      </c>
      <c r="G1532" s="235"/>
      <c r="H1532" s="239">
        <v>10.93</v>
      </c>
      <c r="I1532" s="240"/>
      <c r="J1532" s="235"/>
      <c r="K1532" s="235"/>
      <c r="L1532" s="241"/>
      <c r="M1532" s="242"/>
      <c r="N1532" s="243"/>
      <c r="O1532" s="243"/>
      <c r="P1532" s="243"/>
      <c r="Q1532" s="243"/>
      <c r="R1532" s="243"/>
      <c r="S1532" s="243"/>
      <c r="T1532" s="244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5" t="s">
        <v>207</v>
      </c>
      <c r="AU1532" s="245" t="s">
        <v>83</v>
      </c>
      <c r="AV1532" s="13" t="s">
        <v>83</v>
      </c>
      <c r="AW1532" s="13" t="s">
        <v>35</v>
      </c>
      <c r="AX1532" s="13" t="s">
        <v>74</v>
      </c>
      <c r="AY1532" s="245" t="s">
        <v>197</v>
      </c>
    </row>
    <row r="1533" s="13" customFormat="1">
      <c r="A1533" s="13"/>
      <c r="B1533" s="234"/>
      <c r="C1533" s="235"/>
      <c r="D1533" s="236" t="s">
        <v>207</v>
      </c>
      <c r="E1533" s="237" t="s">
        <v>19</v>
      </c>
      <c r="F1533" s="238" t="s">
        <v>922</v>
      </c>
      <c r="G1533" s="235"/>
      <c r="H1533" s="239">
        <v>5.7400000000000002</v>
      </c>
      <c r="I1533" s="240"/>
      <c r="J1533" s="235"/>
      <c r="K1533" s="235"/>
      <c r="L1533" s="241"/>
      <c r="M1533" s="242"/>
      <c r="N1533" s="243"/>
      <c r="O1533" s="243"/>
      <c r="P1533" s="243"/>
      <c r="Q1533" s="243"/>
      <c r="R1533" s="243"/>
      <c r="S1533" s="243"/>
      <c r="T1533" s="244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5" t="s">
        <v>207</v>
      </c>
      <c r="AU1533" s="245" t="s">
        <v>83</v>
      </c>
      <c r="AV1533" s="13" t="s">
        <v>83</v>
      </c>
      <c r="AW1533" s="13" t="s">
        <v>35</v>
      </c>
      <c r="AX1533" s="13" t="s">
        <v>74</v>
      </c>
      <c r="AY1533" s="245" t="s">
        <v>197</v>
      </c>
    </row>
    <row r="1534" s="13" customFormat="1">
      <c r="A1534" s="13"/>
      <c r="B1534" s="234"/>
      <c r="C1534" s="235"/>
      <c r="D1534" s="236" t="s">
        <v>207</v>
      </c>
      <c r="E1534" s="237" t="s">
        <v>19</v>
      </c>
      <c r="F1534" s="238" t="s">
        <v>923</v>
      </c>
      <c r="G1534" s="235"/>
      <c r="H1534" s="239">
        <v>9.1400000000000006</v>
      </c>
      <c r="I1534" s="240"/>
      <c r="J1534" s="235"/>
      <c r="K1534" s="235"/>
      <c r="L1534" s="241"/>
      <c r="M1534" s="242"/>
      <c r="N1534" s="243"/>
      <c r="O1534" s="243"/>
      <c r="P1534" s="243"/>
      <c r="Q1534" s="243"/>
      <c r="R1534" s="243"/>
      <c r="S1534" s="243"/>
      <c r="T1534" s="244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5" t="s">
        <v>207</v>
      </c>
      <c r="AU1534" s="245" t="s">
        <v>83</v>
      </c>
      <c r="AV1534" s="13" t="s">
        <v>83</v>
      </c>
      <c r="AW1534" s="13" t="s">
        <v>35</v>
      </c>
      <c r="AX1534" s="13" t="s">
        <v>74</v>
      </c>
      <c r="AY1534" s="245" t="s">
        <v>197</v>
      </c>
    </row>
    <row r="1535" s="13" customFormat="1">
      <c r="A1535" s="13"/>
      <c r="B1535" s="234"/>
      <c r="C1535" s="235"/>
      <c r="D1535" s="236" t="s">
        <v>207</v>
      </c>
      <c r="E1535" s="237" t="s">
        <v>19</v>
      </c>
      <c r="F1535" s="238" t="s">
        <v>924</v>
      </c>
      <c r="G1535" s="235"/>
      <c r="H1535" s="239">
        <v>15.630000000000001</v>
      </c>
      <c r="I1535" s="240"/>
      <c r="J1535" s="235"/>
      <c r="K1535" s="235"/>
      <c r="L1535" s="241"/>
      <c r="M1535" s="242"/>
      <c r="N1535" s="243"/>
      <c r="O1535" s="243"/>
      <c r="P1535" s="243"/>
      <c r="Q1535" s="243"/>
      <c r="R1535" s="243"/>
      <c r="S1535" s="243"/>
      <c r="T1535" s="244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5" t="s">
        <v>207</v>
      </c>
      <c r="AU1535" s="245" t="s">
        <v>83</v>
      </c>
      <c r="AV1535" s="13" t="s">
        <v>83</v>
      </c>
      <c r="AW1535" s="13" t="s">
        <v>35</v>
      </c>
      <c r="AX1535" s="13" t="s">
        <v>74</v>
      </c>
      <c r="AY1535" s="245" t="s">
        <v>197</v>
      </c>
    </row>
    <row r="1536" s="13" customFormat="1">
      <c r="A1536" s="13"/>
      <c r="B1536" s="234"/>
      <c r="C1536" s="235"/>
      <c r="D1536" s="236" t="s">
        <v>207</v>
      </c>
      <c r="E1536" s="237" t="s">
        <v>19</v>
      </c>
      <c r="F1536" s="238" t="s">
        <v>925</v>
      </c>
      <c r="G1536" s="235"/>
      <c r="H1536" s="239">
        <v>2.21</v>
      </c>
      <c r="I1536" s="240"/>
      <c r="J1536" s="235"/>
      <c r="K1536" s="235"/>
      <c r="L1536" s="241"/>
      <c r="M1536" s="242"/>
      <c r="N1536" s="243"/>
      <c r="O1536" s="243"/>
      <c r="P1536" s="243"/>
      <c r="Q1536" s="243"/>
      <c r="R1536" s="243"/>
      <c r="S1536" s="243"/>
      <c r="T1536" s="244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5" t="s">
        <v>207</v>
      </c>
      <c r="AU1536" s="245" t="s">
        <v>83</v>
      </c>
      <c r="AV1536" s="13" t="s">
        <v>83</v>
      </c>
      <c r="AW1536" s="13" t="s">
        <v>35</v>
      </c>
      <c r="AX1536" s="13" t="s">
        <v>74</v>
      </c>
      <c r="AY1536" s="245" t="s">
        <v>197</v>
      </c>
    </row>
    <row r="1537" s="13" customFormat="1">
      <c r="A1537" s="13"/>
      <c r="B1537" s="234"/>
      <c r="C1537" s="235"/>
      <c r="D1537" s="236" t="s">
        <v>207</v>
      </c>
      <c r="E1537" s="237" t="s">
        <v>19</v>
      </c>
      <c r="F1537" s="238" t="s">
        <v>926</v>
      </c>
      <c r="G1537" s="235"/>
      <c r="H1537" s="239">
        <v>11.060000000000001</v>
      </c>
      <c r="I1537" s="240"/>
      <c r="J1537" s="235"/>
      <c r="K1537" s="235"/>
      <c r="L1537" s="241"/>
      <c r="M1537" s="242"/>
      <c r="N1537" s="243"/>
      <c r="O1537" s="243"/>
      <c r="P1537" s="243"/>
      <c r="Q1537" s="243"/>
      <c r="R1537" s="243"/>
      <c r="S1537" s="243"/>
      <c r="T1537" s="244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5" t="s">
        <v>207</v>
      </c>
      <c r="AU1537" s="245" t="s">
        <v>83</v>
      </c>
      <c r="AV1537" s="13" t="s">
        <v>83</v>
      </c>
      <c r="AW1537" s="13" t="s">
        <v>35</v>
      </c>
      <c r="AX1537" s="13" t="s">
        <v>74</v>
      </c>
      <c r="AY1537" s="245" t="s">
        <v>197</v>
      </c>
    </row>
    <row r="1538" s="16" customFormat="1">
      <c r="A1538" s="16"/>
      <c r="B1538" s="268"/>
      <c r="C1538" s="269"/>
      <c r="D1538" s="236" t="s">
        <v>207</v>
      </c>
      <c r="E1538" s="270" t="s">
        <v>19</v>
      </c>
      <c r="F1538" s="271" t="s">
        <v>335</v>
      </c>
      <c r="G1538" s="269"/>
      <c r="H1538" s="272">
        <v>186.16</v>
      </c>
      <c r="I1538" s="273"/>
      <c r="J1538" s="269"/>
      <c r="K1538" s="269"/>
      <c r="L1538" s="274"/>
      <c r="M1538" s="275"/>
      <c r="N1538" s="276"/>
      <c r="O1538" s="276"/>
      <c r="P1538" s="276"/>
      <c r="Q1538" s="276"/>
      <c r="R1538" s="276"/>
      <c r="S1538" s="276"/>
      <c r="T1538" s="277"/>
      <c r="U1538" s="16"/>
      <c r="V1538" s="16"/>
      <c r="W1538" s="16"/>
      <c r="X1538" s="16"/>
      <c r="Y1538" s="16"/>
      <c r="Z1538" s="16"/>
      <c r="AA1538" s="16"/>
      <c r="AB1538" s="16"/>
      <c r="AC1538" s="16"/>
      <c r="AD1538" s="16"/>
      <c r="AE1538" s="16"/>
      <c r="AT1538" s="278" t="s">
        <v>207</v>
      </c>
      <c r="AU1538" s="278" t="s">
        <v>83</v>
      </c>
      <c r="AV1538" s="16" t="s">
        <v>94</v>
      </c>
      <c r="AW1538" s="16" t="s">
        <v>35</v>
      </c>
      <c r="AX1538" s="16" t="s">
        <v>74</v>
      </c>
      <c r="AY1538" s="278" t="s">
        <v>197</v>
      </c>
    </row>
    <row r="1539" s="15" customFormat="1">
      <c r="A1539" s="15"/>
      <c r="B1539" s="257"/>
      <c r="C1539" s="258"/>
      <c r="D1539" s="236" t="s">
        <v>207</v>
      </c>
      <c r="E1539" s="259" t="s">
        <v>19</v>
      </c>
      <c r="F1539" s="260" t="s">
        <v>740</v>
      </c>
      <c r="G1539" s="258"/>
      <c r="H1539" s="259" t="s">
        <v>19</v>
      </c>
      <c r="I1539" s="261"/>
      <c r="J1539" s="258"/>
      <c r="K1539" s="258"/>
      <c r="L1539" s="262"/>
      <c r="M1539" s="263"/>
      <c r="N1539" s="264"/>
      <c r="O1539" s="264"/>
      <c r="P1539" s="264"/>
      <c r="Q1539" s="264"/>
      <c r="R1539" s="264"/>
      <c r="S1539" s="264"/>
      <c r="T1539" s="26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T1539" s="266" t="s">
        <v>207</v>
      </c>
      <c r="AU1539" s="266" t="s">
        <v>83</v>
      </c>
      <c r="AV1539" s="15" t="s">
        <v>81</v>
      </c>
      <c r="AW1539" s="15" t="s">
        <v>35</v>
      </c>
      <c r="AX1539" s="15" t="s">
        <v>74</v>
      </c>
      <c r="AY1539" s="266" t="s">
        <v>197</v>
      </c>
    </row>
    <row r="1540" s="13" customFormat="1">
      <c r="A1540" s="13"/>
      <c r="B1540" s="234"/>
      <c r="C1540" s="235"/>
      <c r="D1540" s="236" t="s">
        <v>207</v>
      </c>
      <c r="E1540" s="237" t="s">
        <v>19</v>
      </c>
      <c r="F1540" s="238" t="s">
        <v>927</v>
      </c>
      <c r="G1540" s="235"/>
      <c r="H1540" s="239">
        <v>11.859999999999999</v>
      </c>
      <c r="I1540" s="240"/>
      <c r="J1540" s="235"/>
      <c r="K1540" s="235"/>
      <c r="L1540" s="241"/>
      <c r="M1540" s="242"/>
      <c r="N1540" s="243"/>
      <c r="O1540" s="243"/>
      <c r="P1540" s="243"/>
      <c r="Q1540" s="243"/>
      <c r="R1540" s="243"/>
      <c r="S1540" s="243"/>
      <c r="T1540" s="244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5" t="s">
        <v>207</v>
      </c>
      <c r="AU1540" s="245" t="s">
        <v>83</v>
      </c>
      <c r="AV1540" s="13" t="s">
        <v>83</v>
      </c>
      <c r="AW1540" s="13" t="s">
        <v>35</v>
      </c>
      <c r="AX1540" s="13" t="s">
        <v>74</v>
      </c>
      <c r="AY1540" s="245" t="s">
        <v>197</v>
      </c>
    </row>
    <row r="1541" s="13" customFormat="1">
      <c r="A1541" s="13"/>
      <c r="B1541" s="234"/>
      <c r="C1541" s="235"/>
      <c r="D1541" s="236" t="s">
        <v>207</v>
      </c>
      <c r="E1541" s="237" t="s">
        <v>19</v>
      </c>
      <c r="F1541" s="238" t="s">
        <v>2248</v>
      </c>
      <c r="G1541" s="235"/>
      <c r="H1541" s="239">
        <v>18.789999999999999</v>
      </c>
      <c r="I1541" s="240"/>
      <c r="J1541" s="235"/>
      <c r="K1541" s="235"/>
      <c r="L1541" s="241"/>
      <c r="M1541" s="242"/>
      <c r="N1541" s="243"/>
      <c r="O1541" s="243"/>
      <c r="P1541" s="243"/>
      <c r="Q1541" s="243"/>
      <c r="R1541" s="243"/>
      <c r="S1541" s="243"/>
      <c r="T1541" s="244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5" t="s">
        <v>207</v>
      </c>
      <c r="AU1541" s="245" t="s">
        <v>83</v>
      </c>
      <c r="AV1541" s="13" t="s">
        <v>83</v>
      </c>
      <c r="AW1541" s="13" t="s">
        <v>35</v>
      </c>
      <c r="AX1541" s="13" t="s">
        <v>74</v>
      </c>
      <c r="AY1541" s="245" t="s">
        <v>197</v>
      </c>
    </row>
    <row r="1542" s="13" customFormat="1">
      <c r="A1542" s="13"/>
      <c r="B1542" s="234"/>
      <c r="C1542" s="235"/>
      <c r="D1542" s="236" t="s">
        <v>207</v>
      </c>
      <c r="E1542" s="237" t="s">
        <v>19</v>
      </c>
      <c r="F1542" s="238" t="s">
        <v>2249</v>
      </c>
      <c r="G1542" s="235"/>
      <c r="H1542" s="239">
        <v>3.7599999999999998</v>
      </c>
      <c r="I1542" s="240"/>
      <c r="J1542" s="235"/>
      <c r="K1542" s="235"/>
      <c r="L1542" s="241"/>
      <c r="M1542" s="242"/>
      <c r="N1542" s="243"/>
      <c r="O1542" s="243"/>
      <c r="P1542" s="243"/>
      <c r="Q1542" s="243"/>
      <c r="R1542" s="243"/>
      <c r="S1542" s="243"/>
      <c r="T1542" s="244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5" t="s">
        <v>207</v>
      </c>
      <c r="AU1542" s="245" t="s">
        <v>83</v>
      </c>
      <c r="AV1542" s="13" t="s">
        <v>83</v>
      </c>
      <c r="AW1542" s="13" t="s">
        <v>35</v>
      </c>
      <c r="AX1542" s="13" t="s">
        <v>74</v>
      </c>
      <c r="AY1542" s="245" t="s">
        <v>197</v>
      </c>
    </row>
    <row r="1543" s="13" customFormat="1">
      <c r="A1543" s="13"/>
      <c r="B1543" s="234"/>
      <c r="C1543" s="235"/>
      <c r="D1543" s="236" t="s">
        <v>207</v>
      </c>
      <c r="E1543" s="237" t="s">
        <v>19</v>
      </c>
      <c r="F1543" s="238" t="s">
        <v>934</v>
      </c>
      <c r="G1543" s="235"/>
      <c r="H1543" s="239">
        <v>3.9700000000000002</v>
      </c>
      <c r="I1543" s="240"/>
      <c r="J1543" s="235"/>
      <c r="K1543" s="235"/>
      <c r="L1543" s="241"/>
      <c r="M1543" s="242"/>
      <c r="N1543" s="243"/>
      <c r="O1543" s="243"/>
      <c r="P1543" s="243"/>
      <c r="Q1543" s="243"/>
      <c r="R1543" s="243"/>
      <c r="S1543" s="243"/>
      <c r="T1543" s="244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5" t="s">
        <v>207</v>
      </c>
      <c r="AU1543" s="245" t="s">
        <v>83</v>
      </c>
      <c r="AV1543" s="13" t="s">
        <v>83</v>
      </c>
      <c r="AW1543" s="13" t="s">
        <v>35</v>
      </c>
      <c r="AX1543" s="13" t="s">
        <v>74</v>
      </c>
      <c r="AY1543" s="245" t="s">
        <v>197</v>
      </c>
    </row>
    <row r="1544" s="13" customFormat="1">
      <c r="A1544" s="13"/>
      <c r="B1544" s="234"/>
      <c r="C1544" s="235"/>
      <c r="D1544" s="236" t="s">
        <v>207</v>
      </c>
      <c r="E1544" s="237" t="s">
        <v>19</v>
      </c>
      <c r="F1544" s="238" t="s">
        <v>935</v>
      </c>
      <c r="G1544" s="235"/>
      <c r="H1544" s="239">
        <v>3.98</v>
      </c>
      <c r="I1544" s="240"/>
      <c r="J1544" s="235"/>
      <c r="K1544" s="235"/>
      <c r="L1544" s="241"/>
      <c r="M1544" s="242"/>
      <c r="N1544" s="243"/>
      <c r="O1544" s="243"/>
      <c r="P1544" s="243"/>
      <c r="Q1544" s="243"/>
      <c r="R1544" s="243"/>
      <c r="S1544" s="243"/>
      <c r="T1544" s="244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5" t="s">
        <v>207</v>
      </c>
      <c r="AU1544" s="245" t="s">
        <v>83</v>
      </c>
      <c r="AV1544" s="13" t="s">
        <v>83</v>
      </c>
      <c r="AW1544" s="13" t="s">
        <v>35</v>
      </c>
      <c r="AX1544" s="13" t="s">
        <v>74</v>
      </c>
      <c r="AY1544" s="245" t="s">
        <v>197</v>
      </c>
    </row>
    <row r="1545" s="13" customFormat="1">
      <c r="A1545" s="13"/>
      <c r="B1545" s="234"/>
      <c r="C1545" s="235"/>
      <c r="D1545" s="236" t="s">
        <v>207</v>
      </c>
      <c r="E1545" s="237" t="s">
        <v>19</v>
      </c>
      <c r="F1545" s="238" t="s">
        <v>937</v>
      </c>
      <c r="G1545" s="235"/>
      <c r="H1545" s="239">
        <v>6.0099999999999998</v>
      </c>
      <c r="I1545" s="240"/>
      <c r="J1545" s="235"/>
      <c r="K1545" s="235"/>
      <c r="L1545" s="241"/>
      <c r="M1545" s="242"/>
      <c r="N1545" s="243"/>
      <c r="O1545" s="243"/>
      <c r="P1545" s="243"/>
      <c r="Q1545" s="243"/>
      <c r="R1545" s="243"/>
      <c r="S1545" s="243"/>
      <c r="T1545" s="244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5" t="s">
        <v>207</v>
      </c>
      <c r="AU1545" s="245" t="s">
        <v>83</v>
      </c>
      <c r="AV1545" s="13" t="s">
        <v>83</v>
      </c>
      <c r="AW1545" s="13" t="s">
        <v>35</v>
      </c>
      <c r="AX1545" s="13" t="s">
        <v>74</v>
      </c>
      <c r="AY1545" s="245" t="s">
        <v>197</v>
      </c>
    </row>
    <row r="1546" s="13" customFormat="1">
      <c r="A1546" s="13"/>
      <c r="B1546" s="234"/>
      <c r="C1546" s="235"/>
      <c r="D1546" s="236" t="s">
        <v>207</v>
      </c>
      <c r="E1546" s="237" t="s">
        <v>19</v>
      </c>
      <c r="F1546" s="238" t="s">
        <v>938</v>
      </c>
      <c r="G1546" s="235"/>
      <c r="H1546" s="239">
        <v>6.0599999999999996</v>
      </c>
      <c r="I1546" s="240"/>
      <c r="J1546" s="235"/>
      <c r="K1546" s="235"/>
      <c r="L1546" s="241"/>
      <c r="M1546" s="242"/>
      <c r="N1546" s="243"/>
      <c r="O1546" s="243"/>
      <c r="P1546" s="243"/>
      <c r="Q1546" s="243"/>
      <c r="R1546" s="243"/>
      <c r="S1546" s="243"/>
      <c r="T1546" s="244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5" t="s">
        <v>207</v>
      </c>
      <c r="AU1546" s="245" t="s">
        <v>83</v>
      </c>
      <c r="AV1546" s="13" t="s">
        <v>83</v>
      </c>
      <c r="AW1546" s="13" t="s">
        <v>35</v>
      </c>
      <c r="AX1546" s="13" t="s">
        <v>74</v>
      </c>
      <c r="AY1546" s="245" t="s">
        <v>197</v>
      </c>
    </row>
    <row r="1547" s="16" customFormat="1">
      <c r="A1547" s="16"/>
      <c r="B1547" s="268"/>
      <c r="C1547" s="269"/>
      <c r="D1547" s="236" t="s">
        <v>207</v>
      </c>
      <c r="E1547" s="270" t="s">
        <v>19</v>
      </c>
      <c r="F1547" s="271" t="s">
        <v>335</v>
      </c>
      <c r="G1547" s="269"/>
      <c r="H1547" s="272">
        <v>54.43</v>
      </c>
      <c r="I1547" s="273"/>
      <c r="J1547" s="269"/>
      <c r="K1547" s="269"/>
      <c r="L1547" s="274"/>
      <c r="M1547" s="275"/>
      <c r="N1547" s="276"/>
      <c r="O1547" s="276"/>
      <c r="P1547" s="276"/>
      <c r="Q1547" s="276"/>
      <c r="R1547" s="276"/>
      <c r="S1547" s="276"/>
      <c r="T1547" s="277"/>
      <c r="U1547" s="16"/>
      <c r="V1547" s="16"/>
      <c r="W1547" s="16"/>
      <c r="X1547" s="16"/>
      <c r="Y1547" s="16"/>
      <c r="Z1547" s="16"/>
      <c r="AA1547" s="16"/>
      <c r="AB1547" s="16"/>
      <c r="AC1547" s="16"/>
      <c r="AD1547" s="16"/>
      <c r="AE1547" s="16"/>
      <c r="AT1547" s="278" t="s">
        <v>207</v>
      </c>
      <c r="AU1547" s="278" t="s">
        <v>83</v>
      </c>
      <c r="AV1547" s="16" t="s">
        <v>94</v>
      </c>
      <c r="AW1547" s="16" t="s">
        <v>35</v>
      </c>
      <c r="AX1547" s="16" t="s">
        <v>74</v>
      </c>
      <c r="AY1547" s="278" t="s">
        <v>197</v>
      </c>
    </row>
    <row r="1548" s="14" customFormat="1">
      <c r="A1548" s="14"/>
      <c r="B1548" s="246"/>
      <c r="C1548" s="247"/>
      <c r="D1548" s="236" t="s">
        <v>207</v>
      </c>
      <c r="E1548" s="248" t="s">
        <v>19</v>
      </c>
      <c r="F1548" s="249" t="s">
        <v>216</v>
      </c>
      <c r="G1548" s="247"/>
      <c r="H1548" s="250">
        <v>240.59</v>
      </c>
      <c r="I1548" s="251"/>
      <c r="J1548" s="247"/>
      <c r="K1548" s="247"/>
      <c r="L1548" s="252"/>
      <c r="M1548" s="253"/>
      <c r="N1548" s="254"/>
      <c r="O1548" s="254"/>
      <c r="P1548" s="254"/>
      <c r="Q1548" s="254"/>
      <c r="R1548" s="254"/>
      <c r="S1548" s="254"/>
      <c r="T1548" s="255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6" t="s">
        <v>207</v>
      </c>
      <c r="AU1548" s="256" t="s">
        <v>83</v>
      </c>
      <c r="AV1548" s="14" t="s">
        <v>109</v>
      </c>
      <c r="AW1548" s="14" t="s">
        <v>35</v>
      </c>
      <c r="AX1548" s="14" t="s">
        <v>81</v>
      </c>
      <c r="AY1548" s="256" t="s">
        <v>197</v>
      </c>
    </row>
    <row r="1549" s="2" customFormat="1" ht="24.15" customHeight="1">
      <c r="A1549" s="41"/>
      <c r="B1549" s="42"/>
      <c r="C1549" s="216" t="s">
        <v>2250</v>
      </c>
      <c r="D1549" s="267" t="s">
        <v>199</v>
      </c>
      <c r="E1549" s="217" t="s">
        <v>2251</v>
      </c>
      <c r="F1549" s="218" t="s">
        <v>2252</v>
      </c>
      <c r="G1549" s="219" t="s">
        <v>202</v>
      </c>
      <c r="H1549" s="220">
        <v>264.649</v>
      </c>
      <c r="I1549" s="221"/>
      <c r="J1549" s="222">
        <f>ROUND(I1549*H1549,2)</f>
        <v>0</v>
      </c>
      <c r="K1549" s="218" t="s">
        <v>203</v>
      </c>
      <c r="L1549" s="47"/>
      <c r="M1549" s="223" t="s">
        <v>19</v>
      </c>
      <c r="N1549" s="224" t="s">
        <v>45</v>
      </c>
      <c r="O1549" s="87"/>
      <c r="P1549" s="225">
        <f>O1549*H1549</f>
        <v>0</v>
      </c>
      <c r="Q1549" s="225">
        <v>0.00029999999999999997</v>
      </c>
      <c r="R1549" s="225">
        <f>Q1549*H1549</f>
        <v>0.079394699999999999</v>
      </c>
      <c r="S1549" s="225">
        <v>0</v>
      </c>
      <c r="T1549" s="226">
        <f>S1549*H1549</f>
        <v>0</v>
      </c>
      <c r="U1549" s="41"/>
      <c r="V1549" s="41"/>
      <c r="W1549" s="41"/>
      <c r="X1549" s="41"/>
      <c r="Y1549" s="41"/>
      <c r="Z1549" s="41"/>
      <c r="AA1549" s="41"/>
      <c r="AB1549" s="41"/>
      <c r="AC1549" s="41"/>
      <c r="AD1549" s="41"/>
      <c r="AE1549" s="41"/>
      <c r="AR1549" s="227" t="s">
        <v>291</v>
      </c>
      <c r="AT1549" s="227" t="s">
        <v>199</v>
      </c>
      <c r="AU1549" s="227" t="s">
        <v>83</v>
      </c>
      <c r="AY1549" s="20" t="s">
        <v>197</v>
      </c>
      <c r="BE1549" s="228">
        <f>IF(N1549="základní",J1549,0)</f>
        <v>0</v>
      </c>
      <c r="BF1549" s="228">
        <f>IF(N1549="snížená",J1549,0)</f>
        <v>0</v>
      </c>
      <c r="BG1549" s="228">
        <f>IF(N1549="zákl. přenesená",J1549,0)</f>
        <v>0</v>
      </c>
      <c r="BH1549" s="228">
        <f>IF(N1549="sníž. přenesená",J1549,0)</f>
        <v>0</v>
      </c>
      <c r="BI1549" s="228">
        <f>IF(N1549="nulová",J1549,0)</f>
        <v>0</v>
      </c>
      <c r="BJ1549" s="20" t="s">
        <v>81</v>
      </c>
      <c r="BK1549" s="228">
        <f>ROUND(I1549*H1549,2)</f>
        <v>0</v>
      </c>
      <c r="BL1549" s="20" t="s">
        <v>291</v>
      </c>
      <c r="BM1549" s="227" t="s">
        <v>2253</v>
      </c>
    </row>
    <row r="1550" s="2" customFormat="1">
      <c r="A1550" s="41"/>
      <c r="B1550" s="42"/>
      <c r="C1550" s="43"/>
      <c r="D1550" s="229" t="s">
        <v>205</v>
      </c>
      <c r="E1550" s="43"/>
      <c r="F1550" s="230" t="s">
        <v>2254</v>
      </c>
      <c r="G1550" s="43"/>
      <c r="H1550" s="43"/>
      <c r="I1550" s="231"/>
      <c r="J1550" s="43"/>
      <c r="K1550" s="43"/>
      <c r="L1550" s="47"/>
      <c r="M1550" s="232"/>
      <c r="N1550" s="233"/>
      <c r="O1550" s="87"/>
      <c r="P1550" s="87"/>
      <c r="Q1550" s="87"/>
      <c r="R1550" s="87"/>
      <c r="S1550" s="87"/>
      <c r="T1550" s="88"/>
      <c r="U1550" s="41"/>
      <c r="V1550" s="41"/>
      <c r="W1550" s="41"/>
      <c r="X1550" s="41"/>
      <c r="Y1550" s="41"/>
      <c r="Z1550" s="41"/>
      <c r="AA1550" s="41"/>
      <c r="AB1550" s="41"/>
      <c r="AC1550" s="41"/>
      <c r="AD1550" s="41"/>
      <c r="AE1550" s="41"/>
      <c r="AT1550" s="20" t="s">
        <v>205</v>
      </c>
      <c r="AU1550" s="20" t="s">
        <v>83</v>
      </c>
    </row>
    <row r="1551" s="13" customFormat="1">
      <c r="A1551" s="13"/>
      <c r="B1551" s="234"/>
      <c r="C1551" s="235"/>
      <c r="D1551" s="236" t="s">
        <v>207</v>
      </c>
      <c r="E1551" s="237" t="s">
        <v>19</v>
      </c>
      <c r="F1551" s="238" t="s">
        <v>2255</v>
      </c>
      <c r="G1551" s="235"/>
      <c r="H1551" s="239">
        <v>264.649</v>
      </c>
      <c r="I1551" s="240"/>
      <c r="J1551" s="235"/>
      <c r="K1551" s="235"/>
      <c r="L1551" s="241"/>
      <c r="M1551" s="242"/>
      <c r="N1551" s="243"/>
      <c r="O1551" s="243"/>
      <c r="P1551" s="243"/>
      <c r="Q1551" s="243"/>
      <c r="R1551" s="243"/>
      <c r="S1551" s="243"/>
      <c r="T1551" s="244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5" t="s">
        <v>207</v>
      </c>
      <c r="AU1551" s="245" t="s">
        <v>83</v>
      </c>
      <c r="AV1551" s="13" t="s">
        <v>83</v>
      </c>
      <c r="AW1551" s="13" t="s">
        <v>35</v>
      </c>
      <c r="AX1551" s="13" t="s">
        <v>81</v>
      </c>
      <c r="AY1551" s="245" t="s">
        <v>197</v>
      </c>
    </row>
    <row r="1552" s="2" customFormat="1" ht="44.25" customHeight="1">
      <c r="A1552" s="41"/>
      <c r="B1552" s="42"/>
      <c r="C1552" s="216" t="s">
        <v>2256</v>
      </c>
      <c r="D1552" s="216" t="s">
        <v>199</v>
      </c>
      <c r="E1552" s="217" t="s">
        <v>2257</v>
      </c>
      <c r="F1552" s="218" t="s">
        <v>2258</v>
      </c>
      <c r="G1552" s="219" t="s">
        <v>886</v>
      </c>
      <c r="H1552" s="220">
        <v>42.719999999999999</v>
      </c>
      <c r="I1552" s="221"/>
      <c r="J1552" s="222">
        <f>ROUND(I1552*H1552,2)</f>
        <v>0</v>
      </c>
      <c r="K1552" s="218" t="s">
        <v>203</v>
      </c>
      <c r="L1552" s="47"/>
      <c r="M1552" s="223" t="s">
        <v>19</v>
      </c>
      <c r="N1552" s="224" t="s">
        <v>45</v>
      </c>
      <c r="O1552" s="87"/>
      <c r="P1552" s="225">
        <f>O1552*H1552</f>
        <v>0</v>
      </c>
      <c r="Q1552" s="225">
        <v>0.0015299999999999999</v>
      </c>
      <c r="R1552" s="225">
        <f>Q1552*H1552</f>
        <v>0.065361599999999992</v>
      </c>
      <c r="S1552" s="225">
        <v>0</v>
      </c>
      <c r="T1552" s="226">
        <f>S1552*H1552</f>
        <v>0</v>
      </c>
      <c r="U1552" s="41"/>
      <c r="V1552" s="41"/>
      <c r="W1552" s="41"/>
      <c r="X1552" s="41"/>
      <c r="Y1552" s="41"/>
      <c r="Z1552" s="41"/>
      <c r="AA1552" s="41"/>
      <c r="AB1552" s="41"/>
      <c r="AC1552" s="41"/>
      <c r="AD1552" s="41"/>
      <c r="AE1552" s="41"/>
      <c r="AR1552" s="227" t="s">
        <v>291</v>
      </c>
      <c r="AT1552" s="227" t="s">
        <v>199</v>
      </c>
      <c r="AU1552" s="227" t="s">
        <v>83</v>
      </c>
      <c r="AY1552" s="20" t="s">
        <v>197</v>
      </c>
      <c r="BE1552" s="228">
        <f>IF(N1552="základní",J1552,0)</f>
        <v>0</v>
      </c>
      <c r="BF1552" s="228">
        <f>IF(N1552="snížená",J1552,0)</f>
        <v>0</v>
      </c>
      <c r="BG1552" s="228">
        <f>IF(N1552="zákl. přenesená",J1552,0)</f>
        <v>0</v>
      </c>
      <c r="BH1552" s="228">
        <f>IF(N1552="sníž. přenesená",J1552,0)</f>
        <v>0</v>
      </c>
      <c r="BI1552" s="228">
        <f>IF(N1552="nulová",J1552,0)</f>
        <v>0</v>
      </c>
      <c r="BJ1552" s="20" t="s">
        <v>81</v>
      </c>
      <c r="BK1552" s="228">
        <f>ROUND(I1552*H1552,2)</f>
        <v>0</v>
      </c>
      <c r="BL1552" s="20" t="s">
        <v>291</v>
      </c>
      <c r="BM1552" s="227" t="s">
        <v>2259</v>
      </c>
    </row>
    <row r="1553" s="2" customFormat="1">
      <c r="A1553" s="41"/>
      <c r="B1553" s="42"/>
      <c r="C1553" s="43"/>
      <c r="D1553" s="229" t="s">
        <v>205</v>
      </c>
      <c r="E1553" s="43"/>
      <c r="F1553" s="230" t="s">
        <v>2260</v>
      </c>
      <c r="G1553" s="43"/>
      <c r="H1553" s="43"/>
      <c r="I1553" s="231"/>
      <c r="J1553" s="43"/>
      <c r="K1553" s="43"/>
      <c r="L1553" s="47"/>
      <c r="M1553" s="232"/>
      <c r="N1553" s="233"/>
      <c r="O1553" s="87"/>
      <c r="P1553" s="87"/>
      <c r="Q1553" s="87"/>
      <c r="R1553" s="87"/>
      <c r="S1553" s="87"/>
      <c r="T1553" s="88"/>
      <c r="U1553" s="41"/>
      <c r="V1553" s="41"/>
      <c r="W1553" s="41"/>
      <c r="X1553" s="41"/>
      <c r="Y1553" s="41"/>
      <c r="Z1553" s="41"/>
      <c r="AA1553" s="41"/>
      <c r="AB1553" s="41"/>
      <c r="AC1553" s="41"/>
      <c r="AD1553" s="41"/>
      <c r="AE1553" s="41"/>
      <c r="AT1553" s="20" t="s">
        <v>205</v>
      </c>
      <c r="AU1553" s="20" t="s">
        <v>83</v>
      </c>
    </row>
    <row r="1554" s="13" customFormat="1">
      <c r="A1554" s="13"/>
      <c r="B1554" s="234"/>
      <c r="C1554" s="235"/>
      <c r="D1554" s="236" t="s">
        <v>207</v>
      </c>
      <c r="E1554" s="237" t="s">
        <v>19</v>
      </c>
      <c r="F1554" s="238" t="s">
        <v>2261</v>
      </c>
      <c r="G1554" s="235"/>
      <c r="H1554" s="239">
        <v>42.719999999999999</v>
      </c>
      <c r="I1554" s="240"/>
      <c r="J1554" s="235"/>
      <c r="K1554" s="235"/>
      <c r="L1554" s="241"/>
      <c r="M1554" s="242"/>
      <c r="N1554" s="243"/>
      <c r="O1554" s="243"/>
      <c r="P1554" s="243"/>
      <c r="Q1554" s="243"/>
      <c r="R1554" s="243"/>
      <c r="S1554" s="243"/>
      <c r="T1554" s="244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5" t="s">
        <v>207</v>
      </c>
      <c r="AU1554" s="245" t="s">
        <v>83</v>
      </c>
      <c r="AV1554" s="13" t="s">
        <v>83</v>
      </c>
      <c r="AW1554" s="13" t="s">
        <v>35</v>
      </c>
      <c r="AX1554" s="13" t="s">
        <v>81</v>
      </c>
      <c r="AY1554" s="245" t="s">
        <v>197</v>
      </c>
    </row>
    <row r="1555" s="2" customFormat="1" ht="37.8" customHeight="1">
      <c r="A1555" s="41"/>
      <c r="B1555" s="42"/>
      <c r="C1555" s="279" t="s">
        <v>2262</v>
      </c>
      <c r="D1555" s="279" t="s">
        <v>542</v>
      </c>
      <c r="E1555" s="280" t="s">
        <v>2263</v>
      </c>
      <c r="F1555" s="281" t="s">
        <v>2264</v>
      </c>
      <c r="G1555" s="282" t="s">
        <v>886</v>
      </c>
      <c r="H1555" s="283">
        <v>99.965000000000003</v>
      </c>
      <c r="I1555" s="284"/>
      <c r="J1555" s="285">
        <f>ROUND(I1555*H1555,2)</f>
        <v>0</v>
      </c>
      <c r="K1555" s="281" t="s">
        <v>203</v>
      </c>
      <c r="L1555" s="286"/>
      <c r="M1555" s="287" t="s">
        <v>19</v>
      </c>
      <c r="N1555" s="288" t="s">
        <v>45</v>
      </c>
      <c r="O1555" s="87"/>
      <c r="P1555" s="225">
        <f>O1555*H1555</f>
        <v>0</v>
      </c>
      <c r="Q1555" s="225">
        <v>0.0066</v>
      </c>
      <c r="R1555" s="225">
        <f>Q1555*H1555</f>
        <v>0.65976900000000005</v>
      </c>
      <c r="S1555" s="225">
        <v>0</v>
      </c>
      <c r="T1555" s="226">
        <f>S1555*H1555</f>
        <v>0</v>
      </c>
      <c r="U1555" s="41"/>
      <c r="V1555" s="41"/>
      <c r="W1555" s="41"/>
      <c r="X1555" s="41"/>
      <c r="Y1555" s="41"/>
      <c r="Z1555" s="41"/>
      <c r="AA1555" s="41"/>
      <c r="AB1555" s="41"/>
      <c r="AC1555" s="41"/>
      <c r="AD1555" s="41"/>
      <c r="AE1555" s="41"/>
      <c r="AR1555" s="227" t="s">
        <v>396</v>
      </c>
      <c r="AT1555" s="227" t="s">
        <v>542</v>
      </c>
      <c r="AU1555" s="227" t="s">
        <v>83</v>
      </c>
      <c r="AY1555" s="20" t="s">
        <v>197</v>
      </c>
      <c r="BE1555" s="228">
        <f>IF(N1555="základní",J1555,0)</f>
        <v>0</v>
      </c>
      <c r="BF1555" s="228">
        <f>IF(N1555="snížená",J1555,0)</f>
        <v>0</v>
      </c>
      <c r="BG1555" s="228">
        <f>IF(N1555="zákl. přenesená",J1555,0)</f>
        <v>0</v>
      </c>
      <c r="BH1555" s="228">
        <f>IF(N1555="sníž. přenesená",J1555,0)</f>
        <v>0</v>
      </c>
      <c r="BI1555" s="228">
        <f>IF(N1555="nulová",J1555,0)</f>
        <v>0</v>
      </c>
      <c r="BJ1555" s="20" t="s">
        <v>81</v>
      </c>
      <c r="BK1555" s="228">
        <f>ROUND(I1555*H1555,2)</f>
        <v>0</v>
      </c>
      <c r="BL1555" s="20" t="s">
        <v>291</v>
      </c>
      <c r="BM1555" s="227" t="s">
        <v>2265</v>
      </c>
    </row>
    <row r="1556" s="13" customFormat="1">
      <c r="A1556" s="13"/>
      <c r="B1556" s="234"/>
      <c r="C1556" s="235"/>
      <c r="D1556" s="236" t="s">
        <v>207</v>
      </c>
      <c r="E1556" s="237" t="s">
        <v>19</v>
      </c>
      <c r="F1556" s="238" t="s">
        <v>2266</v>
      </c>
      <c r="G1556" s="235"/>
      <c r="H1556" s="239">
        <v>76.896000000000001</v>
      </c>
      <c r="I1556" s="240"/>
      <c r="J1556" s="235"/>
      <c r="K1556" s="235"/>
      <c r="L1556" s="241"/>
      <c r="M1556" s="242"/>
      <c r="N1556" s="243"/>
      <c r="O1556" s="243"/>
      <c r="P1556" s="243"/>
      <c r="Q1556" s="243"/>
      <c r="R1556" s="243"/>
      <c r="S1556" s="243"/>
      <c r="T1556" s="244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5" t="s">
        <v>207</v>
      </c>
      <c r="AU1556" s="245" t="s">
        <v>83</v>
      </c>
      <c r="AV1556" s="13" t="s">
        <v>83</v>
      </c>
      <c r="AW1556" s="13" t="s">
        <v>35</v>
      </c>
      <c r="AX1556" s="13" t="s">
        <v>74</v>
      </c>
      <c r="AY1556" s="245" t="s">
        <v>197</v>
      </c>
    </row>
    <row r="1557" s="13" customFormat="1">
      <c r="A1557" s="13"/>
      <c r="B1557" s="234"/>
      <c r="C1557" s="235"/>
      <c r="D1557" s="236" t="s">
        <v>207</v>
      </c>
      <c r="E1557" s="237" t="s">
        <v>19</v>
      </c>
      <c r="F1557" s="238" t="s">
        <v>2267</v>
      </c>
      <c r="G1557" s="235"/>
      <c r="H1557" s="239">
        <v>99.965000000000003</v>
      </c>
      <c r="I1557" s="240"/>
      <c r="J1557" s="235"/>
      <c r="K1557" s="235"/>
      <c r="L1557" s="241"/>
      <c r="M1557" s="242"/>
      <c r="N1557" s="243"/>
      <c r="O1557" s="243"/>
      <c r="P1557" s="243"/>
      <c r="Q1557" s="243"/>
      <c r="R1557" s="243"/>
      <c r="S1557" s="243"/>
      <c r="T1557" s="244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5" t="s">
        <v>207</v>
      </c>
      <c r="AU1557" s="245" t="s">
        <v>83</v>
      </c>
      <c r="AV1557" s="13" t="s">
        <v>83</v>
      </c>
      <c r="AW1557" s="13" t="s">
        <v>35</v>
      </c>
      <c r="AX1557" s="13" t="s">
        <v>81</v>
      </c>
      <c r="AY1557" s="245" t="s">
        <v>197</v>
      </c>
    </row>
    <row r="1558" s="2" customFormat="1" ht="44.25" customHeight="1">
      <c r="A1558" s="41"/>
      <c r="B1558" s="42"/>
      <c r="C1558" s="216" t="s">
        <v>2268</v>
      </c>
      <c r="D1558" s="216" t="s">
        <v>199</v>
      </c>
      <c r="E1558" s="217" t="s">
        <v>2269</v>
      </c>
      <c r="F1558" s="218" t="s">
        <v>2270</v>
      </c>
      <c r="G1558" s="219" t="s">
        <v>886</v>
      </c>
      <c r="H1558" s="220">
        <v>31.199999999999999</v>
      </c>
      <c r="I1558" s="221"/>
      <c r="J1558" s="222">
        <f>ROUND(I1558*H1558,2)</f>
        <v>0</v>
      </c>
      <c r="K1558" s="218" t="s">
        <v>203</v>
      </c>
      <c r="L1558" s="47"/>
      <c r="M1558" s="223" t="s">
        <v>19</v>
      </c>
      <c r="N1558" s="224" t="s">
        <v>45</v>
      </c>
      <c r="O1558" s="87"/>
      <c r="P1558" s="225">
        <f>O1558*H1558</f>
        <v>0</v>
      </c>
      <c r="Q1558" s="225">
        <v>0.0010200000000000001</v>
      </c>
      <c r="R1558" s="225">
        <f>Q1558*H1558</f>
        <v>0.031823999999999998</v>
      </c>
      <c r="S1558" s="225">
        <v>0</v>
      </c>
      <c r="T1558" s="226">
        <f>S1558*H1558</f>
        <v>0</v>
      </c>
      <c r="U1558" s="41"/>
      <c r="V1558" s="41"/>
      <c r="W1558" s="41"/>
      <c r="X1558" s="41"/>
      <c r="Y1558" s="41"/>
      <c r="Z1558" s="41"/>
      <c r="AA1558" s="41"/>
      <c r="AB1558" s="41"/>
      <c r="AC1558" s="41"/>
      <c r="AD1558" s="41"/>
      <c r="AE1558" s="41"/>
      <c r="AR1558" s="227" t="s">
        <v>291</v>
      </c>
      <c r="AT1558" s="227" t="s">
        <v>199</v>
      </c>
      <c r="AU1558" s="227" t="s">
        <v>83</v>
      </c>
      <c r="AY1558" s="20" t="s">
        <v>197</v>
      </c>
      <c r="BE1558" s="228">
        <f>IF(N1558="základní",J1558,0)</f>
        <v>0</v>
      </c>
      <c r="BF1558" s="228">
        <f>IF(N1558="snížená",J1558,0)</f>
        <v>0</v>
      </c>
      <c r="BG1558" s="228">
        <f>IF(N1558="zákl. přenesená",J1558,0)</f>
        <v>0</v>
      </c>
      <c r="BH1558" s="228">
        <f>IF(N1558="sníž. přenesená",J1558,0)</f>
        <v>0</v>
      </c>
      <c r="BI1558" s="228">
        <f>IF(N1558="nulová",J1558,0)</f>
        <v>0</v>
      </c>
      <c r="BJ1558" s="20" t="s">
        <v>81</v>
      </c>
      <c r="BK1558" s="228">
        <f>ROUND(I1558*H1558,2)</f>
        <v>0</v>
      </c>
      <c r="BL1558" s="20" t="s">
        <v>291</v>
      </c>
      <c r="BM1558" s="227" t="s">
        <v>2271</v>
      </c>
    </row>
    <row r="1559" s="2" customFormat="1">
      <c r="A1559" s="41"/>
      <c r="B1559" s="42"/>
      <c r="C1559" s="43"/>
      <c r="D1559" s="229" t="s">
        <v>205</v>
      </c>
      <c r="E1559" s="43"/>
      <c r="F1559" s="230" t="s">
        <v>2272</v>
      </c>
      <c r="G1559" s="43"/>
      <c r="H1559" s="43"/>
      <c r="I1559" s="231"/>
      <c r="J1559" s="43"/>
      <c r="K1559" s="43"/>
      <c r="L1559" s="47"/>
      <c r="M1559" s="232"/>
      <c r="N1559" s="233"/>
      <c r="O1559" s="87"/>
      <c r="P1559" s="87"/>
      <c r="Q1559" s="87"/>
      <c r="R1559" s="87"/>
      <c r="S1559" s="87"/>
      <c r="T1559" s="88"/>
      <c r="U1559" s="41"/>
      <c r="V1559" s="41"/>
      <c r="W1559" s="41"/>
      <c r="X1559" s="41"/>
      <c r="Y1559" s="41"/>
      <c r="Z1559" s="41"/>
      <c r="AA1559" s="41"/>
      <c r="AB1559" s="41"/>
      <c r="AC1559" s="41"/>
      <c r="AD1559" s="41"/>
      <c r="AE1559" s="41"/>
      <c r="AT1559" s="20" t="s">
        <v>205</v>
      </c>
      <c r="AU1559" s="20" t="s">
        <v>83</v>
      </c>
    </row>
    <row r="1560" s="13" customFormat="1">
      <c r="A1560" s="13"/>
      <c r="B1560" s="234"/>
      <c r="C1560" s="235"/>
      <c r="D1560" s="236" t="s">
        <v>207</v>
      </c>
      <c r="E1560" s="237" t="s">
        <v>19</v>
      </c>
      <c r="F1560" s="238" t="s">
        <v>2273</v>
      </c>
      <c r="G1560" s="235"/>
      <c r="H1560" s="239">
        <v>31.199999999999999</v>
      </c>
      <c r="I1560" s="240"/>
      <c r="J1560" s="235"/>
      <c r="K1560" s="235"/>
      <c r="L1560" s="241"/>
      <c r="M1560" s="242"/>
      <c r="N1560" s="243"/>
      <c r="O1560" s="243"/>
      <c r="P1560" s="243"/>
      <c r="Q1560" s="243"/>
      <c r="R1560" s="243"/>
      <c r="S1560" s="243"/>
      <c r="T1560" s="244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5" t="s">
        <v>207</v>
      </c>
      <c r="AU1560" s="245" t="s">
        <v>83</v>
      </c>
      <c r="AV1560" s="13" t="s">
        <v>83</v>
      </c>
      <c r="AW1560" s="13" t="s">
        <v>35</v>
      </c>
      <c r="AX1560" s="13" t="s">
        <v>81</v>
      </c>
      <c r="AY1560" s="245" t="s">
        <v>197</v>
      </c>
    </row>
    <row r="1561" s="2" customFormat="1" ht="33" customHeight="1">
      <c r="A1561" s="41"/>
      <c r="B1561" s="42"/>
      <c r="C1561" s="279" t="s">
        <v>2274</v>
      </c>
      <c r="D1561" s="279" t="s">
        <v>542</v>
      </c>
      <c r="E1561" s="280" t="s">
        <v>2275</v>
      </c>
      <c r="F1561" s="281" t="s">
        <v>2276</v>
      </c>
      <c r="G1561" s="282" t="s">
        <v>202</v>
      </c>
      <c r="H1561" s="283">
        <v>7.0170000000000003</v>
      </c>
      <c r="I1561" s="284"/>
      <c r="J1561" s="285">
        <f>ROUND(I1561*H1561,2)</f>
        <v>0</v>
      </c>
      <c r="K1561" s="281" t="s">
        <v>19</v>
      </c>
      <c r="L1561" s="286"/>
      <c r="M1561" s="287" t="s">
        <v>19</v>
      </c>
      <c r="N1561" s="288" t="s">
        <v>45</v>
      </c>
      <c r="O1561" s="87"/>
      <c r="P1561" s="225">
        <f>O1561*H1561</f>
        <v>0</v>
      </c>
      <c r="Q1561" s="225">
        <v>0.021999999999999999</v>
      </c>
      <c r="R1561" s="225">
        <f>Q1561*H1561</f>
        <v>0.15437400000000001</v>
      </c>
      <c r="S1561" s="225">
        <v>0</v>
      </c>
      <c r="T1561" s="226">
        <f>S1561*H1561</f>
        <v>0</v>
      </c>
      <c r="U1561" s="41"/>
      <c r="V1561" s="41"/>
      <c r="W1561" s="41"/>
      <c r="X1561" s="41"/>
      <c r="Y1561" s="41"/>
      <c r="Z1561" s="41"/>
      <c r="AA1561" s="41"/>
      <c r="AB1561" s="41"/>
      <c r="AC1561" s="41"/>
      <c r="AD1561" s="41"/>
      <c r="AE1561" s="41"/>
      <c r="AR1561" s="227" t="s">
        <v>396</v>
      </c>
      <c r="AT1561" s="227" t="s">
        <v>542</v>
      </c>
      <c r="AU1561" s="227" t="s">
        <v>83</v>
      </c>
      <c r="AY1561" s="20" t="s">
        <v>197</v>
      </c>
      <c r="BE1561" s="228">
        <f>IF(N1561="základní",J1561,0)</f>
        <v>0</v>
      </c>
      <c r="BF1561" s="228">
        <f>IF(N1561="snížená",J1561,0)</f>
        <v>0</v>
      </c>
      <c r="BG1561" s="228">
        <f>IF(N1561="zákl. přenesená",J1561,0)</f>
        <v>0</v>
      </c>
      <c r="BH1561" s="228">
        <f>IF(N1561="sníž. přenesená",J1561,0)</f>
        <v>0</v>
      </c>
      <c r="BI1561" s="228">
        <f>IF(N1561="nulová",J1561,0)</f>
        <v>0</v>
      </c>
      <c r="BJ1561" s="20" t="s">
        <v>81</v>
      </c>
      <c r="BK1561" s="228">
        <f>ROUND(I1561*H1561,2)</f>
        <v>0</v>
      </c>
      <c r="BL1561" s="20" t="s">
        <v>291</v>
      </c>
      <c r="BM1561" s="227" t="s">
        <v>2277</v>
      </c>
    </row>
    <row r="1562" s="13" customFormat="1">
      <c r="A1562" s="13"/>
      <c r="B1562" s="234"/>
      <c r="C1562" s="235"/>
      <c r="D1562" s="236" t="s">
        <v>207</v>
      </c>
      <c r="E1562" s="237" t="s">
        <v>19</v>
      </c>
      <c r="F1562" s="238" t="s">
        <v>2278</v>
      </c>
      <c r="G1562" s="235"/>
      <c r="H1562" s="239">
        <v>5.3979999999999997</v>
      </c>
      <c r="I1562" s="240"/>
      <c r="J1562" s="235"/>
      <c r="K1562" s="235"/>
      <c r="L1562" s="241"/>
      <c r="M1562" s="242"/>
      <c r="N1562" s="243"/>
      <c r="O1562" s="243"/>
      <c r="P1562" s="243"/>
      <c r="Q1562" s="243"/>
      <c r="R1562" s="243"/>
      <c r="S1562" s="243"/>
      <c r="T1562" s="244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5" t="s">
        <v>207</v>
      </c>
      <c r="AU1562" s="245" t="s">
        <v>83</v>
      </c>
      <c r="AV1562" s="13" t="s">
        <v>83</v>
      </c>
      <c r="AW1562" s="13" t="s">
        <v>35</v>
      </c>
      <c r="AX1562" s="13" t="s">
        <v>74</v>
      </c>
      <c r="AY1562" s="245" t="s">
        <v>197</v>
      </c>
    </row>
    <row r="1563" s="13" customFormat="1">
      <c r="A1563" s="13"/>
      <c r="B1563" s="234"/>
      <c r="C1563" s="235"/>
      <c r="D1563" s="236" t="s">
        <v>207</v>
      </c>
      <c r="E1563" s="237" t="s">
        <v>19</v>
      </c>
      <c r="F1563" s="238" t="s">
        <v>2279</v>
      </c>
      <c r="G1563" s="235"/>
      <c r="H1563" s="239">
        <v>7.0170000000000003</v>
      </c>
      <c r="I1563" s="240"/>
      <c r="J1563" s="235"/>
      <c r="K1563" s="235"/>
      <c r="L1563" s="241"/>
      <c r="M1563" s="242"/>
      <c r="N1563" s="243"/>
      <c r="O1563" s="243"/>
      <c r="P1563" s="243"/>
      <c r="Q1563" s="243"/>
      <c r="R1563" s="243"/>
      <c r="S1563" s="243"/>
      <c r="T1563" s="244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5" t="s">
        <v>207</v>
      </c>
      <c r="AU1563" s="245" t="s">
        <v>83</v>
      </c>
      <c r="AV1563" s="13" t="s">
        <v>83</v>
      </c>
      <c r="AW1563" s="13" t="s">
        <v>35</v>
      </c>
      <c r="AX1563" s="13" t="s">
        <v>81</v>
      </c>
      <c r="AY1563" s="245" t="s">
        <v>197</v>
      </c>
    </row>
    <row r="1564" s="2" customFormat="1" ht="37.8" customHeight="1">
      <c r="A1564" s="41"/>
      <c r="B1564" s="42"/>
      <c r="C1564" s="216" t="s">
        <v>2280</v>
      </c>
      <c r="D1564" s="267" t="s">
        <v>199</v>
      </c>
      <c r="E1564" s="217" t="s">
        <v>2281</v>
      </c>
      <c r="F1564" s="218" t="s">
        <v>2282</v>
      </c>
      <c r="G1564" s="219" t="s">
        <v>886</v>
      </c>
      <c r="H1564" s="220">
        <v>181.55500000000001</v>
      </c>
      <c r="I1564" s="221"/>
      <c r="J1564" s="222">
        <f>ROUND(I1564*H1564,2)</f>
        <v>0</v>
      </c>
      <c r="K1564" s="218" t="s">
        <v>203</v>
      </c>
      <c r="L1564" s="47"/>
      <c r="M1564" s="223" t="s">
        <v>19</v>
      </c>
      <c r="N1564" s="224" t="s">
        <v>45</v>
      </c>
      <c r="O1564" s="87"/>
      <c r="P1564" s="225">
        <f>O1564*H1564</f>
        <v>0</v>
      </c>
      <c r="Q1564" s="225">
        <v>0.00042999999999999999</v>
      </c>
      <c r="R1564" s="225">
        <f>Q1564*H1564</f>
        <v>0.078068650000000003</v>
      </c>
      <c r="S1564" s="225">
        <v>0</v>
      </c>
      <c r="T1564" s="226">
        <f>S1564*H1564</f>
        <v>0</v>
      </c>
      <c r="U1564" s="41"/>
      <c r="V1564" s="41"/>
      <c r="W1564" s="41"/>
      <c r="X1564" s="41"/>
      <c r="Y1564" s="41"/>
      <c r="Z1564" s="41"/>
      <c r="AA1564" s="41"/>
      <c r="AB1564" s="41"/>
      <c r="AC1564" s="41"/>
      <c r="AD1564" s="41"/>
      <c r="AE1564" s="41"/>
      <c r="AR1564" s="227" t="s">
        <v>291</v>
      </c>
      <c r="AT1564" s="227" t="s">
        <v>199</v>
      </c>
      <c r="AU1564" s="227" t="s">
        <v>83</v>
      </c>
      <c r="AY1564" s="20" t="s">
        <v>197</v>
      </c>
      <c r="BE1564" s="228">
        <f>IF(N1564="základní",J1564,0)</f>
        <v>0</v>
      </c>
      <c r="BF1564" s="228">
        <f>IF(N1564="snížená",J1564,0)</f>
        <v>0</v>
      </c>
      <c r="BG1564" s="228">
        <f>IF(N1564="zákl. přenesená",J1564,0)</f>
        <v>0</v>
      </c>
      <c r="BH1564" s="228">
        <f>IF(N1564="sníž. přenesená",J1564,0)</f>
        <v>0</v>
      </c>
      <c r="BI1564" s="228">
        <f>IF(N1564="nulová",J1564,0)</f>
        <v>0</v>
      </c>
      <c r="BJ1564" s="20" t="s">
        <v>81</v>
      </c>
      <c r="BK1564" s="228">
        <f>ROUND(I1564*H1564,2)</f>
        <v>0</v>
      </c>
      <c r="BL1564" s="20" t="s">
        <v>291</v>
      </c>
      <c r="BM1564" s="227" t="s">
        <v>2283</v>
      </c>
    </row>
    <row r="1565" s="2" customFormat="1">
      <c r="A1565" s="41"/>
      <c r="B1565" s="42"/>
      <c r="C1565" s="43"/>
      <c r="D1565" s="229" t="s">
        <v>205</v>
      </c>
      <c r="E1565" s="43"/>
      <c r="F1565" s="230" t="s">
        <v>2284</v>
      </c>
      <c r="G1565" s="43"/>
      <c r="H1565" s="43"/>
      <c r="I1565" s="231"/>
      <c r="J1565" s="43"/>
      <c r="K1565" s="43"/>
      <c r="L1565" s="47"/>
      <c r="M1565" s="232"/>
      <c r="N1565" s="233"/>
      <c r="O1565" s="87"/>
      <c r="P1565" s="87"/>
      <c r="Q1565" s="87"/>
      <c r="R1565" s="87"/>
      <c r="S1565" s="87"/>
      <c r="T1565" s="88"/>
      <c r="U1565" s="41"/>
      <c r="V1565" s="41"/>
      <c r="W1565" s="41"/>
      <c r="X1565" s="41"/>
      <c r="Y1565" s="41"/>
      <c r="Z1565" s="41"/>
      <c r="AA1565" s="41"/>
      <c r="AB1565" s="41"/>
      <c r="AC1565" s="41"/>
      <c r="AD1565" s="41"/>
      <c r="AE1565" s="41"/>
      <c r="AT1565" s="20" t="s">
        <v>205</v>
      </c>
      <c r="AU1565" s="20" t="s">
        <v>83</v>
      </c>
    </row>
    <row r="1566" s="15" customFormat="1">
      <c r="A1566" s="15"/>
      <c r="B1566" s="257"/>
      <c r="C1566" s="258"/>
      <c r="D1566" s="236" t="s">
        <v>207</v>
      </c>
      <c r="E1566" s="259" t="s">
        <v>19</v>
      </c>
      <c r="F1566" s="260" t="s">
        <v>716</v>
      </c>
      <c r="G1566" s="258"/>
      <c r="H1566" s="259" t="s">
        <v>19</v>
      </c>
      <c r="I1566" s="261"/>
      <c r="J1566" s="258"/>
      <c r="K1566" s="258"/>
      <c r="L1566" s="262"/>
      <c r="M1566" s="263"/>
      <c r="N1566" s="264"/>
      <c r="O1566" s="264"/>
      <c r="P1566" s="264"/>
      <c r="Q1566" s="264"/>
      <c r="R1566" s="264"/>
      <c r="S1566" s="264"/>
      <c r="T1566" s="26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T1566" s="266" t="s">
        <v>207</v>
      </c>
      <c r="AU1566" s="266" t="s">
        <v>83</v>
      </c>
      <c r="AV1566" s="15" t="s">
        <v>81</v>
      </c>
      <c r="AW1566" s="15" t="s">
        <v>35</v>
      </c>
      <c r="AX1566" s="15" t="s">
        <v>74</v>
      </c>
      <c r="AY1566" s="266" t="s">
        <v>197</v>
      </c>
    </row>
    <row r="1567" s="13" customFormat="1">
      <c r="A1567" s="13"/>
      <c r="B1567" s="234"/>
      <c r="C1567" s="235"/>
      <c r="D1567" s="236" t="s">
        <v>207</v>
      </c>
      <c r="E1567" s="237" t="s">
        <v>19</v>
      </c>
      <c r="F1567" s="238" t="s">
        <v>2285</v>
      </c>
      <c r="G1567" s="235"/>
      <c r="H1567" s="239">
        <v>4.0999999999999996</v>
      </c>
      <c r="I1567" s="240"/>
      <c r="J1567" s="235"/>
      <c r="K1567" s="235"/>
      <c r="L1567" s="241"/>
      <c r="M1567" s="242"/>
      <c r="N1567" s="243"/>
      <c r="O1567" s="243"/>
      <c r="P1567" s="243"/>
      <c r="Q1567" s="243"/>
      <c r="R1567" s="243"/>
      <c r="S1567" s="243"/>
      <c r="T1567" s="244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5" t="s">
        <v>207</v>
      </c>
      <c r="AU1567" s="245" t="s">
        <v>83</v>
      </c>
      <c r="AV1567" s="13" t="s">
        <v>83</v>
      </c>
      <c r="AW1567" s="13" t="s">
        <v>35</v>
      </c>
      <c r="AX1567" s="13" t="s">
        <v>74</v>
      </c>
      <c r="AY1567" s="245" t="s">
        <v>197</v>
      </c>
    </row>
    <row r="1568" s="13" customFormat="1">
      <c r="A1568" s="13"/>
      <c r="B1568" s="234"/>
      <c r="C1568" s="235"/>
      <c r="D1568" s="236" t="s">
        <v>207</v>
      </c>
      <c r="E1568" s="237" t="s">
        <v>19</v>
      </c>
      <c r="F1568" s="238" t="s">
        <v>978</v>
      </c>
      <c r="G1568" s="235"/>
      <c r="H1568" s="239">
        <v>6.7199999999999998</v>
      </c>
      <c r="I1568" s="240"/>
      <c r="J1568" s="235"/>
      <c r="K1568" s="235"/>
      <c r="L1568" s="241"/>
      <c r="M1568" s="242"/>
      <c r="N1568" s="243"/>
      <c r="O1568" s="243"/>
      <c r="P1568" s="243"/>
      <c r="Q1568" s="243"/>
      <c r="R1568" s="243"/>
      <c r="S1568" s="243"/>
      <c r="T1568" s="244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45" t="s">
        <v>207</v>
      </c>
      <c r="AU1568" s="245" t="s">
        <v>83</v>
      </c>
      <c r="AV1568" s="13" t="s">
        <v>83</v>
      </c>
      <c r="AW1568" s="13" t="s">
        <v>35</v>
      </c>
      <c r="AX1568" s="13" t="s">
        <v>74</v>
      </c>
      <c r="AY1568" s="245" t="s">
        <v>197</v>
      </c>
    </row>
    <row r="1569" s="13" customFormat="1">
      <c r="A1569" s="13"/>
      <c r="B1569" s="234"/>
      <c r="C1569" s="235"/>
      <c r="D1569" s="236" t="s">
        <v>207</v>
      </c>
      <c r="E1569" s="237" t="s">
        <v>19</v>
      </c>
      <c r="F1569" s="238" t="s">
        <v>979</v>
      </c>
      <c r="G1569" s="235"/>
      <c r="H1569" s="239">
        <v>10.58</v>
      </c>
      <c r="I1569" s="240"/>
      <c r="J1569" s="235"/>
      <c r="K1569" s="235"/>
      <c r="L1569" s="241"/>
      <c r="M1569" s="242"/>
      <c r="N1569" s="243"/>
      <c r="O1569" s="243"/>
      <c r="P1569" s="243"/>
      <c r="Q1569" s="243"/>
      <c r="R1569" s="243"/>
      <c r="S1569" s="243"/>
      <c r="T1569" s="244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5" t="s">
        <v>207</v>
      </c>
      <c r="AU1569" s="245" t="s">
        <v>83</v>
      </c>
      <c r="AV1569" s="13" t="s">
        <v>83</v>
      </c>
      <c r="AW1569" s="13" t="s">
        <v>35</v>
      </c>
      <c r="AX1569" s="13" t="s">
        <v>74</v>
      </c>
      <c r="AY1569" s="245" t="s">
        <v>197</v>
      </c>
    </row>
    <row r="1570" s="13" customFormat="1">
      <c r="A1570" s="13"/>
      <c r="B1570" s="234"/>
      <c r="C1570" s="235"/>
      <c r="D1570" s="236" t="s">
        <v>207</v>
      </c>
      <c r="E1570" s="237" t="s">
        <v>19</v>
      </c>
      <c r="F1570" s="238" t="s">
        <v>980</v>
      </c>
      <c r="G1570" s="235"/>
      <c r="H1570" s="239">
        <v>17.789999999999999</v>
      </c>
      <c r="I1570" s="240"/>
      <c r="J1570" s="235"/>
      <c r="K1570" s="235"/>
      <c r="L1570" s="241"/>
      <c r="M1570" s="242"/>
      <c r="N1570" s="243"/>
      <c r="O1570" s="243"/>
      <c r="P1570" s="243"/>
      <c r="Q1570" s="243"/>
      <c r="R1570" s="243"/>
      <c r="S1570" s="243"/>
      <c r="T1570" s="244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45" t="s">
        <v>207</v>
      </c>
      <c r="AU1570" s="245" t="s">
        <v>83</v>
      </c>
      <c r="AV1570" s="13" t="s">
        <v>83</v>
      </c>
      <c r="AW1570" s="13" t="s">
        <v>35</v>
      </c>
      <c r="AX1570" s="13" t="s">
        <v>74</v>
      </c>
      <c r="AY1570" s="245" t="s">
        <v>197</v>
      </c>
    </row>
    <row r="1571" s="13" customFormat="1">
      <c r="A1571" s="13"/>
      <c r="B1571" s="234"/>
      <c r="C1571" s="235"/>
      <c r="D1571" s="236" t="s">
        <v>207</v>
      </c>
      <c r="E1571" s="237" t="s">
        <v>19</v>
      </c>
      <c r="F1571" s="238" t="s">
        <v>983</v>
      </c>
      <c r="G1571" s="235"/>
      <c r="H1571" s="239">
        <v>13.529999999999999</v>
      </c>
      <c r="I1571" s="240"/>
      <c r="J1571" s="235"/>
      <c r="K1571" s="235"/>
      <c r="L1571" s="241"/>
      <c r="M1571" s="242"/>
      <c r="N1571" s="243"/>
      <c r="O1571" s="243"/>
      <c r="P1571" s="243"/>
      <c r="Q1571" s="243"/>
      <c r="R1571" s="243"/>
      <c r="S1571" s="243"/>
      <c r="T1571" s="244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5" t="s">
        <v>207</v>
      </c>
      <c r="AU1571" s="245" t="s">
        <v>83</v>
      </c>
      <c r="AV1571" s="13" t="s">
        <v>83</v>
      </c>
      <c r="AW1571" s="13" t="s">
        <v>35</v>
      </c>
      <c r="AX1571" s="13" t="s">
        <v>74</v>
      </c>
      <c r="AY1571" s="245" t="s">
        <v>197</v>
      </c>
    </row>
    <row r="1572" s="13" customFormat="1">
      <c r="A1572" s="13"/>
      <c r="B1572" s="234"/>
      <c r="C1572" s="235"/>
      <c r="D1572" s="236" t="s">
        <v>207</v>
      </c>
      <c r="E1572" s="237" t="s">
        <v>19</v>
      </c>
      <c r="F1572" s="238" t="s">
        <v>985</v>
      </c>
      <c r="G1572" s="235"/>
      <c r="H1572" s="239">
        <v>10.199999999999999</v>
      </c>
      <c r="I1572" s="240"/>
      <c r="J1572" s="235"/>
      <c r="K1572" s="235"/>
      <c r="L1572" s="241"/>
      <c r="M1572" s="242"/>
      <c r="N1572" s="243"/>
      <c r="O1572" s="243"/>
      <c r="P1572" s="243"/>
      <c r="Q1572" s="243"/>
      <c r="R1572" s="243"/>
      <c r="S1572" s="243"/>
      <c r="T1572" s="244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5" t="s">
        <v>207</v>
      </c>
      <c r="AU1572" s="245" t="s">
        <v>83</v>
      </c>
      <c r="AV1572" s="13" t="s">
        <v>83</v>
      </c>
      <c r="AW1572" s="13" t="s">
        <v>35</v>
      </c>
      <c r="AX1572" s="13" t="s">
        <v>74</v>
      </c>
      <c r="AY1572" s="245" t="s">
        <v>197</v>
      </c>
    </row>
    <row r="1573" s="13" customFormat="1">
      <c r="A1573" s="13"/>
      <c r="B1573" s="234"/>
      <c r="C1573" s="235"/>
      <c r="D1573" s="236" t="s">
        <v>207</v>
      </c>
      <c r="E1573" s="237" t="s">
        <v>19</v>
      </c>
      <c r="F1573" s="238" t="s">
        <v>987</v>
      </c>
      <c r="G1573" s="235"/>
      <c r="H1573" s="239">
        <v>13.119999999999999</v>
      </c>
      <c r="I1573" s="240"/>
      <c r="J1573" s="235"/>
      <c r="K1573" s="235"/>
      <c r="L1573" s="241"/>
      <c r="M1573" s="242"/>
      <c r="N1573" s="243"/>
      <c r="O1573" s="243"/>
      <c r="P1573" s="243"/>
      <c r="Q1573" s="243"/>
      <c r="R1573" s="243"/>
      <c r="S1573" s="243"/>
      <c r="T1573" s="244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5" t="s">
        <v>207</v>
      </c>
      <c r="AU1573" s="245" t="s">
        <v>83</v>
      </c>
      <c r="AV1573" s="13" t="s">
        <v>83</v>
      </c>
      <c r="AW1573" s="13" t="s">
        <v>35</v>
      </c>
      <c r="AX1573" s="13" t="s">
        <v>74</v>
      </c>
      <c r="AY1573" s="245" t="s">
        <v>197</v>
      </c>
    </row>
    <row r="1574" s="13" customFormat="1">
      <c r="A1574" s="13"/>
      <c r="B1574" s="234"/>
      <c r="C1574" s="235"/>
      <c r="D1574" s="236" t="s">
        <v>207</v>
      </c>
      <c r="E1574" s="237" t="s">
        <v>19</v>
      </c>
      <c r="F1574" s="238" t="s">
        <v>988</v>
      </c>
      <c r="G1574" s="235"/>
      <c r="H1574" s="239">
        <v>12.859999999999999</v>
      </c>
      <c r="I1574" s="240"/>
      <c r="J1574" s="235"/>
      <c r="K1574" s="235"/>
      <c r="L1574" s="241"/>
      <c r="M1574" s="242"/>
      <c r="N1574" s="243"/>
      <c r="O1574" s="243"/>
      <c r="P1574" s="243"/>
      <c r="Q1574" s="243"/>
      <c r="R1574" s="243"/>
      <c r="S1574" s="243"/>
      <c r="T1574" s="244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5" t="s">
        <v>207</v>
      </c>
      <c r="AU1574" s="245" t="s">
        <v>83</v>
      </c>
      <c r="AV1574" s="13" t="s">
        <v>83</v>
      </c>
      <c r="AW1574" s="13" t="s">
        <v>35</v>
      </c>
      <c r="AX1574" s="13" t="s">
        <v>74</v>
      </c>
      <c r="AY1574" s="245" t="s">
        <v>197</v>
      </c>
    </row>
    <row r="1575" s="13" customFormat="1">
      <c r="A1575" s="13"/>
      <c r="B1575" s="234"/>
      <c r="C1575" s="235"/>
      <c r="D1575" s="236" t="s">
        <v>207</v>
      </c>
      <c r="E1575" s="237" t="s">
        <v>19</v>
      </c>
      <c r="F1575" s="238" t="s">
        <v>990</v>
      </c>
      <c r="G1575" s="235"/>
      <c r="H1575" s="239">
        <v>9.4199999999999999</v>
      </c>
      <c r="I1575" s="240"/>
      <c r="J1575" s="235"/>
      <c r="K1575" s="235"/>
      <c r="L1575" s="241"/>
      <c r="M1575" s="242"/>
      <c r="N1575" s="243"/>
      <c r="O1575" s="243"/>
      <c r="P1575" s="243"/>
      <c r="Q1575" s="243"/>
      <c r="R1575" s="243"/>
      <c r="S1575" s="243"/>
      <c r="T1575" s="244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5" t="s">
        <v>207</v>
      </c>
      <c r="AU1575" s="245" t="s">
        <v>83</v>
      </c>
      <c r="AV1575" s="13" t="s">
        <v>83</v>
      </c>
      <c r="AW1575" s="13" t="s">
        <v>35</v>
      </c>
      <c r="AX1575" s="13" t="s">
        <v>74</v>
      </c>
      <c r="AY1575" s="245" t="s">
        <v>197</v>
      </c>
    </row>
    <row r="1576" s="13" customFormat="1">
      <c r="A1576" s="13"/>
      <c r="B1576" s="234"/>
      <c r="C1576" s="235"/>
      <c r="D1576" s="236" t="s">
        <v>207</v>
      </c>
      <c r="E1576" s="237" t="s">
        <v>19</v>
      </c>
      <c r="F1576" s="238" t="s">
        <v>991</v>
      </c>
      <c r="G1576" s="235"/>
      <c r="H1576" s="239">
        <v>6.6900000000000004</v>
      </c>
      <c r="I1576" s="240"/>
      <c r="J1576" s="235"/>
      <c r="K1576" s="235"/>
      <c r="L1576" s="241"/>
      <c r="M1576" s="242"/>
      <c r="N1576" s="243"/>
      <c r="O1576" s="243"/>
      <c r="P1576" s="243"/>
      <c r="Q1576" s="243"/>
      <c r="R1576" s="243"/>
      <c r="S1576" s="243"/>
      <c r="T1576" s="244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45" t="s">
        <v>207</v>
      </c>
      <c r="AU1576" s="245" t="s">
        <v>83</v>
      </c>
      <c r="AV1576" s="13" t="s">
        <v>83</v>
      </c>
      <c r="AW1576" s="13" t="s">
        <v>35</v>
      </c>
      <c r="AX1576" s="13" t="s">
        <v>74</v>
      </c>
      <c r="AY1576" s="245" t="s">
        <v>197</v>
      </c>
    </row>
    <row r="1577" s="13" customFormat="1">
      <c r="A1577" s="13"/>
      <c r="B1577" s="234"/>
      <c r="C1577" s="235"/>
      <c r="D1577" s="236" t="s">
        <v>207</v>
      </c>
      <c r="E1577" s="237" t="s">
        <v>19</v>
      </c>
      <c r="F1577" s="238" t="s">
        <v>994</v>
      </c>
      <c r="G1577" s="235"/>
      <c r="H1577" s="239">
        <v>8.8399999999999999</v>
      </c>
      <c r="I1577" s="240"/>
      <c r="J1577" s="235"/>
      <c r="K1577" s="235"/>
      <c r="L1577" s="241"/>
      <c r="M1577" s="242"/>
      <c r="N1577" s="243"/>
      <c r="O1577" s="243"/>
      <c r="P1577" s="243"/>
      <c r="Q1577" s="243"/>
      <c r="R1577" s="243"/>
      <c r="S1577" s="243"/>
      <c r="T1577" s="244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5" t="s">
        <v>207</v>
      </c>
      <c r="AU1577" s="245" t="s">
        <v>83</v>
      </c>
      <c r="AV1577" s="13" t="s">
        <v>83</v>
      </c>
      <c r="AW1577" s="13" t="s">
        <v>35</v>
      </c>
      <c r="AX1577" s="13" t="s">
        <v>74</v>
      </c>
      <c r="AY1577" s="245" t="s">
        <v>197</v>
      </c>
    </row>
    <row r="1578" s="13" customFormat="1">
      <c r="A1578" s="13"/>
      <c r="B1578" s="234"/>
      <c r="C1578" s="235"/>
      <c r="D1578" s="236" t="s">
        <v>207</v>
      </c>
      <c r="E1578" s="237" t="s">
        <v>19</v>
      </c>
      <c r="F1578" s="238" t="s">
        <v>995</v>
      </c>
      <c r="G1578" s="235"/>
      <c r="H1578" s="239">
        <v>11.550000000000001</v>
      </c>
      <c r="I1578" s="240"/>
      <c r="J1578" s="235"/>
      <c r="K1578" s="235"/>
      <c r="L1578" s="241"/>
      <c r="M1578" s="242"/>
      <c r="N1578" s="243"/>
      <c r="O1578" s="243"/>
      <c r="P1578" s="243"/>
      <c r="Q1578" s="243"/>
      <c r="R1578" s="243"/>
      <c r="S1578" s="243"/>
      <c r="T1578" s="244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5" t="s">
        <v>207</v>
      </c>
      <c r="AU1578" s="245" t="s">
        <v>83</v>
      </c>
      <c r="AV1578" s="13" t="s">
        <v>83</v>
      </c>
      <c r="AW1578" s="13" t="s">
        <v>35</v>
      </c>
      <c r="AX1578" s="13" t="s">
        <v>74</v>
      </c>
      <c r="AY1578" s="245" t="s">
        <v>197</v>
      </c>
    </row>
    <row r="1579" s="13" customFormat="1">
      <c r="A1579" s="13"/>
      <c r="B1579" s="234"/>
      <c r="C1579" s="235"/>
      <c r="D1579" s="236" t="s">
        <v>207</v>
      </c>
      <c r="E1579" s="237" t="s">
        <v>19</v>
      </c>
      <c r="F1579" s="238" t="s">
        <v>996</v>
      </c>
      <c r="G1579" s="235"/>
      <c r="H1579" s="239">
        <v>15.52</v>
      </c>
      <c r="I1579" s="240"/>
      <c r="J1579" s="235"/>
      <c r="K1579" s="235"/>
      <c r="L1579" s="241"/>
      <c r="M1579" s="242"/>
      <c r="N1579" s="243"/>
      <c r="O1579" s="243"/>
      <c r="P1579" s="243"/>
      <c r="Q1579" s="243"/>
      <c r="R1579" s="243"/>
      <c r="S1579" s="243"/>
      <c r="T1579" s="244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5" t="s">
        <v>207</v>
      </c>
      <c r="AU1579" s="245" t="s">
        <v>83</v>
      </c>
      <c r="AV1579" s="13" t="s">
        <v>83</v>
      </c>
      <c r="AW1579" s="13" t="s">
        <v>35</v>
      </c>
      <c r="AX1579" s="13" t="s">
        <v>74</v>
      </c>
      <c r="AY1579" s="245" t="s">
        <v>197</v>
      </c>
    </row>
    <row r="1580" s="13" customFormat="1">
      <c r="A1580" s="13"/>
      <c r="B1580" s="234"/>
      <c r="C1580" s="235"/>
      <c r="D1580" s="236" t="s">
        <v>207</v>
      </c>
      <c r="E1580" s="237" t="s">
        <v>19</v>
      </c>
      <c r="F1580" s="238" t="s">
        <v>997</v>
      </c>
      <c r="G1580" s="235"/>
      <c r="H1580" s="239">
        <v>5.2000000000000002</v>
      </c>
      <c r="I1580" s="240"/>
      <c r="J1580" s="235"/>
      <c r="K1580" s="235"/>
      <c r="L1580" s="241"/>
      <c r="M1580" s="242"/>
      <c r="N1580" s="243"/>
      <c r="O1580" s="243"/>
      <c r="P1580" s="243"/>
      <c r="Q1580" s="243"/>
      <c r="R1580" s="243"/>
      <c r="S1580" s="243"/>
      <c r="T1580" s="244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5" t="s">
        <v>207</v>
      </c>
      <c r="AU1580" s="245" t="s">
        <v>83</v>
      </c>
      <c r="AV1580" s="13" t="s">
        <v>83</v>
      </c>
      <c r="AW1580" s="13" t="s">
        <v>35</v>
      </c>
      <c r="AX1580" s="13" t="s">
        <v>74</v>
      </c>
      <c r="AY1580" s="245" t="s">
        <v>197</v>
      </c>
    </row>
    <row r="1581" s="13" customFormat="1">
      <c r="A1581" s="13"/>
      <c r="B1581" s="234"/>
      <c r="C1581" s="235"/>
      <c r="D1581" s="236" t="s">
        <v>207</v>
      </c>
      <c r="E1581" s="237" t="s">
        <v>19</v>
      </c>
      <c r="F1581" s="238" t="s">
        <v>999</v>
      </c>
      <c r="G1581" s="235"/>
      <c r="H1581" s="239">
        <v>18.719999999999999</v>
      </c>
      <c r="I1581" s="240"/>
      <c r="J1581" s="235"/>
      <c r="K1581" s="235"/>
      <c r="L1581" s="241"/>
      <c r="M1581" s="242"/>
      <c r="N1581" s="243"/>
      <c r="O1581" s="243"/>
      <c r="P1581" s="243"/>
      <c r="Q1581" s="243"/>
      <c r="R1581" s="243"/>
      <c r="S1581" s="243"/>
      <c r="T1581" s="244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5" t="s">
        <v>207</v>
      </c>
      <c r="AU1581" s="245" t="s">
        <v>83</v>
      </c>
      <c r="AV1581" s="13" t="s">
        <v>83</v>
      </c>
      <c r="AW1581" s="13" t="s">
        <v>35</v>
      </c>
      <c r="AX1581" s="13" t="s">
        <v>74</v>
      </c>
      <c r="AY1581" s="245" t="s">
        <v>197</v>
      </c>
    </row>
    <row r="1582" s="16" customFormat="1">
      <c r="A1582" s="16"/>
      <c r="B1582" s="268"/>
      <c r="C1582" s="269"/>
      <c r="D1582" s="236" t="s">
        <v>207</v>
      </c>
      <c r="E1582" s="270" t="s">
        <v>19</v>
      </c>
      <c r="F1582" s="271" t="s">
        <v>335</v>
      </c>
      <c r="G1582" s="269"/>
      <c r="H1582" s="272">
        <v>164.84</v>
      </c>
      <c r="I1582" s="273"/>
      <c r="J1582" s="269"/>
      <c r="K1582" s="269"/>
      <c r="L1582" s="274"/>
      <c r="M1582" s="275"/>
      <c r="N1582" s="276"/>
      <c r="O1582" s="276"/>
      <c r="P1582" s="276"/>
      <c r="Q1582" s="276"/>
      <c r="R1582" s="276"/>
      <c r="S1582" s="276"/>
      <c r="T1582" s="277"/>
      <c r="U1582" s="16"/>
      <c r="V1582" s="16"/>
      <c r="W1582" s="16"/>
      <c r="X1582" s="16"/>
      <c r="Y1582" s="16"/>
      <c r="Z1582" s="16"/>
      <c r="AA1582" s="16"/>
      <c r="AB1582" s="16"/>
      <c r="AC1582" s="16"/>
      <c r="AD1582" s="16"/>
      <c r="AE1582" s="16"/>
      <c r="AT1582" s="278" t="s">
        <v>207</v>
      </c>
      <c r="AU1582" s="278" t="s">
        <v>83</v>
      </c>
      <c r="AV1582" s="16" t="s">
        <v>94</v>
      </c>
      <c r="AW1582" s="16" t="s">
        <v>35</v>
      </c>
      <c r="AX1582" s="16" t="s">
        <v>74</v>
      </c>
      <c r="AY1582" s="278" t="s">
        <v>197</v>
      </c>
    </row>
    <row r="1583" s="15" customFormat="1">
      <c r="A1583" s="15"/>
      <c r="B1583" s="257"/>
      <c r="C1583" s="258"/>
      <c r="D1583" s="236" t="s">
        <v>207</v>
      </c>
      <c r="E1583" s="259" t="s">
        <v>19</v>
      </c>
      <c r="F1583" s="260" t="s">
        <v>740</v>
      </c>
      <c r="G1583" s="258"/>
      <c r="H1583" s="259" t="s">
        <v>19</v>
      </c>
      <c r="I1583" s="261"/>
      <c r="J1583" s="258"/>
      <c r="K1583" s="258"/>
      <c r="L1583" s="262"/>
      <c r="M1583" s="263"/>
      <c r="N1583" s="264"/>
      <c r="O1583" s="264"/>
      <c r="P1583" s="264"/>
      <c r="Q1583" s="264"/>
      <c r="R1583" s="264"/>
      <c r="S1583" s="264"/>
      <c r="T1583" s="26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T1583" s="266" t="s">
        <v>207</v>
      </c>
      <c r="AU1583" s="266" t="s">
        <v>83</v>
      </c>
      <c r="AV1583" s="15" t="s">
        <v>81</v>
      </c>
      <c r="AW1583" s="15" t="s">
        <v>35</v>
      </c>
      <c r="AX1583" s="15" t="s">
        <v>74</v>
      </c>
      <c r="AY1583" s="266" t="s">
        <v>197</v>
      </c>
    </row>
    <row r="1584" s="13" customFormat="1">
      <c r="A1584" s="13"/>
      <c r="B1584" s="234"/>
      <c r="C1584" s="235"/>
      <c r="D1584" s="236" t="s">
        <v>207</v>
      </c>
      <c r="E1584" s="237" t="s">
        <v>19</v>
      </c>
      <c r="F1584" s="238" t="s">
        <v>1000</v>
      </c>
      <c r="G1584" s="235"/>
      <c r="H1584" s="239">
        <v>16.715</v>
      </c>
      <c r="I1584" s="240"/>
      <c r="J1584" s="235"/>
      <c r="K1584" s="235"/>
      <c r="L1584" s="241"/>
      <c r="M1584" s="242"/>
      <c r="N1584" s="243"/>
      <c r="O1584" s="243"/>
      <c r="P1584" s="243"/>
      <c r="Q1584" s="243"/>
      <c r="R1584" s="243"/>
      <c r="S1584" s="243"/>
      <c r="T1584" s="244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45" t="s">
        <v>207</v>
      </c>
      <c r="AU1584" s="245" t="s">
        <v>83</v>
      </c>
      <c r="AV1584" s="13" t="s">
        <v>83</v>
      </c>
      <c r="AW1584" s="13" t="s">
        <v>35</v>
      </c>
      <c r="AX1584" s="13" t="s">
        <v>74</v>
      </c>
      <c r="AY1584" s="245" t="s">
        <v>197</v>
      </c>
    </row>
    <row r="1585" s="16" customFormat="1">
      <c r="A1585" s="16"/>
      <c r="B1585" s="268"/>
      <c r="C1585" s="269"/>
      <c r="D1585" s="236" t="s">
        <v>207</v>
      </c>
      <c r="E1585" s="270" t="s">
        <v>19</v>
      </c>
      <c r="F1585" s="271" t="s">
        <v>335</v>
      </c>
      <c r="G1585" s="269"/>
      <c r="H1585" s="272">
        <v>16.715</v>
      </c>
      <c r="I1585" s="273"/>
      <c r="J1585" s="269"/>
      <c r="K1585" s="269"/>
      <c r="L1585" s="274"/>
      <c r="M1585" s="275"/>
      <c r="N1585" s="276"/>
      <c r="O1585" s="276"/>
      <c r="P1585" s="276"/>
      <c r="Q1585" s="276"/>
      <c r="R1585" s="276"/>
      <c r="S1585" s="276"/>
      <c r="T1585" s="277"/>
      <c r="U1585" s="16"/>
      <c r="V1585" s="16"/>
      <c r="W1585" s="16"/>
      <c r="X1585" s="16"/>
      <c r="Y1585" s="16"/>
      <c r="Z1585" s="16"/>
      <c r="AA1585" s="16"/>
      <c r="AB1585" s="16"/>
      <c r="AC1585" s="16"/>
      <c r="AD1585" s="16"/>
      <c r="AE1585" s="16"/>
      <c r="AT1585" s="278" t="s">
        <v>207</v>
      </c>
      <c r="AU1585" s="278" t="s">
        <v>83</v>
      </c>
      <c r="AV1585" s="16" t="s">
        <v>94</v>
      </c>
      <c r="AW1585" s="16" t="s">
        <v>35</v>
      </c>
      <c r="AX1585" s="16" t="s">
        <v>74</v>
      </c>
      <c r="AY1585" s="278" t="s">
        <v>197</v>
      </c>
    </row>
    <row r="1586" s="14" customFormat="1">
      <c r="A1586" s="14"/>
      <c r="B1586" s="246"/>
      <c r="C1586" s="247"/>
      <c r="D1586" s="236" t="s">
        <v>207</v>
      </c>
      <c r="E1586" s="248" t="s">
        <v>19</v>
      </c>
      <c r="F1586" s="249" t="s">
        <v>216</v>
      </c>
      <c r="G1586" s="247"/>
      <c r="H1586" s="250">
        <v>181.55500000000001</v>
      </c>
      <c r="I1586" s="251"/>
      <c r="J1586" s="247"/>
      <c r="K1586" s="247"/>
      <c r="L1586" s="252"/>
      <c r="M1586" s="253"/>
      <c r="N1586" s="254"/>
      <c r="O1586" s="254"/>
      <c r="P1586" s="254"/>
      <c r="Q1586" s="254"/>
      <c r="R1586" s="254"/>
      <c r="S1586" s="254"/>
      <c r="T1586" s="255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6" t="s">
        <v>207</v>
      </c>
      <c r="AU1586" s="256" t="s">
        <v>83</v>
      </c>
      <c r="AV1586" s="14" t="s">
        <v>109</v>
      </c>
      <c r="AW1586" s="14" t="s">
        <v>35</v>
      </c>
      <c r="AX1586" s="14" t="s">
        <v>81</v>
      </c>
      <c r="AY1586" s="256" t="s">
        <v>197</v>
      </c>
    </row>
    <row r="1587" s="2" customFormat="1" ht="37.8" customHeight="1">
      <c r="A1587" s="41"/>
      <c r="B1587" s="42"/>
      <c r="C1587" s="216" t="s">
        <v>2286</v>
      </c>
      <c r="D1587" s="216" t="s">
        <v>199</v>
      </c>
      <c r="E1587" s="217" t="s">
        <v>2287</v>
      </c>
      <c r="F1587" s="218" t="s">
        <v>2288</v>
      </c>
      <c r="G1587" s="219" t="s">
        <v>886</v>
      </c>
      <c r="H1587" s="220">
        <v>30.995999999999999</v>
      </c>
      <c r="I1587" s="221"/>
      <c r="J1587" s="222">
        <f>ROUND(I1587*H1587,2)</f>
        <v>0</v>
      </c>
      <c r="K1587" s="218" t="s">
        <v>203</v>
      </c>
      <c r="L1587" s="47"/>
      <c r="M1587" s="223" t="s">
        <v>19</v>
      </c>
      <c r="N1587" s="224" t="s">
        <v>45</v>
      </c>
      <c r="O1587" s="87"/>
      <c r="P1587" s="225">
        <f>O1587*H1587</f>
        <v>0</v>
      </c>
      <c r="Q1587" s="225">
        <v>0.00042999999999999999</v>
      </c>
      <c r="R1587" s="225">
        <f>Q1587*H1587</f>
        <v>0.01332828</v>
      </c>
      <c r="S1587" s="225">
        <v>0</v>
      </c>
      <c r="T1587" s="226">
        <f>S1587*H1587</f>
        <v>0</v>
      </c>
      <c r="U1587" s="41"/>
      <c r="V1587" s="41"/>
      <c r="W1587" s="41"/>
      <c r="X1587" s="41"/>
      <c r="Y1587" s="41"/>
      <c r="Z1587" s="41"/>
      <c r="AA1587" s="41"/>
      <c r="AB1587" s="41"/>
      <c r="AC1587" s="41"/>
      <c r="AD1587" s="41"/>
      <c r="AE1587" s="41"/>
      <c r="AR1587" s="227" t="s">
        <v>291</v>
      </c>
      <c r="AT1587" s="227" t="s">
        <v>199</v>
      </c>
      <c r="AU1587" s="227" t="s">
        <v>83</v>
      </c>
      <c r="AY1587" s="20" t="s">
        <v>197</v>
      </c>
      <c r="BE1587" s="228">
        <f>IF(N1587="základní",J1587,0)</f>
        <v>0</v>
      </c>
      <c r="BF1587" s="228">
        <f>IF(N1587="snížená",J1587,0)</f>
        <v>0</v>
      </c>
      <c r="BG1587" s="228">
        <f>IF(N1587="zákl. přenesená",J1587,0)</f>
        <v>0</v>
      </c>
      <c r="BH1587" s="228">
        <f>IF(N1587="sníž. přenesená",J1587,0)</f>
        <v>0</v>
      </c>
      <c r="BI1587" s="228">
        <f>IF(N1587="nulová",J1587,0)</f>
        <v>0</v>
      </c>
      <c r="BJ1587" s="20" t="s">
        <v>81</v>
      </c>
      <c r="BK1587" s="228">
        <f>ROUND(I1587*H1587,2)</f>
        <v>0</v>
      </c>
      <c r="BL1587" s="20" t="s">
        <v>291</v>
      </c>
      <c r="BM1587" s="227" t="s">
        <v>2289</v>
      </c>
    </row>
    <row r="1588" s="2" customFormat="1">
      <c r="A1588" s="41"/>
      <c r="B1588" s="42"/>
      <c r="C1588" s="43"/>
      <c r="D1588" s="229" t="s">
        <v>205</v>
      </c>
      <c r="E1588" s="43"/>
      <c r="F1588" s="230" t="s">
        <v>2290</v>
      </c>
      <c r="G1588" s="43"/>
      <c r="H1588" s="43"/>
      <c r="I1588" s="231"/>
      <c r="J1588" s="43"/>
      <c r="K1588" s="43"/>
      <c r="L1588" s="47"/>
      <c r="M1588" s="232"/>
      <c r="N1588" s="233"/>
      <c r="O1588" s="87"/>
      <c r="P1588" s="87"/>
      <c r="Q1588" s="87"/>
      <c r="R1588" s="87"/>
      <c r="S1588" s="87"/>
      <c r="T1588" s="88"/>
      <c r="U1588" s="41"/>
      <c r="V1588" s="41"/>
      <c r="W1588" s="41"/>
      <c r="X1588" s="41"/>
      <c r="Y1588" s="41"/>
      <c r="Z1588" s="41"/>
      <c r="AA1588" s="41"/>
      <c r="AB1588" s="41"/>
      <c r="AC1588" s="41"/>
      <c r="AD1588" s="41"/>
      <c r="AE1588" s="41"/>
      <c r="AT1588" s="20" t="s">
        <v>205</v>
      </c>
      <c r="AU1588" s="20" t="s">
        <v>83</v>
      </c>
    </row>
    <row r="1589" s="13" customFormat="1">
      <c r="A1589" s="13"/>
      <c r="B1589" s="234"/>
      <c r="C1589" s="235"/>
      <c r="D1589" s="236" t="s">
        <v>207</v>
      </c>
      <c r="E1589" s="237" t="s">
        <v>19</v>
      </c>
      <c r="F1589" s="238" t="s">
        <v>2291</v>
      </c>
      <c r="G1589" s="235"/>
      <c r="H1589" s="239">
        <v>30.995999999999999</v>
      </c>
      <c r="I1589" s="240"/>
      <c r="J1589" s="235"/>
      <c r="K1589" s="235"/>
      <c r="L1589" s="241"/>
      <c r="M1589" s="242"/>
      <c r="N1589" s="243"/>
      <c r="O1589" s="243"/>
      <c r="P1589" s="243"/>
      <c r="Q1589" s="243"/>
      <c r="R1589" s="243"/>
      <c r="S1589" s="243"/>
      <c r="T1589" s="244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5" t="s">
        <v>207</v>
      </c>
      <c r="AU1589" s="245" t="s">
        <v>83</v>
      </c>
      <c r="AV1589" s="13" t="s">
        <v>83</v>
      </c>
      <c r="AW1589" s="13" t="s">
        <v>35</v>
      </c>
      <c r="AX1589" s="13" t="s">
        <v>81</v>
      </c>
      <c r="AY1589" s="245" t="s">
        <v>197</v>
      </c>
    </row>
    <row r="1590" s="2" customFormat="1" ht="24.15" customHeight="1">
      <c r="A1590" s="41"/>
      <c r="B1590" s="42"/>
      <c r="C1590" s="279" t="s">
        <v>2292</v>
      </c>
      <c r="D1590" s="289" t="s">
        <v>542</v>
      </c>
      <c r="E1590" s="280" t="s">
        <v>2293</v>
      </c>
      <c r="F1590" s="281" t="s">
        <v>2294</v>
      </c>
      <c r="G1590" s="282" t="s">
        <v>267</v>
      </c>
      <c r="H1590" s="283">
        <v>911.84299999999996</v>
      </c>
      <c r="I1590" s="284"/>
      <c r="J1590" s="285">
        <f>ROUND(I1590*H1590,2)</f>
        <v>0</v>
      </c>
      <c r="K1590" s="281" t="s">
        <v>19</v>
      </c>
      <c r="L1590" s="286"/>
      <c r="M1590" s="287" t="s">
        <v>19</v>
      </c>
      <c r="N1590" s="288" t="s">
        <v>45</v>
      </c>
      <c r="O1590" s="87"/>
      <c r="P1590" s="225">
        <f>O1590*H1590</f>
        <v>0</v>
      </c>
      <c r="Q1590" s="225">
        <v>0.00198</v>
      </c>
      <c r="R1590" s="225">
        <f>Q1590*H1590</f>
        <v>1.8054491399999999</v>
      </c>
      <c r="S1590" s="225">
        <v>0</v>
      </c>
      <c r="T1590" s="226">
        <f>S1590*H1590</f>
        <v>0</v>
      </c>
      <c r="U1590" s="41"/>
      <c r="V1590" s="41"/>
      <c r="W1590" s="41"/>
      <c r="X1590" s="41"/>
      <c r="Y1590" s="41"/>
      <c r="Z1590" s="41"/>
      <c r="AA1590" s="41"/>
      <c r="AB1590" s="41"/>
      <c r="AC1590" s="41"/>
      <c r="AD1590" s="41"/>
      <c r="AE1590" s="41"/>
      <c r="AR1590" s="227" t="s">
        <v>396</v>
      </c>
      <c r="AT1590" s="227" t="s">
        <v>542</v>
      </c>
      <c r="AU1590" s="227" t="s">
        <v>83</v>
      </c>
      <c r="AY1590" s="20" t="s">
        <v>197</v>
      </c>
      <c r="BE1590" s="228">
        <f>IF(N1590="základní",J1590,0)</f>
        <v>0</v>
      </c>
      <c r="BF1590" s="228">
        <f>IF(N1590="snížená",J1590,0)</f>
        <v>0</v>
      </c>
      <c r="BG1590" s="228">
        <f>IF(N1590="zákl. přenesená",J1590,0)</f>
        <v>0</v>
      </c>
      <c r="BH1590" s="228">
        <f>IF(N1590="sníž. přenesená",J1590,0)</f>
        <v>0</v>
      </c>
      <c r="BI1590" s="228">
        <f>IF(N1590="nulová",J1590,0)</f>
        <v>0</v>
      </c>
      <c r="BJ1590" s="20" t="s">
        <v>81</v>
      </c>
      <c r="BK1590" s="228">
        <f>ROUND(I1590*H1590,2)</f>
        <v>0</v>
      </c>
      <c r="BL1590" s="20" t="s">
        <v>291</v>
      </c>
      <c r="BM1590" s="227" t="s">
        <v>2295</v>
      </c>
    </row>
    <row r="1591" s="13" customFormat="1">
      <c r="A1591" s="13"/>
      <c r="B1591" s="234"/>
      <c r="C1591" s="235"/>
      <c r="D1591" s="236" t="s">
        <v>207</v>
      </c>
      <c r="E1591" s="237" t="s">
        <v>19</v>
      </c>
      <c r="F1591" s="238" t="s">
        <v>2296</v>
      </c>
      <c r="G1591" s="235"/>
      <c r="H1591" s="239">
        <v>701.41800000000001</v>
      </c>
      <c r="I1591" s="240"/>
      <c r="J1591" s="235"/>
      <c r="K1591" s="235"/>
      <c r="L1591" s="241"/>
      <c r="M1591" s="242"/>
      <c r="N1591" s="243"/>
      <c r="O1591" s="243"/>
      <c r="P1591" s="243"/>
      <c r="Q1591" s="243"/>
      <c r="R1591" s="243"/>
      <c r="S1591" s="243"/>
      <c r="T1591" s="244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5" t="s">
        <v>207</v>
      </c>
      <c r="AU1591" s="245" t="s">
        <v>83</v>
      </c>
      <c r="AV1591" s="13" t="s">
        <v>83</v>
      </c>
      <c r="AW1591" s="13" t="s">
        <v>35</v>
      </c>
      <c r="AX1591" s="13" t="s">
        <v>74</v>
      </c>
      <c r="AY1591" s="245" t="s">
        <v>197</v>
      </c>
    </row>
    <row r="1592" s="13" customFormat="1">
      <c r="A1592" s="13"/>
      <c r="B1592" s="234"/>
      <c r="C1592" s="235"/>
      <c r="D1592" s="236" t="s">
        <v>207</v>
      </c>
      <c r="E1592" s="237" t="s">
        <v>19</v>
      </c>
      <c r="F1592" s="238" t="s">
        <v>2297</v>
      </c>
      <c r="G1592" s="235"/>
      <c r="H1592" s="239">
        <v>911.84299999999996</v>
      </c>
      <c r="I1592" s="240"/>
      <c r="J1592" s="235"/>
      <c r="K1592" s="235"/>
      <c r="L1592" s="241"/>
      <c r="M1592" s="242"/>
      <c r="N1592" s="243"/>
      <c r="O1592" s="243"/>
      <c r="P1592" s="243"/>
      <c r="Q1592" s="243"/>
      <c r="R1592" s="243"/>
      <c r="S1592" s="243"/>
      <c r="T1592" s="244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5" t="s">
        <v>207</v>
      </c>
      <c r="AU1592" s="245" t="s">
        <v>83</v>
      </c>
      <c r="AV1592" s="13" t="s">
        <v>83</v>
      </c>
      <c r="AW1592" s="13" t="s">
        <v>35</v>
      </c>
      <c r="AX1592" s="13" t="s">
        <v>81</v>
      </c>
      <c r="AY1592" s="245" t="s">
        <v>197</v>
      </c>
    </row>
    <row r="1593" s="2" customFormat="1" ht="37.8" customHeight="1">
      <c r="A1593" s="41"/>
      <c r="B1593" s="42"/>
      <c r="C1593" s="216" t="s">
        <v>2298</v>
      </c>
      <c r="D1593" s="267" t="s">
        <v>199</v>
      </c>
      <c r="E1593" s="217" t="s">
        <v>2299</v>
      </c>
      <c r="F1593" s="218" t="s">
        <v>2300</v>
      </c>
      <c r="G1593" s="219" t="s">
        <v>202</v>
      </c>
      <c r="H1593" s="220">
        <v>311.19400000000002</v>
      </c>
      <c r="I1593" s="221"/>
      <c r="J1593" s="222">
        <f>ROUND(I1593*H1593,2)</f>
        <v>0</v>
      </c>
      <c r="K1593" s="218" t="s">
        <v>203</v>
      </c>
      <c r="L1593" s="47"/>
      <c r="M1593" s="223" t="s">
        <v>19</v>
      </c>
      <c r="N1593" s="224" t="s">
        <v>45</v>
      </c>
      <c r="O1593" s="87"/>
      <c r="P1593" s="225">
        <f>O1593*H1593</f>
        <v>0</v>
      </c>
      <c r="Q1593" s="225">
        <v>0.0090900000000000009</v>
      </c>
      <c r="R1593" s="225">
        <f>Q1593*H1593</f>
        <v>2.8287534600000006</v>
      </c>
      <c r="S1593" s="225">
        <v>0</v>
      </c>
      <c r="T1593" s="226">
        <f>S1593*H1593</f>
        <v>0</v>
      </c>
      <c r="U1593" s="41"/>
      <c r="V1593" s="41"/>
      <c r="W1593" s="41"/>
      <c r="X1593" s="41"/>
      <c r="Y1593" s="41"/>
      <c r="Z1593" s="41"/>
      <c r="AA1593" s="41"/>
      <c r="AB1593" s="41"/>
      <c r="AC1593" s="41"/>
      <c r="AD1593" s="41"/>
      <c r="AE1593" s="41"/>
      <c r="AR1593" s="227" t="s">
        <v>291</v>
      </c>
      <c r="AT1593" s="227" t="s">
        <v>199</v>
      </c>
      <c r="AU1593" s="227" t="s">
        <v>83</v>
      </c>
      <c r="AY1593" s="20" t="s">
        <v>197</v>
      </c>
      <c r="BE1593" s="228">
        <f>IF(N1593="základní",J1593,0)</f>
        <v>0</v>
      </c>
      <c r="BF1593" s="228">
        <f>IF(N1593="snížená",J1593,0)</f>
        <v>0</v>
      </c>
      <c r="BG1593" s="228">
        <f>IF(N1593="zákl. přenesená",J1593,0)</f>
        <v>0</v>
      </c>
      <c r="BH1593" s="228">
        <f>IF(N1593="sníž. přenesená",J1593,0)</f>
        <v>0</v>
      </c>
      <c r="BI1593" s="228">
        <f>IF(N1593="nulová",J1593,0)</f>
        <v>0</v>
      </c>
      <c r="BJ1593" s="20" t="s">
        <v>81</v>
      </c>
      <c r="BK1593" s="228">
        <f>ROUND(I1593*H1593,2)</f>
        <v>0</v>
      </c>
      <c r="BL1593" s="20" t="s">
        <v>291</v>
      </c>
      <c r="BM1593" s="227" t="s">
        <v>2301</v>
      </c>
    </row>
    <row r="1594" s="2" customFormat="1">
      <c r="A1594" s="41"/>
      <c r="B1594" s="42"/>
      <c r="C1594" s="43"/>
      <c r="D1594" s="229" t="s">
        <v>205</v>
      </c>
      <c r="E1594" s="43"/>
      <c r="F1594" s="230" t="s">
        <v>2302</v>
      </c>
      <c r="G1594" s="43"/>
      <c r="H1594" s="43"/>
      <c r="I1594" s="231"/>
      <c r="J1594" s="43"/>
      <c r="K1594" s="43"/>
      <c r="L1594" s="47"/>
      <c r="M1594" s="232"/>
      <c r="N1594" s="233"/>
      <c r="O1594" s="87"/>
      <c r="P1594" s="87"/>
      <c r="Q1594" s="87"/>
      <c r="R1594" s="87"/>
      <c r="S1594" s="87"/>
      <c r="T1594" s="88"/>
      <c r="U1594" s="41"/>
      <c r="V1594" s="41"/>
      <c r="W1594" s="41"/>
      <c r="X1594" s="41"/>
      <c r="Y1594" s="41"/>
      <c r="Z1594" s="41"/>
      <c r="AA1594" s="41"/>
      <c r="AB1594" s="41"/>
      <c r="AC1594" s="41"/>
      <c r="AD1594" s="41"/>
      <c r="AE1594" s="41"/>
      <c r="AT1594" s="20" t="s">
        <v>205</v>
      </c>
      <c r="AU1594" s="20" t="s">
        <v>83</v>
      </c>
    </row>
    <row r="1595" s="13" customFormat="1">
      <c r="A1595" s="13"/>
      <c r="B1595" s="234"/>
      <c r="C1595" s="235"/>
      <c r="D1595" s="236" t="s">
        <v>207</v>
      </c>
      <c r="E1595" s="237" t="s">
        <v>19</v>
      </c>
      <c r="F1595" s="238" t="s">
        <v>2303</v>
      </c>
      <c r="G1595" s="235"/>
      <c r="H1595" s="239">
        <v>311.19400000000002</v>
      </c>
      <c r="I1595" s="240"/>
      <c r="J1595" s="235"/>
      <c r="K1595" s="235"/>
      <c r="L1595" s="241"/>
      <c r="M1595" s="242"/>
      <c r="N1595" s="243"/>
      <c r="O1595" s="243"/>
      <c r="P1595" s="243"/>
      <c r="Q1595" s="243"/>
      <c r="R1595" s="243"/>
      <c r="S1595" s="243"/>
      <c r="T1595" s="244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45" t="s">
        <v>207</v>
      </c>
      <c r="AU1595" s="245" t="s">
        <v>83</v>
      </c>
      <c r="AV1595" s="13" t="s">
        <v>83</v>
      </c>
      <c r="AW1595" s="13" t="s">
        <v>35</v>
      </c>
      <c r="AX1595" s="13" t="s">
        <v>81</v>
      </c>
      <c r="AY1595" s="245" t="s">
        <v>197</v>
      </c>
    </row>
    <row r="1596" s="2" customFormat="1" ht="37.8" customHeight="1">
      <c r="A1596" s="41"/>
      <c r="B1596" s="42"/>
      <c r="C1596" s="279" t="s">
        <v>2304</v>
      </c>
      <c r="D1596" s="279" t="s">
        <v>542</v>
      </c>
      <c r="E1596" s="280" t="s">
        <v>2305</v>
      </c>
      <c r="F1596" s="281" t="s">
        <v>2306</v>
      </c>
      <c r="G1596" s="282" t="s">
        <v>202</v>
      </c>
      <c r="H1596" s="283">
        <v>37.609000000000002</v>
      </c>
      <c r="I1596" s="284"/>
      <c r="J1596" s="285">
        <f>ROUND(I1596*H1596,2)</f>
        <v>0</v>
      </c>
      <c r="K1596" s="281" t="s">
        <v>19</v>
      </c>
      <c r="L1596" s="286"/>
      <c r="M1596" s="287" t="s">
        <v>19</v>
      </c>
      <c r="N1596" s="288" t="s">
        <v>45</v>
      </c>
      <c r="O1596" s="87"/>
      <c r="P1596" s="225">
        <f>O1596*H1596</f>
        <v>0</v>
      </c>
      <c r="Q1596" s="225">
        <v>0</v>
      </c>
      <c r="R1596" s="225">
        <f>Q1596*H1596</f>
        <v>0</v>
      </c>
      <c r="S1596" s="225">
        <v>0</v>
      </c>
      <c r="T1596" s="226">
        <f>S1596*H1596</f>
        <v>0</v>
      </c>
      <c r="U1596" s="41"/>
      <c r="V1596" s="41"/>
      <c r="W1596" s="41"/>
      <c r="X1596" s="41"/>
      <c r="Y1596" s="41"/>
      <c r="Z1596" s="41"/>
      <c r="AA1596" s="41"/>
      <c r="AB1596" s="41"/>
      <c r="AC1596" s="41"/>
      <c r="AD1596" s="41"/>
      <c r="AE1596" s="41"/>
      <c r="AR1596" s="227" t="s">
        <v>396</v>
      </c>
      <c r="AT1596" s="227" t="s">
        <v>542</v>
      </c>
      <c r="AU1596" s="227" t="s">
        <v>83</v>
      </c>
      <c r="AY1596" s="20" t="s">
        <v>197</v>
      </c>
      <c r="BE1596" s="228">
        <f>IF(N1596="základní",J1596,0)</f>
        <v>0</v>
      </c>
      <c r="BF1596" s="228">
        <f>IF(N1596="snížená",J1596,0)</f>
        <v>0</v>
      </c>
      <c r="BG1596" s="228">
        <f>IF(N1596="zákl. přenesená",J1596,0)</f>
        <v>0</v>
      </c>
      <c r="BH1596" s="228">
        <f>IF(N1596="sníž. přenesená",J1596,0)</f>
        <v>0</v>
      </c>
      <c r="BI1596" s="228">
        <f>IF(N1596="nulová",J1596,0)</f>
        <v>0</v>
      </c>
      <c r="BJ1596" s="20" t="s">
        <v>81</v>
      </c>
      <c r="BK1596" s="228">
        <f>ROUND(I1596*H1596,2)</f>
        <v>0</v>
      </c>
      <c r="BL1596" s="20" t="s">
        <v>291</v>
      </c>
      <c r="BM1596" s="227" t="s">
        <v>2307</v>
      </c>
    </row>
    <row r="1597" s="13" customFormat="1">
      <c r="A1597" s="13"/>
      <c r="B1597" s="234"/>
      <c r="C1597" s="235"/>
      <c r="D1597" s="236" t="s">
        <v>207</v>
      </c>
      <c r="E1597" s="237" t="s">
        <v>19</v>
      </c>
      <c r="F1597" s="238" t="s">
        <v>910</v>
      </c>
      <c r="G1597" s="235"/>
      <c r="H1597" s="239">
        <v>7.8300000000000001</v>
      </c>
      <c r="I1597" s="240"/>
      <c r="J1597" s="235"/>
      <c r="K1597" s="235"/>
      <c r="L1597" s="241"/>
      <c r="M1597" s="242"/>
      <c r="N1597" s="243"/>
      <c r="O1597" s="243"/>
      <c r="P1597" s="243"/>
      <c r="Q1597" s="243"/>
      <c r="R1597" s="243"/>
      <c r="S1597" s="243"/>
      <c r="T1597" s="244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5" t="s">
        <v>207</v>
      </c>
      <c r="AU1597" s="245" t="s">
        <v>83</v>
      </c>
      <c r="AV1597" s="13" t="s">
        <v>83</v>
      </c>
      <c r="AW1597" s="13" t="s">
        <v>35</v>
      </c>
      <c r="AX1597" s="13" t="s">
        <v>74</v>
      </c>
      <c r="AY1597" s="245" t="s">
        <v>197</v>
      </c>
    </row>
    <row r="1598" s="13" customFormat="1">
      <c r="A1598" s="13"/>
      <c r="B1598" s="234"/>
      <c r="C1598" s="235"/>
      <c r="D1598" s="236" t="s">
        <v>207</v>
      </c>
      <c r="E1598" s="237" t="s">
        <v>19</v>
      </c>
      <c r="F1598" s="238" t="s">
        <v>913</v>
      </c>
      <c r="G1598" s="235"/>
      <c r="H1598" s="239">
        <v>13.15</v>
      </c>
      <c r="I1598" s="240"/>
      <c r="J1598" s="235"/>
      <c r="K1598" s="235"/>
      <c r="L1598" s="241"/>
      <c r="M1598" s="242"/>
      <c r="N1598" s="243"/>
      <c r="O1598" s="243"/>
      <c r="P1598" s="243"/>
      <c r="Q1598" s="243"/>
      <c r="R1598" s="243"/>
      <c r="S1598" s="243"/>
      <c r="T1598" s="244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5" t="s">
        <v>207</v>
      </c>
      <c r="AU1598" s="245" t="s">
        <v>83</v>
      </c>
      <c r="AV1598" s="13" t="s">
        <v>83</v>
      </c>
      <c r="AW1598" s="13" t="s">
        <v>35</v>
      </c>
      <c r="AX1598" s="13" t="s">
        <v>74</v>
      </c>
      <c r="AY1598" s="245" t="s">
        <v>197</v>
      </c>
    </row>
    <row r="1599" s="16" customFormat="1">
      <c r="A1599" s="16"/>
      <c r="B1599" s="268"/>
      <c r="C1599" s="269"/>
      <c r="D1599" s="236" t="s">
        <v>207</v>
      </c>
      <c r="E1599" s="270" t="s">
        <v>19</v>
      </c>
      <c r="F1599" s="271" t="s">
        <v>335</v>
      </c>
      <c r="G1599" s="269"/>
      <c r="H1599" s="272">
        <v>20.98</v>
      </c>
      <c r="I1599" s="273"/>
      <c r="J1599" s="269"/>
      <c r="K1599" s="269"/>
      <c r="L1599" s="274"/>
      <c r="M1599" s="275"/>
      <c r="N1599" s="276"/>
      <c r="O1599" s="276"/>
      <c r="P1599" s="276"/>
      <c r="Q1599" s="276"/>
      <c r="R1599" s="276"/>
      <c r="S1599" s="276"/>
      <c r="T1599" s="277"/>
      <c r="U1599" s="16"/>
      <c r="V1599" s="16"/>
      <c r="W1599" s="16"/>
      <c r="X1599" s="16"/>
      <c r="Y1599" s="16"/>
      <c r="Z1599" s="16"/>
      <c r="AA1599" s="16"/>
      <c r="AB1599" s="16"/>
      <c r="AC1599" s="16"/>
      <c r="AD1599" s="16"/>
      <c r="AE1599" s="16"/>
      <c r="AT1599" s="278" t="s">
        <v>207</v>
      </c>
      <c r="AU1599" s="278" t="s">
        <v>83</v>
      </c>
      <c r="AV1599" s="16" t="s">
        <v>94</v>
      </c>
      <c r="AW1599" s="16" t="s">
        <v>35</v>
      </c>
      <c r="AX1599" s="16" t="s">
        <v>74</v>
      </c>
      <c r="AY1599" s="278" t="s">
        <v>197</v>
      </c>
    </row>
    <row r="1600" s="13" customFormat="1">
      <c r="A1600" s="13"/>
      <c r="B1600" s="234"/>
      <c r="C1600" s="235"/>
      <c r="D1600" s="236" t="s">
        <v>207</v>
      </c>
      <c r="E1600" s="237" t="s">
        <v>19</v>
      </c>
      <c r="F1600" s="238" t="s">
        <v>934</v>
      </c>
      <c r="G1600" s="235"/>
      <c r="H1600" s="239">
        <v>3.9700000000000002</v>
      </c>
      <c r="I1600" s="240"/>
      <c r="J1600" s="235"/>
      <c r="K1600" s="235"/>
      <c r="L1600" s="241"/>
      <c r="M1600" s="242"/>
      <c r="N1600" s="243"/>
      <c r="O1600" s="243"/>
      <c r="P1600" s="243"/>
      <c r="Q1600" s="243"/>
      <c r="R1600" s="243"/>
      <c r="S1600" s="243"/>
      <c r="T1600" s="244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5" t="s">
        <v>207</v>
      </c>
      <c r="AU1600" s="245" t="s">
        <v>83</v>
      </c>
      <c r="AV1600" s="13" t="s">
        <v>83</v>
      </c>
      <c r="AW1600" s="13" t="s">
        <v>35</v>
      </c>
      <c r="AX1600" s="13" t="s">
        <v>74</v>
      </c>
      <c r="AY1600" s="245" t="s">
        <v>197</v>
      </c>
    </row>
    <row r="1601" s="13" customFormat="1">
      <c r="A1601" s="13"/>
      <c r="B1601" s="234"/>
      <c r="C1601" s="235"/>
      <c r="D1601" s="236" t="s">
        <v>207</v>
      </c>
      <c r="E1601" s="237" t="s">
        <v>19</v>
      </c>
      <c r="F1601" s="238" t="s">
        <v>935</v>
      </c>
      <c r="G1601" s="235"/>
      <c r="H1601" s="239">
        <v>3.98</v>
      </c>
      <c r="I1601" s="240"/>
      <c r="J1601" s="235"/>
      <c r="K1601" s="235"/>
      <c r="L1601" s="241"/>
      <c r="M1601" s="242"/>
      <c r="N1601" s="243"/>
      <c r="O1601" s="243"/>
      <c r="P1601" s="243"/>
      <c r="Q1601" s="243"/>
      <c r="R1601" s="243"/>
      <c r="S1601" s="243"/>
      <c r="T1601" s="244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5" t="s">
        <v>207</v>
      </c>
      <c r="AU1601" s="245" t="s">
        <v>83</v>
      </c>
      <c r="AV1601" s="13" t="s">
        <v>83</v>
      </c>
      <c r="AW1601" s="13" t="s">
        <v>35</v>
      </c>
      <c r="AX1601" s="13" t="s">
        <v>74</v>
      </c>
      <c r="AY1601" s="245" t="s">
        <v>197</v>
      </c>
    </row>
    <row r="1602" s="16" customFormat="1">
      <c r="A1602" s="16"/>
      <c r="B1602" s="268"/>
      <c r="C1602" s="269"/>
      <c r="D1602" s="236" t="s">
        <v>207</v>
      </c>
      <c r="E1602" s="270" t="s">
        <v>19</v>
      </c>
      <c r="F1602" s="271" t="s">
        <v>335</v>
      </c>
      <c r="G1602" s="269"/>
      <c r="H1602" s="272">
        <v>7.9500000000000002</v>
      </c>
      <c r="I1602" s="273"/>
      <c r="J1602" s="269"/>
      <c r="K1602" s="269"/>
      <c r="L1602" s="274"/>
      <c r="M1602" s="275"/>
      <c r="N1602" s="276"/>
      <c r="O1602" s="276"/>
      <c r="P1602" s="276"/>
      <c r="Q1602" s="276"/>
      <c r="R1602" s="276"/>
      <c r="S1602" s="276"/>
      <c r="T1602" s="277"/>
      <c r="U1602" s="16"/>
      <c r="V1602" s="16"/>
      <c r="W1602" s="16"/>
      <c r="X1602" s="16"/>
      <c r="Y1602" s="16"/>
      <c r="Z1602" s="16"/>
      <c r="AA1602" s="16"/>
      <c r="AB1602" s="16"/>
      <c r="AC1602" s="16"/>
      <c r="AD1602" s="16"/>
      <c r="AE1602" s="16"/>
      <c r="AT1602" s="278" t="s">
        <v>207</v>
      </c>
      <c r="AU1602" s="278" t="s">
        <v>83</v>
      </c>
      <c r="AV1602" s="16" t="s">
        <v>94</v>
      </c>
      <c r="AW1602" s="16" t="s">
        <v>35</v>
      </c>
      <c r="AX1602" s="16" t="s">
        <v>74</v>
      </c>
      <c r="AY1602" s="278" t="s">
        <v>197</v>
      </c>
    </row>
    <row r="1603" s="14" customFormat="1">
      <c r="A1603" s="14"/>
      <c r="B1603" s="246"/>
      <c r="C1603" s="247"/>
      <c r="D1603" s="236" t="s">
        <v>207</v>
      </c>
      <c r="E1603" s="248" t="s">
        <v>19</v>
      </c>
      <c r="F1603" s="249" t="s">
        <v>216</v>
      </c>
      <c r="G1603" s="247"/>
      <c r="H1603" s="250">
        <v>28.93</v>
      </c>
      <c r="I1603" s="251"/>
      <c r="J1603" s="247"/>
      <c r="K1603" s="247"/>
      <c r="L1603" s="252"/>
      <c r="M1603" s="253"/>
      <c r="N1603" s="254"/>
      <c r="O1603" s="254"/>
      <c r="P1603" s="254"/>
      <c r="Q1603" s="254"/>
      <c r="R1603" s="254"/>
      <c r="S1603" s="254"/>
      <c r="T1603" s="255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6" t="s">
        <v>207</v>
      </c>
      <c r="AU1603" s="256" t="s">
        <v>83</v>
      </c>
      <c r="AV1603" s="14" t="s">
        <v>109</v>
      </c>
      <c r="AW1603" s="14" t="s">
        <v>35</v>
      </c>
      <c r="AX1603" s="14" t="s">
        <v>74</v>
      </c>
      <c r="AY1603" s="256" t="s">
        <v>197</v>
      </c>
    </row>
    <row r="1604" s="13" customFormat="1">
      <c r="A1604" s="13"/>
      <c r="B1604" s="234"/>
      <c r="C1604" s="235"/>
      <c r="D1604" s="236" t="s">
        <v>207</v>
      </c>
      <c r="E1604" s="237" t="s">
        <v>19</v>
      </c>
      <c r="F1604" s="238" t="s">
        <v>2308</v>
      </c>
      <c r="G1604" s="235"/>
      <c r="H1604" s="239">
        <v>37.609000000000002</v>
      </c>
      <c r="I1604" s="240"/>
      <c r="J1604" s="235"/>
      <c r="K1604" s="235"/>
      <c r="L1604" s="241"/>
      <c r="M1604" s="242"/>
      <c r="N1604" s="243"/>
      <c r="O1604" s="243"/>
      <c r="P1604" s="243"/>
      <c r="Q1604" s="243"/>
      <c r="R1604" s="243"/>
      <c r="S1604" s="243"/>
      <c r="T1604" s="244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5" t="s">
        <v>207</v>
      </c>
      <c r="AU1604" s="245" t="s">
        <v>83</v>
      </c>
      <c r="AV1604" s="13" t="s">
        <v>83</v>
      </c>
      <c r="AW1604" s="13" t="s">
        <v>35</v>
      </c>
      <c r="AX1604" s="13" t="s">
        <v>81</v>
      </c>
      <c r="AY1604" s="245" t="s">
        <v>197</v>
      </c>
    </row>
    <row r="1605" s="2" customFormat="1" ht="33" customHeight="1">
      <c r="A1605" s="41"/>
      <c r="B1605" s="42"/>
      <c r="C1605" s="279" t="s">
        <v>2309</v>
      </c>
      <c r="D1605" s="289" t="s">
        <v>542</v>
      </c>
      <c r="E1605" s="280" t="s">
        <v>2310</v>
      </c>
      <c r="F1605" s="281" t="s">
        <v>2311</v>
      </c>
      <c r="G1605" s="282" t="s">
        <v>202</v>
      </c>
      <c r="H1605" s="283">
        <v>273.58499999999998</v>
      </c>
      <c r="I1605" s="284"/>
      <c r="J1605" s="285">
        <f>ROUND(I1605*H1605,2)</f>
        <v>0</v>
      </c>
      <c r="K1605" s="281" t="s">
        <v>498</v>
      </c>
      <c r="L1605" s="286"/>
      <c r="M1605" s="287" t="s">
        <v>19</v>
      </c>
      <c r="N1605" s="288" t="s">
        <v>45</v>
      </c>
      <c r="O1605" s="87"/>
      <c r="P1605" s="225">
        <f>O1605*H1605</f>
        <v>0</v>
      </c>
      <c r="Q1605" s="225">
        <v>0.021999999999999999</v>
      </c>
      <c r="R1605" s="225">
        <f>Q1605*H1605</f>
        <v>6.0188699999999988</v>
      </c>
      <c r="S1605" s="225">
        <v>0</v>
      </c>
      <c r="T1605" s="226">
        <f>S1605*H1605</f>
        <v>0</v>
      </c>
      <c r="U1605" s="41"/>
      <c r="V1605" s="41"/>
      <c r="W1605" s="41"/>
      <c r="X1605" s="41"/>
      <c r="Y1605" s="41"/>
      <c r="Z1605" s="41"/>
      <c r="AA1605" s="41"/>
      <c r="AB1605" s="41"/>
      <c r="AC1605" s="41"/>
      <c r="AD1605" s="41"/>
      <c r="AE1605" s="41"/>
      <c r="AR1605" s="227" t="s">
        <v>396</v>
      </c>
      <c r="AT1605" s="227" t="s">
        <v>542</v>
      </c>
      <c r="AU1605" s="227" t="s">
        <v>83</v>
      </c>
      <c r="AY1605" s="20" t="s">
        <v>197</v>
      </c>
      <c r="BE1605" s="228">
        <f>IF(N1605="základní",J1605,0)</f>
        <v>0</v>
      </c>
      <c r="BF1605" s="228">
        <f>IF(N1605="snížená",J1605,0)</f>
        <v>0</v>
      </c>
      <c r="BG1605" s="228">
        <f>IF(N1605="zákl. přenesená",J1605,0)</f>
        <v>0</v>
      </c>
      <c r="BH1605" s="228">
        <f>IF(N1605="sníž. přenesená",J1605,0)</f>
        <v>0</v>
      </c>
      <c r="BI1605" s="228">
        <f>IF(N1605="nulová",J1605,0)</f>
        <v>0</v>
      </c>
      <c r="BJ1605" s="20" t="s">
        <v>81</v>
      </c>
      <c r="BK1605" s="228">
        <f>ROUND(I1605*H1605,2)</f>
        <v>0</v>
      </c>
      <c r="BL1605" s="20" t="s">
        <v>291</v>
      </c>
      <c r="BM1605" s="227" t="s">
        <v>2312</v>
      </c>
    </row>
    <row r="1606" s="15" customFormat="1">
      <c r="A1606" s="15"/>
      <c r="B1606" s="257"/>
      <c r="C1606" s="258"/>
      <c r="D1606" s="236" t="s">
        <v>207</v>
      </c>
      <c r="E1606" s="259" t="s">
        <v>19</v>
      </c>
      <c r="F1606" s="260" t="s">
        <v>716</v>
      </c>
      <c r="G1606" s="258"/>
      <c r="H1606" s="259" t="s">
        <v>19</v>
      </c>
      <c r="I1606" s="261"/>
      <c r="J1606" s="258"/>
      <c r="K1606" s="258"/>
      <c r="L1606" s="262"/>
      <c r="M1606" s="263"/>
      <c r="N1606" s="264"/>
      <c r="O1606" s="264"/>
      <c r="P1606" s="264"/>
      <c r="Q1606" s="264"/>
      <c r="R1606" s="264"/>
      <c r="S1606" s="264"/>
      <c r="T1606" s="26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T1606" s="266" t="s">
        <v>207</v>
      </c>
      <c r="AU1606" s="266" t="s">
        <v>83</v>
      </c>
      <c r="AV1606" s="15" t="s">
        <v>81</v>
      </c>
      <c r="AW1606" s="15" t="s">
        <v>35</v>
      </c>
      <c r="AX1606" s="15" t="s">
        <v>74</v>
      </c>
      <c r="AY1606" s="266" t="s">
        <v>197</v>
      </c>
    </row>
    <row r="1607" s="13" customFormat="1">
      <c r="A1607" s="13"/>
      <c r="B1607" s="234"/>
      <c r="C1607" s="235"/>
      <c r="D1607" s="236" t="s">
        <v>207</v>
      </c>
      <c r="E1607" s="237" t="s">
        <v>19</v>
      </c>
      <c r="F1607" s="238" t="s">
        <v>906</v>
      </c>
      <c r="G1607" s="235"/>
      <c r="H1607" s="239">
        <v>4.5999999999999996</v>
      </c>
      <c r="I1607" s="240"/>
      <c r="J1607" s="235"/>
      <c r="K1607" s="235"/>
      <c r="L1607" s="241"/>
      <c r="M1607" s="242"/>
      <c r="N1607" s="243"/>
      <c r="O1607" s="243"/>
      <c r="P1607" s="243"/>
      <c r="Q1607" s="243"/>
      <c r="R1607" s="243"/>
      <c r="S1607" s="243"/>
      <c r="T1607" s="244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5" t="s">
        <v>207</v>
      </c>
      <c r="AU1607" s="245" t="s">
        <v>83</v>
      </c>
      <c r="AV1607" s="13" t="s">
        <v>83</v>
      </c>
      <c r="AW1607" s="13" t="s">
        <v>35</v>
      </c>
      <c r="AX1607" s="13" t="s">
        <v>74</v>
      </c>
      <c r="AY1607" s="245" t="s">
        <v>197</v>
      </c>
    </row>
    <row r="1608" s="13" customFormat="1">
      <c r="A1608" s="13"/>
      <c r="B1608" s="234"/>
      <c r="C1608" s="235"/>
      <c r="D1608" s="236" t="s">
        <v>207</v>
      </c>
      <c r="E1608" s="237" t="s">
        <v>19</v>
      </c>
      <c r="F1608" s="238" t="s">
        <v>907</v>
      </c>
      <c r="G1608" s="235"/>
      <c r="H1608" s="239">
        <v>3.71</v>
      </c>
      <c r="I1608" s="240"/>
      <c r="J1608" s="235"/>
      <c r="K1608" s="235"/>
      <c r="L1608" s="241"/>
      <c r="M1608" s="242"/>
      <c r="N1608" s="243"/>
      <c r="O1608" s="243"/>
      <c r="P1608" s="243"/>
      <c r="Q1608" s="243"/>
      <c r="R1608" s="243"/>
      <c r="S1608" s="243"/>
      <c r="T1608" s="244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5" t="s">
        <v>207</v>
      </c>
      <c r="AU1608" s="245" t="s">
        <v>83</v>
      </c>
      <c r="AV1608" s="13" t="s">
        <v>83</v>
      </c>
      <c r="AW1608" s="13" t="s">
        <v>35</v>
      </c>
      <c r="AX1608" s="13" t="s">
        <v>74</v>
      </c>
      <c r="AY1608" s="245" t="s">
        <v>197</v>
      </c>
    </row>
    <row r="1609" s="13" customFormat="1">
      <c r="A1609" s="13"/>
      <c r="B1609" s="234"/>
      <c r="C1609" s="235"/>
      <c r="D1609" s="236" t="s">
        <v>207</v>
      </c>
      <c r="E1609" s="237" t="s">
        <v>19</v>
      </c>
      <c r="F1609" s="238" t="s">
        <v>908</v>
      </c>
      <c r="G1609" s="235"/>
      <c r="H1609" s="239">
        <v>14.5</v>
      </c>
      <c r="I1609" s="240"/>
      <c r="J1609" s="235"/>
      <c r="K1609" s="235"/>
      <c r="L1609" s="241"/>
      <c r="M1609" s="242"/>
      <c r="N1609" s="243"/>
      <c r="O1609" s="243"/>
      <c r="P1609" s="243"/>
      <c r="Q1609" s="243"/>
      <c r="R1609" s="243"/>
      <c r="S1609" s="243"/>
      <c r="T1609" s="244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5" t="s">
        <v>207</v>
      </c>
      <c r="AU1609" s="245" t="s">
        <v>83</v>
      </c>
      <c r="AV1609" s="13" t="s">
        <v>83</v>
      </c>
      <c r="AW1609" s="13" t="s">
        <v>35</v>
      </c>
      <c r="AX1609" s="13" t="s">
        <v>74</v>
      </c>
      <c r="AY1609" s="245" t="s">
        <v>197</v>
      </c>
    </row>
    <row r="1610" s="13" customFormat="1">
      <c r="A1610" s="13"/>
      <c r="B1610" s="234"/>
      <c r="C1610" s="235"/>
      <c r="D1610" s="236" t="s">
        <v>207</v>
      </c>
      <c r="E1610" s="237" t="s">
        <v>19</v>
      </c>
      <c r="F1610" s="238" t="s">
        <v>909</v>
      </c>
      <c r="G1610" s="235"/>
      <c r="H1610" s="239">
        <v>19.850000000000001</v>
      </c>
      <c r="I1610" s="240"/>
      <c r="J1610" s="235"/>
      <c r="K1610" s="235"/>
      <c r="L1610" s="241"/>
      <c r="M1610" s="242"/>
      <c r="N1610" s="243"/>
      <c r="O1610" s="243"/>
      <c r="P1610" s="243"/>
      <c r="Q1610" s="243"/>
      <c r="R1610" s="243"/>
      <c r="S1610" s="243"/>
      <c r="T1610" s="244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45" t="s">
        <v>207</v>
      </c>
      <c r="AU1610" s="245" t="s">
        <v>83</v>
      </c>
      <c r="AV1610" s="13" t="s">
        <v>83</v>
      </c>
      <c r="AW1610" s="13" t="s">
        <v>35</v>
      </c>
      <c r="AX1610" s="13" t="s">
        <v>74</v>
      </c>
      <c r="AY1610" s="245" t="s">
        <v>197</v>
      </c>
    </row>
    <row r="1611" s="13" customFormat="1">
      <c r="A1611" s="13"/>
      <c r="B1611" s="234"/>
      <c r="C1611" s="235"/>
      <c r="D1611" s="236" t="s">
        <v>207</v>
      </c>
      <c r="E1611" s="237" t="s">
        <v>19</v>
      </c>
      <c r="F1611" s="238" t="s">
        <v>911</v>
      </c>
      <c r="G1611" s="235"/>
      <c r="H1611" s="239">
        <v>4.4000000000000004</v>
      </c>
      <c r="I1611" s="240"/>
      <c r="J1611" s="235"/>
      <c r="K1611" s="235"/>
      <c r="L1611" s="241"/>
      <c r="M1611" s="242"/>
      <c r="N1611" s="243"/>
      <c r="O1611" s="243"/>
      <c r="P1611" s="243"/>
      <c r="Q1611" s="243"/>
      <c r="R1611" s="243"/>
      <c r="S1611" s="243"/>
      <c r="T1611" s="244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5" t="s">
        <v>207</v>
      </c>
      <c r="AU1611" s="245" t="s">
        <v>83</v>
      </c>
      <c r="AV1611" s="13" t="s">
        <v>83</v>
      </c>
      <c r="AW1611" s="13" t="s">
        <v>35</v>
      </c>
      <c r="AX1611" s="13" t="s">
        <v>74</v>
      </c>
      <c r="AY1611" s="245" t="s">
        <v>197</v>
      </c>
    </row>
    <row r="1612" s="13" customFormat="1">
      <c r="A1612" s="13"/>
      <c r="B1612" s="234"/>
      <c r="C1612" s="235"/>
      <c r="D1612" s="236" t="s">
        <v>207</v>
      </c>
      <c r="E1612" s="237" t="s">
        <v>19</v>
      </c>
      <c r="F1612" s="238" t="s">
        <v>912</v>
      </c>
      <c r="G1612" s="235"/>
      <c r="H1612" s="239">
        <v>13.5</v>
      </c>
      <c r="I1612" s="240"/>
      <c r="J1612" s="235"/>
      <c r="K1612" s="235"/>
      <c r="L1612" s="241"/>
      <c r="M1612" s="242"/>
      <c r="N1612" s="243"/>
      <c r="O1612" s="243"/>
      <c r="P1612" s="243"/>
      <c r="Q1612" s="243"/>
      <c r="R1612" s="243"/>
      <c r="S1612" s="243"/>
      <c r="T1612" s="244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45" t="s">
        <v>207</v>
      </c>
      <c r="AU1612" s="245" t="s">
        <v>83</v>
      </c>
      <c r="AV1612" s="13" t="s">
        <v>83</v>
      </c>
      <c r="AW1612" s="13" t="s">
        <v>35</v>
      </c>
      <c r="AX1612" s="13" t="s">
        <v>74</v>
      </c>
      <c r="AY1612" s="245" t="s">
        <v>197</v>
      </c>
    </row>
    <row r="1613" s="13" customFormat="1">
      <c r="A1613" s="13"/>
      <c r="B1613" s="234"/>
      <c r="C1613" s="235"/>
      <c r="D1613" s="236" t="s">
        <v>207</v>
      </c>
      <c r="E1613" s="237" t="s">
        <v>19</v>
      </c>
      <c r="F1613" s="238" t="s">
        <v>914</v>
      </c>
      <c r="G1613" s="235"/>
      <c r="H1613" s="239">
        <v>11.59</v>
      </c>
      <c r="I1613" s="240"/>
      <c r="J1613" s="235"/>
      <c r="K1613" s="235"/>
      <c r="L1613" s="241"/>
      <c r="M1613" s="242"/>
      <c r="N1613" s="243"/>
      <c r="O1613" s="243"/>
      <c r="P1613" s="243"/>
      <c r="Q1613" s="243"/>
      <c r="R1613" s="243"/>
      <c r="S1613" s="243"/>
      <c r="T1613" s="244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5" t="s">
        <v>207</v>
      </c>
      <c r="AU1613" s="245" t="s">
        <v>83</v>
      </c>
      <c r="AV1613" s="13" t="s">
        <v>83</v>
      </c>
      <c r="AW1613" s="13" t="s">
        <v>35</v>
      </c>
      <c r="AX1613" s="13" t="s">
        <v>74</v>
      </c>
      <c r="AY1613" s="245" t="s">
        <v>197</v>
      </c>
    </row>
    <row r="1614" s="13" customFormat="1">
      <c r="A1614" s="13"/>
      <c r="B1614" s="234"/>
      <c r="C1614" s="235"/>
      <c r="D1614" s="236" t="s">
        <v>207</v>
      </c>
      <c r="E1614" s="237" t="s">
        <v>19</v>
      </c>
      <c r="F1614" s="238" t="s">
        <v>915</v>
      </c>
      <c r="G1614" s="235"/>
      <c r="H1614" s="239">
        <v>12.16</v>
      </c>
      <c r="I1614" s="240"/>
      <c r="J1614" s="235"/>
      <c r="K1614" s="235"/>
      <c r="L1614" s="241"/>
      <c r="M1614" s="242"/>
      <c r="N1614" s="243"/>
      <c r="O1614" s="243"/>
      <c r="P1614" s="243"/>
      <c r="Q1614" s="243"/>
      <c r="R1614" s="243"/>
      <c r="S1614" s="243"/>
      <c r="T1614" s="244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45" t="s">
        <v>207</v>
      </c>
      <c r="AU1614" s="245" t="s">
        <v>83</v>
      </c>
      <c r="AV1614" s="13" t="s">
        <v>83</v>
      </c>
      <c r="AW1614" s="13" t="s">
        <v>35</v>
      </c>
      <c r="AX1614" s="13" t="s">
        <v>74</v>
      </c>
      <c r="AY1614" s="245" t="s">
        <v>197</v>
      </c>
    </row>
    <row r="1615" s="13" customFormat="1">
      <c r="A1615" s="13"/>
      <c r="B1615" s="234"/>
      <c r="C1615" s="235"/>
      <c r="D1615" s="236" t="s">
        <v>207</v>
      </c>
      <c r="E1615" s="237" t="s">
        <v>19</v>
      </c>
      <c r="F1615" s="238" t="s">
        <v>916</v>
      </c>
      <c r="G1615" s="235"/>
      <c r="H1615" s="239">
        <v>8.7599999999999998</v>
      </c>
      <c r="I1615" s="240"/>
      <c r="J1615" s="235"/>
      <c r="K1615" s="235"/>
      <c r="L1615" s="241"/>
      <c r="M1615" s="242"/>
      <c r="N1615" s="243"/>
      <c r="O1615" s="243"/>
      <c r="P1615" s="243"/>
      <c r="Q1615" s="243"/>
      <c r="R1615" s="243"/>
      <c r="S1615" s="243"/>
      <c r="T1615" s="244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5" t="s">
        <v>207</v>
      </c>
      <c r="AU1615" s="245" t="s">
        <v>83</v>
      </c>
      <c r="AV1615" s="13" t="s">
        <v>83</v>
      </c>
      <c r="AW1615" s="13" t="s">
        <v>35</v>
      </c>
      <c r="AX1615" s="13" t="s">
        <v>74</v>
      </c>
      <c r="AY1615" s="245" t="s">
        <v>197</v>
      </c>
    </row>
    <row r="1616" s="13" customFormat="1">
      <c r="A1616" s="13"/>
      <c r="B1616" s="234"/>
      <c r="C1616" s="235"/>
      <c r="D1616" s="236" t="s">
        <v>207</v>
      </c>
      <c r="E1616" s="237" t="s">
        <v>19</v>
      </c>
      <c r="F1616" s="238" t="s">
        <v>917</v>
      </c>
      <c r="G1616" s="235"/>
      <c r="H1616" s="239">
        <v>2.21</v>
      </c>
      <c r="I1616" s="240"/>
      <c r="J1616" s="235"/>
      <c r="K1616" s="235"/>
      <c r="L1616" s="241"/>
      <c r="M1616" s="242"/>
      <c r="N1616" s="243"/>
      <c r="O1616" s="243"/>
      <c r="P1616" s="243"/>
      <c r="Q1616" s="243"/>
      <c r="R1616" s="243"/>
      <c r="S1616" s="243"/>
      <c r="T1616" s="244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5" t="s">
        <v>207</v>
      </c>
      <c r="AU1616" s="245" t="s">
        <v>83</v>
      </c>
      <c r="AV1616" s="13" t="s">
        <v>83</v>
      </c>
      <c r="AW1616" s="13" t="s">
        <v>35</v>
      </c>
      <c r="AX1616" s="13" t="s">
        <v>74</v>
      </c>
      <c r="AY1616" s="245" t="s">
        <v>197</v>
      </c>
    </row>
    <row r="1617" s="13" customFormat="1">
      <c r="A1617" s="13"/>
      <c r="B1617" s="234"/>
      <c r="C1617" s="235"/>
      <c r="D1617" s="236" t="s">
        <v>207</v>
      </c>
      <c r="E1617" s="237" t="s">
        <v>19</v>
      </c>
      <c r="F1617" s="238" t="s">
        <v>918</v>
      </c>
      <c r="G1617" s="235"/>
      <c r="H1617" s="239">
        <v>6.7599999999999998</v>
      </c>
      <c r="I1617" s="240"/>
      <c r="J1617" s="235"/>
      <c r="K1617" s="235"/>
      <c r="L1617" s="241"/>
      <c r="M1617" s="242"/>
      <c r="N1617" s="243"/>
      <c r="O1617" s="243"/>
      <c r="P1617" s="243"/>
      <c r="Q1617" s="243"/>
      <c r="R1617" s="243"/>
      <c r="S1617" s="243"/>
      <c r="T1617" s="244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5" t="s">
        <v>207</v>
      </c>
      <c r="AU1617" s="245" t="s">
        <v>83</v>
      </c>
      <c r="AV1617" s="13" t="s">
        <v>83</v>
      </c>
      <c r="AW1617" s="13" t="s">
        <v>35</v>
      </c>
      <c r="AX1617" s="13" t="s">
        <v>74</v>
      </c>
      <c r="AY1617" s="245" t="s">
        <v>197</v>
      </c>
    </row>
    <row r="1618" s="13" customFormat="1">
      <c r="A1618" s="13"/>
      <c r="B1618" s="234"/>
      <c r="C1618" s="235"/>
      <c r="D1618" s="236" t="s">
        <v>207</v>
      </c>
      <c r="E1618" s="237" t="s">
        <v>19</v>
      </c>
      <c r="F1618" s="238" t="s">
        <v>919</v>
      </c>
      <c r="G1618" s="235"/>
      <c r="H1618" s="239">
        <v>4.4900000000000002</v>
      </c>
      <c r="I1618" s="240"/>
      <c r="J1618" s="235"/>
      <c r="K1618" s="235"/>
      <c r="L1618" s="241"/>
      <c r="M1618" s="242"/>
      <c r="N1618" s="243"/>
      <c r="O1618" s="243"/>
      <c r="P1618" s="243"/>
      <c r="Q1618" s="243"/>
      <c r="R1618" s="243"/>
      <c r="S1618" s="243"/>
      <c r="T1618" s="244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5" t="s">
        <v>207</v>
      </c>
      <c r="AU1618" s="245" t="s">
        <v>83</v>
      </c>
      <c r="AV1618" s="13" t="s">
        <v>83</v>
      </c>
      <c r="AW1618" s="13" t="s">
        <v>35</v>
      </c>
      <c r="AX1618" s="13" t="s">
        <v>74</v>
      </c>
      <c r="AY1618" s="245" t="s">
        <v>197</v>
      </c>
    </row>
    <row r="1619" s="13" customFormat="1">
      <c r="A1619" s="13"/>
      <c r="B1619" s="234"/>
      <c r="C1619" s="235"/>
      <c r="D1619" s="236" t="s">
        <v>207</v>
      </c>
      <c r="E1619" s="237" t="s">
        <v>19</v>
      </c>
      <c r="F1619" s="238" t="s">
        <v>920</v>
      </c>
      <c r="G1619" s="235"/>
      <c r="H1619" s="239">
        <v>3.9399999999999999</v>
      </c>
      <c r="I1619" s="240"/>
      <c r="J1619" s="235"/>
      <c r="K1619" s="235"/>
      <c r="L1619" s="241"/>
      <c r="M1619" s="242"/>
      <c r="N1619" s="243"/>
      <c r="O1619" s="243"/>
      <c r="P1619" s="243"/>
      <c r="Q1619" s="243"/>
      <c r="R1619" s="243"/>
      <c r="S1619" s="243"/>
      <c r="T1619" s="244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5" t="s">
        <v>207</v>
      </c>
      <c r="AU1619" s="245" t="s">
        <v>83</v>
      </c>
      <c r="AV1619" s="13" t="s">
        <v>83</v>
      </c>
      <c r="AW1619" s="13" t="s">
        <v>35</v>
      </c>
      <c r="AX1619" s="13" t="s">
        <v>74</v>
      </c>
      <c r="AY1619" s="245" t="s">
        <v>197</v>
      </c>
    </row>
    <row r="1620" s="13" customFormat="1">
      <c r="A1620" s="13"/>
      <c r="B1620" s="234"/>
      <c r="C1620" s="235"/>
      <c r="D1620" s="236" t="s">
        <v>207</v>
      </c>
      <c r="E1620" s="237" t="s">
        <v>19</v>
      </c>
      <c r="F1620" s="238" t="s">
        <v>921</v>
      </c>
      <c r="G1620" s="235"/>
      <c r="H1620" s="239">
        <v>10.93</v>
      </c>
      <c r="I1620" s="240"/>
      <c r="J1620" s="235"/>
      <c r="K1620" s="235"/>
      <c r="L1620" s="241"/>
      <c r="M1620" s="242"/>
      <c r="N1620" s="243"/>
      <c r="O1620" s="243"/>
      <c r="P1620" s="243"/>
      <c r="Q1620" s="243"/>
      <c r="R1620" s="243"/>
      <c r="S1620" s="243"/>
      <c r="T1620" s="244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5" t="s">
        <v>207</v>
      </c>
      <c r="AU1620" s="245" t="s">
        <v>83</v>
      </c>
      <c r="AV1620" s="13" t="s">
        <v>83</v>
      </c>
      <c r="AW1620" s="13" t="s">
        <v>35</v>
      </c>
      <c r="AX1620" s="13" t="s">
        <v>74</v>
      </c>
      <c r="AY1620" s="245" t="s">
        <v>197</v>
      </c>
    </row>
    <row r="1621" s="13" customFormat="1">
      <c r="A1621" s="13"/>
      <c r="B1621" s="234"/>
      <c r="C1621" s="235"/>
      <c r="D1621" s="236" t="s">
        <v>207</v>
      </c>
      <c r="E1621" s="237" t="s">
        <v>19</v>
      </c>
      <c r="F1621" s="238" t="s">
        <v>922</v>
      </c>
      <c r="G1621" s="235"/>
      <c r="H1621" s="239">
        <v>5.7400000000000002</v>
      </c>
      <c r="I1621" s="240"/>
      <c r="J1621" s="235"/>
      <c r="K1621" s="235"/>
      <c r="L1621" s="241"/>
      <c r="M1621" s="242"/>
      <c r="N1621" s="243"/>
      <c r="O1621" s="243"/>
      <c r="P1621" s="243"/>
      <c r="Q1621" s="243"/>
      <c r="R1621" s="243"/>
      <c r="S1621" s="243"/>
      <c r="T1621" s="244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5" t="s">
        <v>207</v>
      </c>
      <c r="AU1621" s="245" t="s">
        <v>83</v>
      </c>
      <c r="AV1621" s="13" t="s">
        <v>83</v>
      </c>
      <c r="AW1621" s="13" t="s">
        <v>35</v>
      </c>
      <c r="AX1621" s="13" t="s">
        <v>74</v>
      </c>
      <c r="AY1621" s="245" t="s">
        <v>197</v>
      </c>
    </row>
    <row r="1622" s="13" customFormat="1">
      <c r="A1622" s="13"/>
      <c r="B1622" s="234"/>
      <c r="C1622" s="235"/>
      <c r="D1622" s="236" t="s">
        <v>207</v>
      </c>
      <c r="E1622" s="237" t="s">
        <v>19</v>
      </c>
      <c r="F1622" s="238" t="s">
        <v>923</v>
      </c>
      <c r="G1622" s="235"/>
      <c r="H1622" s="239">
        <v>9.1400000000000006</v>
      </c>
      <c r="I1622" s="240"/>
      <c r="J1622" s="235"/>
      <c r="K1622" s="235"/>
      <c r="L1622" s="241"/>
      <c r="M1622" s="242"/>
      <c r="N1622" s="243"/>
      <c r="O1622" s="243"/>
      <c r="P1622" s="243"/>
      <c r="Q1622" s="243"/>
      <c r="R1622" s="243"/>
      <c r="S1622" s="243"/>
      <c r="T1622" s="244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5" t="s">
        <v>207</v>
      </c>
      <c r="AU1622" s="245" t="s">
        <v>83</v>
      </c>
      <c r="AV1622" s="13" t="s">
        <v>83</v>
      </c>
      <c r="AW1622" s="13" t="s">
        <v>35</v>
      </c>
      <c r="AX1622" s="13" t="s">
        <v>74</v>
      </c>
      <c r="AY1622" s="245" t="s">
        <v>197</v>
      </c>
    </row>
    <row r="1623" s="13" customFormat="1">
      <c r="A1623" s="13"/>
      <c r="B1623" s="234"/>
      <c r="C1623" s="235"/>
      <c r="D1623" s="236" t="s">
        <v>207</v>
      </c>
      <c r="E1623" s="237" t="s">
        <v>19</v>
      </c>
      <c r="F1623" s="238" t="s">
        <v>924</v>
      </c>
      <c r="G1623" s="235"/>
      <c r="H1623" s="239">
        <v>15.630000000000001</v>
      </c>
      <c r="I1623" s="240"/>
      <c r="J1623" s="235"/>
      <c r="K1623" s="235"/>
      <c r="L1623" s="241"/>
      <c r="M1623" s="242"/>
      <c r="N1623" s="243"/>
      <c r="O1623" s="243"/>
      <c r="P1623" s="243"/>
      <c r="Q1623" s="243"/>
      <c r="R1623" s="243"/>
      <c r="S1623" s="243"/>
      <c r="T1623" s="244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45" t="s">
        <v>207</v>
      </c>
      <c r="AU1623" s="245" t="s">
        <v>83</v>
      </c>
      <c r="AV1623" s="13" t="s">
        <v>83</v>
      </c>
      <c r="AW1623" s="13" t="s">
        <v>35</v>
      </c>
      <c r="AX1623" s="13" t="s">
        <v>74</v>
      </c>
      <c r="AY1623" s="245" t="s">
        <v>197</v>
      </c>
    </row>
    <row r="1624" s="13" customFormat="1">
      <c r="A1624" s="13"/>
      <c r="B1624" s="234"/>
      <c r="C1624" s="235"/>
      <c r="D1624" s="236" t="s">
        <v>207</v>
      </c>
      <c r="E1624" s="237" t="s">
        <v>19</v>
      </c>
      <c r="F1624" s="238" t="s">
        <v>925</v>
      </c>
      <c r="G1624" s="235"/>
      <c r="H1624" s="239">
        <v>2.21</v>
      </c>
      <c r="I1624" s="240"/>
      <c r="J1624" s="235"/>
      <c r="K1624" s="235"/>
      <c r="L1624" s="241"/>
      <c r="M1624" s="242"/>
      <c r="N1624" s="243"/>
      <c r="O1624" s="243"/>
      <c r="P1624" s="243"/>
      <c r="Q1624" s="243"/>
      <c r="R1624" s="243"/>
      <c r="S1624" s="243"/>
      <c r="T1624" s="244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5" t="s">
        <v>207</v>
      </c>
      <c r="AU1624" s="245" t="s">
        <v>83</v>
      </c>
      <c r="AV1624" s="13" t="s">
        <v>83</v>
      </c>
      <c r="AW1624" s="13" t="s">
        <v>35</v>
      </c>
      <c r="AX1624" s="13" t="s">
        <v>74</v>
      </c>
      <c r="AY1624" s="245" t="s">
        <v>197</v>
      </c>
    </row>
    <row r="1625" s="13" customFormat="1">
      <c r="A1625" s="13"/>
      <c r="B1625" s="234"/>
      <c r="C1625" s="235"/>
      <c r="D1625" s="236" t="s">
        <v>207</v>
      </c>
      <c r="E1625" s="237" t="s">
        <v>19</v>
      </c>
      <c r="F1625" s="238" t="s">
        <v>926</v>
      </c>
      <c r="G1625" s="235"/>
      <c r="H1625" s="239">
        <v>11.060000000000001</v>
      </c>
      <c r="I1625" s="240"/>
      <c r="J1625" s="235"/>
      <c r="K1625" s="235"/>
      <c r="L1625" s="241"/>
      <c r="M1625" s="242"/>
      <c r="N1625" s="243"/>
      <c r="O1625" s="243"/>
      <c r="P1625" s="243"/>
      <c r="Q1625" s="243"/>
      <c r="R1625" s="243"/>
      <c r="S1625" s="243"/>
      <c r="T1625" s="244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5" t="s">
        <v>207</v>
      </c>
      <c r="AU1625" s="245" t="s">
        <v>83</v>
      </c>
      <c r="AV1625" s="13" t="s">
        <v>83</v>
      </c>
      <c r="AW1625" s="13" t="s">
        <v>35</v>
      </c>
      <c r="AX1625" s="13" t="s">
        <v>74</v>
      </c>
      <c r="AY1625" s="245" t="s">
        <v>197</v>
      </c>
    </row>
    <row r="1626" s="16" customFormat="1">
      <c r="A1626" s="16"/>
      <c r="B1626" s="268"/>
      <c r="C1626" s="269"/>
      <c r="D1626" s="236" t="s">
        <v>207</v>
      </c>
      <c r="E1626" s="270" t="s">
        <v>19</v>
      </c>
      <c r="F1626" s="271" t="s">
        <v>335</v>
      </c>
      <c r="G1626" s="269"/>
      <c r="H1626" s="272">
        <v>165.18000000000001</v>
      </c>
      <c r="I1626" s="273"/>
      <c r="J1626" s="269"/>
      <c r="K1626" s="269"/>
      <c r="L1626" s="274"/>
      <c r="M1626" s="275"/>
      <c r="N1626" s="276"/>
      <c r="O1626" s="276"/>
      <c r="P1626" s="276"/>
      <c r="Q1626" s="276"/>
      <c r="R1626" s="276"/>
      <c r="S1626" s="276"/>
      <c r="T1626" s="277"/>
      <c r="U1626" s="16"/>
      <c r="V1626" s="16"/>
      <c r="W1626" s="16"/>
      <c r="X1626" s="16"/>
      <c r="Y1626" s="16"/>
      <c r="Z1626" s="16"/>
      <c r="AA1626" s="16"/>
      <c r="AB1626" s="16"/>
      <c r="AC1626" s="16"/>
      <c r="AD1626" s="16"/>
      <c r="AE1626" s="16"/>
      <c r="AT1626" s="278" t="s">
        <v>207</v>
      </c>
      <c r="AU1626" s="278" t="s">
        <v>83</v>
      </c>
      <c r="AV1626" s="16" t="s">
        <v>94</v>
      </c>
      <c r="AW1626" s="16" t="s">
        <v>35</v>
      </c>
      <c r="AX1626" s="16" t="s">
        <v>74</v>
      </c>
      <c r="AY1626" s="278" t="s">
        <v>197</v>
      </c>
    </row>
    <row r="1627" s="15" customFormat="1">
      <c r="A1627" s="15"/>
      <c r="B1627" s="257"/>
      <c r="C1627" s="258"/>
      <c r="D1627" s="236" t="s">
        <v>207</v>
      </c>
      <c r="E1627" s="259" t="s">
        <v>19</v>
      </c>
      <c r="F1627" s="260" t="s">
        <v>740</v>
      </c>
      <c r="G1627" s="258"/>
      <c r="H1627" s="259" t="s">
        <v>19</v>
      </c>
      <c r="I1627" s="261"/>
      <c r="J1627" s="258"/>
      <c r="K1627" s="258"/>
      <c r="L1627" s="262"/>
      <c r="M1627" s="263"/>
      <c r="N1627" s="264"/>
      <c r="O1627" s="264"/>
      <c r="P1627" s="264"/>
      <c r="Q1627" s="264"/>
      <c r="R1627" s="264"/>
      <c r="S1627" s="264"/>
      <c r="T1627" s="26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T1627" s="266" t="s">
        <v>207</v>
      </c>
      <c r="AU1627" s="266" t="s">
        <v>83</v>
      </c>
      <c r="AV1627" s="15" t="s">
        <v>81</v>
      </c>
      <c r="AW1627" s="15" t="s">
        <v>35</v>
      </c>
      <c r="AX1627" s="15" t="s">
        <v>74</v>
      </c>
      <c r="AY1627" s="266" t="s">
        <v>197</v>
      </c>
    </row>
    <row r="1628" s="13" customFormat="1">
      <c r="A1628" s="13"/>
      <c r="B1628" s="234"/>
      <c r="C1628" s="235"/>
      <c r="D1628" s="236" t="s">
        <v>207</v>
      </c>
      <c r="E1628" s="237" t="s">
        <v>19</v>
      </c>
      <c r="F1628" s="238" t="s">
        <v>927</v>
      </c>
      <c r="G1628" s="235"/>
      <c r="H1628" s="239">
        <v>11.859999999999999</v>
      </c>
      <c r="I1628" s="240"/>
      <c r="J1628" s="235"/>
      <c r="K1628" s="235"/>
      <c r="L1628" s="241"/>
      <c r="M1628" s="242"/>
      <c r="N1628" s="243"/>
      <c r="O1628" s="243"/>
      <c r="P1628" s="243"/>
      <c r="Q1628" s="243"/>
      <c r="R1628" s="243"/>
      <c r="S1628" s="243"/>
      <c r="T1628" s="244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45" t="s">
        <v>207</v>
      </c>
      <c r="AU1628" s="245" t="s">
        <v>83</v>
      </c>
      <c r="AV1628" s="13" t="s">
        <v>83</v>
      </c>
      <c r="AW1628" s="13" t="s">
        <v>35</v>
      </c>
      <c r="AX1628" s="13" t="s">
        <v>74</v>
      </c>
      <c r="AY1628" s="245" t="s">
        <v>197</v>
      </c>
    </row>
    <row r="1629" s="13" customFormat="1">
      <c r="A1629" s="13"/>
      <c r="B1629" s="234"/>
      <c r="C1629" s="235"/>
      <c r="D1629" s="236" t="s">
        <v>207</v>
      </c>
      <c r="E1629" s="237" t="s">
        <v>19</v>
      </c>
      <c r="F1629" s="238" t="s">
        <v>2313</v>
      </c>
      <c r="G1629" s="235"/>
      <c r="H1629" s="239">
        <v>17.579999999999998</v>
      </c>
      <c r="I1629" s="240"/>
      <c r="J1629" s="235"/>
      <c r="K1629" s="235"/>
      <c r="L1629" s="241"/>
      <c r="M1629" s="242"/>
      <c r="N1629" s="243"/>
      <c r="O1629" s="243"/>
      <c r="P1629" s="243"/>
      <c r="Q1629" s="243"/>
      <c r="R1629" s="243"/>
      <c r="S1629" s="243"/>
      <c r="T1629" s="244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5" t="s">
        <v>207</v>
      </c>
      <c r="AU1629" s="245" t="s">
        <v>83</v>
      </c>
      <c r="AV1629" s="13" t="s">
        <v>83</v>
      </c>
      <c r="AW1629" s="13" t="s">
        <v>35</v>
      </c>
      <c r="AX1629" s="13" t="s">
        <v>74</v>
      </c>
      <c r="AY1629" s="245" t="s">
        <v>197</v>
      </c>
    </row>
    <row r="1630" s="13" customFormat="1">
      <c r="A1630" s="13"/>
      <c r="B1630" s="234"/>
      <c r="C1630" s="235"/>
      <c r="D1630" s="236" t="s">
        <v>207</v>
      </c>
      <c r="E1630" s="237" t="s">
        <v>19</v>
      </c>
      <c r="F1630" s="238" t="s">
        <v>2249</v>
      </c>
      <c r="G1630" s="235"/>
      <c r="H1630" s="239">
        <v>3.7599999999999998</v>
      </c>
      <c r="I1630" s="240"/>
      <c r="J1630" s="235"/>
      <c r="K1630" s="235"/>
      <c r="L1630" s="241"/>
      <c r="M1630" s="242"/>
      <c r="N1630" s="243"/>
      <c r="O1630" s="243"/>
      <c r="P1630" s="243"/>
      <c r="Q1630" s="243"/>
      <c r="R1630" s="243"/>
      <c r="S1630" s="243"/>
      <c r="T1630" s="244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5" t="s">
        <v>207</v>
      </c>
      <c r="AU1630" s="245" t="s">
        <v>83</v>
      </c>
      <c r="AV1630" s="13" t="s">
        <v>83</v>
      </c>
      <c r="AW1630" s="13" t="s">
        <v>35</v>
      </c>
      <c r="AX1630" s="13" t="s">
        <v>74</v>
      </c>
      <c r="AY1630" s="245" t="s">
        <v>197</v>
      </c>
    </row>
    <row r="1631" s="13" customFormat="1">
      <c r="A1631" s="13"/>
      <c r="B1631" s="234"/>
      <c r="C1631" s="235"/>
      <c r="D1631" s="236" t="s">
        <v>207</v>
      </c>
      <c r="E1631" s="237" t="s">
        <v>19</v>
      </c>
      <c r="F1631" s="238" t="s">
        <v>937</v>
      </c>
      <c r="G1631" s="235"/>
      <c r="H1631" s="239">
        <v>6.0099999999999998</v>
      </c>
      <c r="I1631" s="240"/>
      <c r="J1631" s="235"/>
      <c r="K1631" s="235"/>
      <c r="L1631" s="241"/>
      <c r="M1631" s="242"/>
      <c r="N1631" s="243"/>
      <c r="O1631" s="243"/>
      <c r="P1631" s="243"/>
      <c r="Q1631" s="243"/>
      <c r="R1631" s="243"/>
      <c r="S1631" s="243"/>
      <c r="T1631" s="244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5" t="s">
        <v>207</v>
      </c>
      <c r="AU1631" s="245" t="s">
        <v>83</v>
      </c>
      <c r="AV1631" s="13" t="s">
        <v>83</v>
      </c>
      <c r="AW1631" s="13" t="s">
        <v>35</v>
      </c>
      <c r="AX1631" s="13" t="s">
        <v>74</v>
      </c>
      <c r="AY1631" s="245" t="s">
        <v>197</v>
      </c>
    </row>
    <row r="1632" s="13" customFormat="1">
      <c r="A1632" s="13"/>
      <c r="B1632" s="234"/>
      <c r="C1632" s="235"/>
      <c r="D1632" s="236" t="s">
        <v>207</v>
      </c>
      <c r="E1632" s="237" t="s">
        <v>19</v>
      </c>
      <c r="F1632" s="238" t="s">
        <v>938</v>
      </c>
      <c r="G1632" s="235"/>
      <c r="H1632" s="239">
        <v>6.0599999999999996</v>
      </c>
      <c r="I1632" s="240"/>
      <c r="J1632" s="235"/>
      <c r="K1632" s="235"/>
      <c r="L1632" s="241"/>
      <c r="M1632" s="242"/>
      <c r="N1632" s="243"/>
      <c r="O1632" s="243"/>
      <c r="P1632" s="243"/>
      <c r="Q1632" s="243"/>
      <c r="R1632" s="243"/>
      <c r="S1632" s="243"/>
      <c r="T1632" s="244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45" t="s">
        <v>207</v>
      </c>
      <c r="AU1632" s="245" t="s">
        <v>83</v>
      </c>
      <c r="AV1632" s="13" t="s">
        <v>83</v>
      </c>
      <c r="AW1632" s="13" t="s">
        <v>35</v>
      </c>
      <c r="AX1632" s="13" t="s">
        <v>74</v>
      </c>
      <c r="AY1632" s="245" t="s">
        <v>197</v>
      </c>
    </row>
    <row r="1633" s="16" customFormat="1">
      <c r="A1633" s="16"/>
      <c r="B1633" s="268"/>
      <c r="C1633" s="269"/>
      <c r="D1633" s="236" t="s">
        <v>207</v>
      </c>
      <c r="E1633" s="270" t="s">
        <v>19</v>
      </c>
      <c r="F1633" s="271" t="s">
        <v>335</v>
      </c>
      <c r="G1633" s="269"/>
      <c r="H1633" s="272">
        <v>45.270000000000003</v>
      </c>
      <c r="I1633" s="273"/>
      <c r="J1633" s="269"/>
      <c r="K1633" s="269"/>
      <c r="L1633" s="274"/>
      <c r="M1633" s="275"/>
      <c r="N1633" s="276"/>
      <c r="O1633" s="276"/>
      <c r="P1633" s="276"/>
      <c r="Q1633" s="276"/>
      <c r="R1633" s="276"/>
      <c r="S1633" s="276"/>
      <c r="T1633" s="277"/>
      <c r="U1633" s="16"/>
      <c r="V1633" s="16"/>
      <c r="W1633" s="16"/>
      <c r="X1633" s="16"/>
      <c r="Y1633" s="16"/>
      <c r="Z1633" s="16"/>
      <c r="AA1633" s="16"/>
      <c r="AB1633" s="16"/>
      <c r="AC1633" s="16"/>
      <c r="AD1633" s="16"/>
      <c r="AE1633" s="16"/>
      <c r="AT1633" s="278" t="s">
        <v>207</v>
      </c>
      <c r="AU1633" s="278" t="s">
        <v>83</v>
      </c>
      <c r="AV1633" s="16" t="s">
        <v>94</v>
      </c>
      <c r="AW1633" s="16" t="s">
        <v>35</v>
      </c>
      <c r="AX1633" s="16" t="s">
        <v>74</v>
      </c>
      <c r="AY1633" s="278" t="s">
        <v>197</v>
      </c>
    </row>
    <row r="1634" s="14" customFormat="1">
      <c r="A1634" s="14"/>
      <c r="B1634" s="246"/>
      <c r="C1634" s="247"/>
      <c r="D1634" s="236" t="s">
        <v>207</v>
      </c>
      <c r="E1634" s="248" t="s">
        <v>19</v>
      </c>
      <c r="F1634" s="249" t="s">
        <v>216</v>
      </c>
      <c r="G1634" s="247"/>
      <c r="H1634" s="250">
        <v>210.44999999999999</v>
      </c>
      <c r="I1634" s="251"/>
      <c r="J1634" s="247"/>
      <c r="K1634" s="247"/>
      <c r="L1634" s="252"/>
      <c r="M1634" s="253"/>
      <c r="N1634" s="254"/>
      <c r="O1634" s="254"/>
      <c r="P1634" s="254"/>
      <c r="Q1634" s="254"/>
      <c r="R1634" s="254"/>
      <c r="S1634" s="254"/>
      <c r="T1634" s="255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6" t="s">
        <v>207</v>
      </c>
      <c r="AU1634" s="256" t="s">
        <v>83</v>
      </c>
      <c r="AV1634" s="14" t="s">
        <v>109</v>
      </c>
      <c r="AW1634" s="14" t="s">
        <v>35</v>
      </c>
      <c r="AX1634" s="14" t="s">
        <v>74</v>
      </c>
      <c r="AY1634" s="256" t="s">
        <v>197</v>
      </c>
    </row>
    <row r="1635" s="13" customFormat="1">
      <c r="A1635" s="13"/>
      <c r="B1635" s="234"/>
      <c r="C1635" s="235"/>
      <c r="D1635" s="236" t="s">
        <v>207</v>
      </c>
      <c r="E1635" s="237" t="s">
        <v>19</v>
      </c>
      <c r="F1635" s="238" t="s">
        <v>2314</v>
      </c>
      <c r="G1635" s="235"/>
      <c r="H1635" s="239">
        <v>273.58499999999998</v>
      </c>
      <c r="I1635" s="240"/>
      <c r="J1635" s="235"/>
      <c r="K1635" s="235"/>
      <c r="L1635" s="241"/>
      <c r="M1635" s="242"/>
      <c r="N1635" s="243"/>
      <c r="O1635" s="243"/>
      <c r="P1635" s="243"/>
      <c r="Q1635" s="243"/>
      <c r="R1635" s="243"/>
      <c r="S1635" s="243"/>
      <c r="T1635" s="244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5" t="s">
        <v>207</v>
      </c>
      <c r="AU1635" s="245" t="s">
        <v>83</v>
      </c>
      <c r="AV1635" s="13" t="s">
        <v>83</v>
      </c>
      <c r="AW1635" s="13" t="s">
        <v>35</v>
      </c>
      <c r="AX1635" s="13" t="s">
        <v>81</v>
      </c>
      <c r="AY1635" s="245" t="s">
        <v>197</v>
      </c>
    </row>
    <row r="1636" s="2" customFormat="1" ht="24.15" customHeight="1">
      <c r="A1636" s="41"/>
      <c r="B1636" s="42"/>
      <c r="C1636" s="216" t="s">
        <v>2315</v>
      </c>
      <c r="D1636" s="267" t="s">
        <v>199</v>
      </c>
      <c r="E1636" s="217" t="s">
        <v>2316</v>
      </c>
      <c r="F1636" s="218" t="s">
        <v>2317</v>
      </c>
      <c r="G1636" s="219" t="s">
        <v>202</v>
      </c>
      <c r="H1636" s="220">
        <v>264.649</v>
      </c>
      <c r="I1636" s="221"/>
      <c r="J1636" s="222">
        <f>ROUND(I1636*H1636,2)</f>
        <v>0</v>
      </c>
      <c r="K1636" s="218" t="s">
        <v>203</v>
      </c>
      <c r="L1636" s="47"/>
      <c r="M1636" s="223" t="s">
        <v>19</v>
      </c>
      <c r="N1636" s="224" t="s">
        <v>45</v>
      </c>
      <c r="O1636" s="87"/>
      <c r="P1636" s="225">
        <f>O1636*H1636</f>
        <v>0</v>
      </c>
      <c r="Q1636" s="225">
        <v>0.0015</v>
      </c>
      <c r="R1636" s="225">
        <f>Q1636*H1636</f>
        <v>0.39697350000000003</v>
      </c>
      <c r="S1636" s="225">
        <v>0</v>
      </c>
      <c r="T1636" s="226">
        <f>S1636*H1636</f>
        <v>0</v>
      </c>
      <c r="U1636" s="41"/>
      <c r="V1636" s="41"/>
      <c r="W1636" s="41"/>
      <c r="X1636" s="41"/>
      <c r="Y1636" s="41"/>
      <c r="Z1636" s="41"/>
      <c r="AA1636" s="41"/>
      <c r="AB1636" s="41"/>
      <c r="AC1636" s="41"/>
      <c r="AD1636" s="41"/>
      <c r="AE1636" s="41"/>
      <c r="AR1636" s="227" t="s">
        <v>291</v>
      </c>
      <c r="AT1636" s="227" t="s">
        <v>199</v>
      </c>
      <c r="AU1636" s="227" t="s">
        <v>83</v>
      </c>
      <c r="AY1636" s="20" t="s">
        <v>197</v>
      </c>
      <c r="BE1636" s="228">
        <f>IF(N1636="základní",J1636,0)</f>
        <v>0</v>
      </c>
      <c r="BF1636" s="228">
        <f>IF(N1636="snížená",J1636,0)</f>
        <v>0</v>
      </c>
      <c r="BG1636" s="228">
        <f>IF(N1636="zákl. přenesená",J1636,0)</f>
        <v>0</v>
      </c>
      <c r="BH1636" s="228">
        <f>IF(N1636="sníž. přenesená",J1636,0)</f>
        <v>0</v>
      </c>
      <c r="BI1636" s="228">
        <f>IF(N1636="nulová",J1636,0)</f>
        <v>0</v>
      </c>
      <c r="BJ1636" s="20" t="s">
        <v>81</v>
      </c>
      <c r="BK1636" s="228">
        <f>ROUND(I1636*H1636,2)</f>
        <v>0</v>
      </c>
      <c r="BL1636" s="20" t="s">
        <v>291</v>
      </c>
      <c r="BM1636" s="227" t="s">
        <v>2318</v>
      </c>
    </row>
    <row r="1637" s="2" customFormat="1">
      <c r="A1637" s="41"/>
      <c r="B1637" s="42"/>
      <c r="C1637" s="43"/>
      <c r="D1637" s="229" t="s">
        <v>205</v>
      </c>
      <c r="E1637" s="43"/>
      <c r="F1637" s="230" t="s">
        <v>2319</v>
      </c>
      <c r="G1637" s="43"/>
      <c r="H1637" s="43"/>
      <c r="I1637" s="231"/>
      <c r="J1637" s="43"/>
      <c r="K1637" s="43"/>
      <c r="L1637" s="47"/>
      <c r="M1637" s="232"/>
      <c r="N1637" s="233"/>
      <c r="O1637" s="87"/>
      <c r="P1637" s="87"/>
      <c r="Q1637" s="87"/>
      <c r="R1637" s="87"/>
      <c r="S1637" s="87"/>
      <c r="T1637" s="88"/>
      <c r="U1637" s="41"/>
      <c r="V1637" s="41"/>
      <c r="W1637" s="41"/>
      <c r="X1637" s="41"/>
      <c r="Y1637" s="41"/>
      <c r="Z1637" s="41"/>
      <c r="AA1637" s="41"/>
      <c r="AB1637" s="41"/>
      <c r="AC1637" s="41"/>
      <c r="AD1637" s="41"/>
      <c r="AE1637" s="41"/>
      <c r="AT1637" s="20" t="s">
        <v>205</v>
      </c>
      <c r="AU1637" s="20" t="s">
        <v>83</v>
      </c>
    </row>
    <row r="1638" s="2" customFormat="1" ht="16.5" customHeight="1">
      <c r="A1638" s="41"/>
      <c r="B1638" s="42"/>
      <c r="C1638" s="216" t="s">
        <v>2320</v>
      </c>
      <c r="D1638" s="267" t="s">
        <v>199</v>
      </c>
      <c r="E1638" s="217" t="s">
        <v>2321</v>
      </c>
      <c r="F1638" s="218" t="s">
        <v>2322</v>
      </c>
      <c r="G1638" s="219" t="s">
        <v>886</v>
      </c>
      <c r="H1638" s="220">
        <v>245.28999999999999</v>
      </c>
      <c r="I1638" s="221"/>
      <c r="J1638" s="222">
        <f>ROUND(I1638*H1638,2)</f>
        <v>0</v>
      </c>
      <c r="K1638" s="218" t="s">
        <v>203</v>
      </c>
      <c r="L1638" s="47"/>
      <c r="M1638" s="223" t="s">
        <v>19</v>
      </c>
      <c r="N1638" s="224" t="s">
        <v>45</v>
      </c>
      <c r="O1638" s="87"/>
      <c r="P1638" s="225">
        <f>O1638*H1638</f>
        <v>0</v>
      </c>
      <c r="Q1638" s="225">
        <v>9.0000000000000006E-05</v>
      </c>
      <c r="R1638" s="225">
        <f>Q1638*H1638</f>
        <v>0.022076100000000001</v>
      </c>
      <c r="S1638" s="225">
        <v>0</v>
      </c>
      <c r="T1638" s="226">
        <f>S1638*H1638</f>
        <v>0</v>
      </c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R1638" s="227" t="s">
        <v>291</v>
      </c>
      <c r="AT1638" s="227" t="s">
        <v>199</v>
      </c>
      <c r="AU1638" s="227" t="s">
        <v>83</v>
      </c>
      <c r="AY1638" s="20" t="s">
        <v>197</v>
      </c>
      <c r="BE1638" s="228">
        <f>IF(N1638="základní",J1638,0)</f>
        <v>0</v>
      </c>
      <c r="BF1638" s="228">
        <f>IF(N1638="snížená",J1638,0)</f>
        <v>0</v>
      </c>
      <c r="BG1638" s="228">
        <f>IF(N1638="zákl. přenesená",J1638,0)</f>
        <v>0</v>
      </c>
      <c r="BH1638" s="228">
        <f>IF(N1638="sníž. přenesená",J1638,0)</f>
        <v>0</v>
      </c>
      <c r="BI1638" s="228">
        <f>IF(N1638="nulová",J1638,0)</f>
        <v>0</v>
      </c>
      <c r="BJ1638" s="20" t="s">
        <v>81</v>
      </c>
      <c r="BK1638" s="228">
        <f>ROUND(I1638*H1638,2)</f>
        <v>0</v>
      </c>
      <c r="BL1638" s="20" t="s">
        <v>291</v>
      </c>
      <c r="BM1638" s="227" t="s">
        <v>2323</v>
      </c>
    </row>
    <row r="1639" s="2" customFormat="1">
      <c r="A1639" s="41"/>
      <c r="B1639" s="42"/>
      <c r="C1639" s="43"/>
      <c r="D1639" s="229" t="s">
        <v>205</v>
      </c>
      <c r="E1639" s="43"/>
      <c r="F1639" s="230" t="s">
        <v>2324</v>
      </c>
      <c r="G1639" s="43"/>
      <c r="H1639" s="43"/>
      <c r="I1639" s="231"/>
      <c r="J1639" s="43"/>
      <c r="K1639" s="43"/>
      <c r="L1639" s="47"/>
      <c r="M1639" s="232"/>
      <c r="N1639" s="233"/>
      <c r="O1639" s="87"/>
      <c r="P1639" s="87"/>
      <c r="Q1639" s="87"/>
      <c r="R1639" s="87"/>
      <c r="S1639" s="87"/>
      <c r="T1639" s="88"/>
      <c r="U1639" s="41"/>
      <c r="V1639" s="41"/>
      <c r="W1639" s="41"/>
      <c r="X1639" s="41"/>
      <c r="Y1639" s="41"/>
      <c r="Z1639" s="41"/>
      <c r="AA1639" s="41"/>
      <c r="AB1639" s="41"/>
      <c r="AC1639" s="41"/>
      <c r="AD1639" s="41"/>
      <c r="AE1639" s="41"/>
      <c r="AT1639" s="20" t="s">
        <v>205</v>
      </c>
      <c r="AU1639" s="20" t="s">
        <v>83</v>
      </c>
    </row>
    <row r="1640" s="15" customFormat="1">
      <c r="A1640" s="15"/>
      <c r="B1640" s="257"/>
      <c r="C1640" s="258"/>
      <c r="D1640" s="236" t="s">
        <v>207</v>
      </c>
      <c r="E1640" s="259" t="s">
        <v>19</v>
      </c>
      <c r="F1640" s="260" t="s">
        <v>716</v>
      </c>
      <c r="G1640" s="258"/>
      <c r="H1640" s="259" t="s">
        <v>19</v>
      </c>
      <c r="I1640" s="261"/>
      <c r="J1640" s="258"/>
      <c r="K1640" s="258"/>
      <c r="L1640" s="262"/>
      <c r="M1640" s="263"/>
      <c r="N1640" s="264"/>
      <c r="O1640" s="264"/>
      <c r="P1640" s="264"/>
      <c r="Q1640" s="264"/>
      <c r="R1640" s="264"/>
      <c r="S1640" s="264"/>
      <c r="T1640" s="26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T1640" s="266" t="s">
        <v>207</v>
      </c>
      <c r="AU1640" s="266" t="s">
        <v>83</v>
      </c>
      <c r="AV1640" s="15" t="s">
        <v>81</v>
      </c>
      <c r="AW1640" s="15" t="s">
        <v>35</v>
      </c>
      <c r="AX1640" s="15" t="s">
        <v>74</v>
      </c>
      <c r="AY1640" s="266" t="s">
        <v>197</v>
      </c>
    </row>
    <row r="1641" s="13" customFormat="1">
      <c r="A1641" s="13"/>
      <c r="B1641" s="234"/>
      <c r="C1641" s="235"/>
      <c r="D1641" s="236" t="s">
        <v>207</v>
      </c>
      <c r="E1641" s="237" t="s">
        <v>19</v>
      </c>
      <c r="F1641" s="238" t="s">
        <v>906</v>
      </c>
      <c r="G1641" s="235"/>
      <c r="H1641" s="239">
        <v>4.5999999999999996</v>
      </c>
      <c r="I1641" s="240"/>
      <c r="J1641" s="235"/>
      <c r="K1641" s="235"/>
      <c r="L1641" s="241"/>
      <c r="M1641" s="242"/>
      <c r="N1641" s="243"/>
      <c r="O1641" s="243"/>
      <c r="P1641" s="243"/>
      <c r="Q1641" s="243"/>
      <c r="R1641" s="243"/>
      <c r="S1641" s="243"/>
      <c r="T1641" s="244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5" t="s">
        <v>207</v>
      </c>
      <c r="AU1641" s="245" t="s">
        <v>83</v>
      </c>
      <c r="AV1641" s="13" t="s">
        <v>83</v>
      </c>
      <c r="AW1641" s="13" t="s">
        <v>35</v>
      </c>
      <c r="AX1641" s="13" t="s">
        <v>74</v>
      </c>
      <c r="AY1641" s="245" t="s">
        <v>197</v>
      </c>
    </row>
    <row r="1642" s="13" customFormat="1">
      <c r="A1642" s="13"/>
      <c r="B1642" s="234"/>
      <c r="C1642" s="235"/>
      <c r="D1642" s="236" t="s">
        <v>207</v>
      </c>
      <c r="E1642" s="237" t="s">
        <v>19</v>
      </c>
      <c r="F1642" s="238" t="s">
        <v>907</v>
      </c>
      <c r="G1642" s="235"/>
      <c r="H1642" s="239">
        <v>3.71</v>
      </c>
      <c r="I1642" s="240"/>
      <c r="J1642" s="235"/>
      <c r="K1642" s="235"/>
      <c r="L1642" s="241"/>
      <c r="M1642" s="242"/>
      <c r="N1642" s="243"/>
      <c r="O1642" s="243"/>
      <c r="P1642" s="243"/>
      <c r="Q1642" s="243"/>
      <c r="R1642" s="243"/>
      <c r="S1642" s="243"/>
      <c r="T1642" s="244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45" t="s">
        <v>207</v>
      </c>
      <c r="AU1642" s="245" t="s">
        <v>83</v>
      </c>
      <c r="AV1642" s="13" t="s">
        <v>83</v>
      </c>
      <c r="AW1642" s="13" t="s">
        <v>35</v>
      </c>
      <c r="AX1642" s="13" t="s">
        <v>74</v>
      </c>
      <c r="AY1642" s="245" t="s">
        <v>197</v>
      </c>
    </row>
    <row r="1643" s="13" customFormat="1">
      <c r="A1643" s="13"/>
      <c r="B1643" s="234"/>
      <c r="C1643" s="235"/>
      <c r="D1643" s="236" t="s">
        <v>207</v>
      </c>
      <c r="E1643" s="237" t="s">
        <v>19</v>
      </c>
      <c r="F1643" s="238" t="s">
        <v>908</v>
      </c>
      <c r="G1643" s="235"/>
      <c r="H1643" s="239">
        <v>14.5</v>
      </c>
      <c r="I1643" s="240"/>
      <c r="J1643" s="235"/>
      <c r="K1643" s="235"/>
      <c r="L1643" s="241"/>
      <c r="M1643" s="242"/>
      <c r="N1643" s="243"/>
      <c r="O1643" s="243"/>
      <c r="P1643" s="243"/>
      <c r="Q1643" s="243"/>
      <c r="R1643" s="243"/>
      <c r="S1643" s="243"/>
      <c r="T1643" s="244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5" t="s">
        <v>207</v>
      </c>
      <c r="AU1643" s="245" t="s">
        <v>83</v>
      </c>
      <c r="AV1643" s="13" t="s">
        <v>83</v>
      </c>
      <c r="AW1643" s="13" t="s">
        <v>35</v>
      </c>
      <c r="AX1643" s="13" t="s">
        <v>74</v>
      </c>
      <c r="AY1643" s="245" t="s">
        <v>197</v>
      </c>
    </row>
    <row r="1644" s="13" customFormat="1">
      <c r="A1644" s="13"/>
      <c r="B1644" s="234"/>
      <c r="C1644" s="235"/>
      <c r="D1644" s="236" t="s">
        <v>207</v>
      </c>
      <c r="E1644" s="237" t="s">
        <v>19</v>
      </c>
      <c r="F1644" s="238" t="s">
        <v>909</v>
      </c>
      <c r="G1644" s="235"/>
      <c r="H1644" s="239">
        <v>19.850000000000001</v>
      </c>
      <c r="I1644" s="240"/>
      <c r="J1644" s="235"/>
      <c r="K1644" s="235"/>
      <c r="L1644" s="241"/>
      <c r="M1644" s="242"/>
      <c r="N1644" s="243"/>
      <c r="O1644" s="243"/>
      <c r="P1644" s="243"/>
      <c r="Q1644" s="243"/>
      <c r="R1644" s="243"/>
      <c r="S1644" s="243"/>
      <c r="T1644" s="244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45" t="s">
        <v>207</v>
      </c>
      <c r="AU1644" s="245" t="s">
        <v>83</v>
      </c>
      <c r="AV1644" s="13" t="s">
        <v>83</v>
      </c>
      <c r="AW1644" s="13" t="s">
        <v>35</v>
      </c>
      <c r="AX1644" s="13" t="s">
        <v>74</v>
      </c>
      <c r="AY1644" s="245" t="s">
        <v>197</v>
      </c>
    </row>
    <row r="1645" s="13" customFormat="1">
      <c r="A1645" s="13"/>
      <c r="B1645" s="234"/>
      <c r="C1645" s="235"/>
      <c r="D1645" s="236" t="s">
        <v>207</v>
      </c>
      <c r="E1645" s="237" t="s">
        <v>19</v>
      </c>
      <c r="F1645" s="238" t="s">
        <v>910</v>
      </c>
      <c r="G1645" s="235"/>
      <c r="H1645" s="239">
        <v>7.8300000000000001</v>
      </c>
      <c r="I1645" s="240"/>
      <c r="J1645" s="235"/>
      <c r="K1645" s="235"/>
      <c r="L1645" s="241"/>
      <c r="M1645" s="242"/>
      <c r="N1645" s="243"/>
      <c r="O1645" s="243"/>
      <c r="P1645" s="243"/>
      <c r="Q1645" s="243"/>
      <c r="R1645" s="243"/>
      <c r="S1645" s="243"/>
      <c r="T1645" s="244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5" t="s">
        <v>207</v>
      </c>
      <c r="AU1645" s="245" t="s">
        <v>83</v>
      </c>
      <c r="AV1645" s="13" t="s">
        <v>83</v>
      </c>
      <c r="AW1645" s="13" t="s">
        <v>35</v>
      </c>
      <c r="AX1645" s="13" t="s">
        <v>74</v>
      </c>
      <c r="AY1645" s="245" t="s">
        <v>197</v>
      </c>
    </row>
    <row r="1646" s="13" customFormat="1">
      <c r="A1646" s="13"/>
      <c r="B1646" s="234"/>
      <c r="C1646" s="235"/>
      <c r="D1646" s="236" t="s">
        <v>207</v>
      </c>
      <c r="E1646" s="237" t="s">
        <v>19</v>
      </c>
      <c r="F1646" s="238" t="s">
        <v>911</v>
      </c>
      <c r="G1646" s="235"/>
      <c r="H1646" s="239">
        <v>4.4000000000000004</v>
      </c>
      <c r="I1646" s="240"/>
      <c r="J1646" s="235"/>
      <c r="K1646" s="235"/>
      <c r="L1646" s="241"/>
      <c r="M1646" s="242"/>
      <c r="N1646" s="243"/>
      <c r="O1646" s="243"/>
      <c r="P1646" s="243"/>
      <c r="Q1646" s="243"/>
      <c r="R1646" s="243"/>
      <c r="S1646" s="243"/>
      <c r="T1646" s="244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5" t="s">
        <v>207</v>
      </c>
      <c r="AU1646" s="245" t="s">
        <v>83</v>
      </c>
      <c r="AV1646" s="13" t="s">
        <v>83</v>
      </c>
      <c r="AW1646" s="13" t="s">
        <v>35</v>
      </c>
      <c r="AX1646" s="13" t="s">
        <v>74</v>
      </c>
      <c r="AY1646" s="245" t="s">
        <v>197</v>
      </c>
    </row>
    <row r="1647" s="13" customFormat="1">
      <c r="A1647" s="13"/>
      <c r="B1647" s="234"/>
      <c r="C1647" s="235"/>
      <c r="D1647" s="236" t="s">
        <v>207</v>
      </c>
      <c r="E1647" s="237" t="s">
        <v>19</v>
      </c>
      <c r="F1647" s="238" t="s">
        <v>912</v>
      </c>
      <c r="G1647" s="235"/>
      <c r="H1647" s="239">
        <v>13.5</v>
      </c>
      <c r="I1647" s="240"/>
      <c r="J1647" s="235"/>
      <c r="K1647" s="235"/>
      <c r="L1647" s="241"/>
      <c r="M1647" s="242"/>
      <c r="N1647" s="243"/>
      <c r="O1647" s="243"/>
      <c r="P1647" s="243"/>
      <c r="Q1647" s="243"/>
      <c r="R1647" s="243"/>
      <c r="S1647" s="243"/>
      <c r="T1647" s="244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5" t="s">
        <v>207</v>
      </c>
      <c r="AU1647" s="245" t="s">
        <v>83</v>
      </c>
      <c r="AV1647" s="13" t="s">
        <v>83</v>
      </c>
      <c r="AW1647" s="13" t="s">
        <v>35</v>
      </c>
      <c r="AX1647" s="13" t="s">
        <v>74</v>
      </c>
      <c r="AY1647" s="245" t="s">
        <v>197</v>
      </c>
    </row>
    <row r="1648" s="13" customFormat="1">
      <c r="A1648" s="13"/>
      <c r="B1648" s="234"/>
      <c r="C1648" s="235"/>
      <c r="D1648" s="236" t="s">
        <v>207</v>
      </c>
      <c r="E1648" s="237" t="s">
        <v>19</v>
      </c>
      <c r="F1648" s="238" t="s">
        <v>913</v>
      </c>
      <c r="G1648" s="235"/>
      <c r="H1648" s="239">
        <v>13.15</v>
      </c>
      <c r="I1648" s="240"/>
      <c r="J1648" s="235"/>
      <c r="K1648" s="235"/>
      <c r="L1648" s="241"/>
      <c r="M1648" s="242"/>
      <c r="N1648" s="243"/>
      <c r="O1648" s="243"/>
      <c r="P1648" s="243"/>
      <c r="Q1648" s="243"/>
      <c r="R1648" s="243"/>
      <c r="S1648" s="243"/>
      <c r="T1648" s="244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45" t="s">
        <v>207</v>
      </c>
      <c r="AU1648" s="245" t="s">
        <v>83</v>
      </c>
      <c r="AV1648" s="13" t="s">
        <v>83</v>
      </c>
      <c r="AW1648" s="13" t="s">
        <v>35</v>
      </c>
      <c r="AX1648" s="13" t="s">
        <v>74</v>
      </c>
      <c r="AY1648" s="245" t="s">
        <v>197</v>
      </c>
    </row>
    <row r="1649" s="13" customFormat="1">
      <c r="A1649" s="13"/>
      <c r="B1649" s="234"/>
      <c r="C1649" s="235"/>
      <c r="D1649" s="236" t="s">
        <v>207</v>
      </c>
      <c r="E1649" s="237" t="s">
        <v>19</v>
      </c>
      <c r="F1649" s="238" t="s">
        <v>914</v>
      </c>
      <c r="G1649" s="235"/>
      <c r="H1649" s="239">
        <v>11.59</v>
      </c>
      <c r="I1649" s="240"/>
      <c r="J1649" s="235"/>
      <c r="K1649" s="235"/>
      <c r="L1649" s="241"/>
      <c r="M1649" s="242"/>
      <c r="N1649" s="243"/>
      <c r="O1649" s="243"/>
      <c r="P1649" s="243"/>
      <c r="Q1649" s="243"/>
      <c r="R1649" s="243"/>
      <c r="S1649" s="243"/>
      <c r="T1649" s="244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45" t="s">
        <v>207</v>
      </c>
      <c r="AU1649" s="245" t="s">
        <v>83</v>
      </c>
      <c r="AV1649" s="13" t="s">
        <v>83</v>
      </c>
      <c r="AW1649" s="13" t="s">
        <v>35</v>
      </c>
      <c r="AX1649" s="13" t="s">
        <v>74</v>
      </c>
      <c r="AY1649" s="245" t="s">
        <v>197</v>
      </c>
    </row>
    <row r="1650" s="13" customFormat="1">
      <c r="A1650" s="13"/>
      <c r="B1650" s="234"/>
      <c r="C1650" s="235"/>
      <c r="D1650" s="236" t="s">
        <v>207</v>
      </c>
      <c r="E1650" s="237" t="s">
        <v>19</v>
      </c>
      <c r="F1650" s="238" t="s">
        <v>915</v>
      </c>
      <c r="G1650" s="235"/>
      <c r="H1650" s="239">
        <v>12.16</v>
      </c>
      <c r="I1650" s="240"/>
      <c r="J1650" s="235"/>
      <c r="K1650" s="235"/>
      <c r="L1650" s="241"/>
      <c r="M1650" s="242"/>
      <c r="N1650" s="243"/>
      <c r="O1650" s="243"/>
      <c r="P1650" s="243"/>
      <c r="Q1650" s="243"/>
      <c r="R1650" s="243"/>
      <c r="S1650" s="243"/>
      <c r="T1650" s="244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5" t="s">
        <v>207</v>
      </c>
      <c r="AU1650" s="245" t="s">
        <v>83</v>
      </c>
      <c r="AV1650" s="13" t="s">
        <v>83</v>
      </c>
      <c r="AW1650" s="13" t="s">
        <v>35</v>
      </c>
      <c r="AX1650" s="13" t="s">
        <v>74</v>
      </c>
      <c r="AY1650" s="245" t="s">
        <v>197</v>
      </c>
    </row>
    <row r="1651" s="13" customFormat="1">
      <c r="A1651" s="13"/>
      <c r="B1651" s="234"/>
      <c r="C1651" s="235"/>
      <c r="D1651" s="236" t="s">
        <v>207</v>
      </c>
      <c r="E1651" s="237" t="s">
        <v>19</v>
      </c>
      <c r="F1651" s="238" t="s">
        <v>916</v>
      </c>
      <c r="G1651" s="235"/>
      <c r="H1651" s="239">
        <v>8.7599999999999998</v>
      </c>
      <c r="I1651" s="240"/>
      <c r="J1651" s="235"/>
      <c r="K1651" s="235"/>
      <c r="L1651" s="241"/>
      <c r="M1651" s="242"/>
      <c r="N1651" s="243"/>
      <c r="O1651" s="243"/>
      <c r="P1651" s="243"/>
      <c r="Q1651" s="243"/>
      <c r="R1651" s="243"/>
      <c r="S1651" s="243"/>
      <c r="T1651" s="244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5" t="s">
        <v>207</v>
      </c>
      <c r="AU1651" s="245" t="s">
        <v>83</v>
      </c>
      <c r="AV1651" s="13" t="s">
        <v>83</v>
      </c>
      <c r="AW1651" s="13" t="s">
        <v>35</v>
      </c>
      <c r="AX1651" s="13" t="s">
        <v>74</v>
      </c>
      <c r="AY1651" s="245" t="s">
        <v>197</v>
      </c>
    </row>
    <row r="1652" s="13" customFormat="1">
      <c r="A1652" s="13"/>
      <c r="B1652" s="234"/>
      <c r="C1652" s="235"/>
      <c r="D1652" s="236" t="s">
        <v>207</v>
      </c>
      <c r="E1652" s="237" t="s">
        <v>19</v>
      </c>
      <c r="F1652" s="238" t="s">
        <v>917</v>
      </c>
      <c r="G1652" s="235"/>
      <c r="H1652" s="239">
        <v>2.21</v>
      </c>
      <c r="I1652" s="240"/>
      <c r="J1652" s="235"/>
      <c r="K1652" s="235"/>
      <c r="L1652" s="241"/>
      <c r="M1652" s="242"/>
      <c r="N1652" s="243"/>
      <c r="O1652" s="243"/>
      <c r="P1652" s="243"/>
      <c r="Q1652" s="243"/>
      <c r="R1652" s="243"/>
      <c r="S1652" s="243"/>
      <c r="T1652" s="244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5" t="s">
        <v>207</v>
      </c>
      <c r="AU1652" s="245" t="s">
        <v>83</v>
      </c>
      <c r="AV1652" s="13" t="s">
        <v>83</v>
      </c>
      <c r="AW1652" s="13" t="s">
        <v>35</v>
      </c>
      <c r="AX1652" s="13" t="s">
        <v>74</v>
      </c>
      <c r="AY1652" s="245" t="s">
        <v>197</v>
      </c>
    </row>
    <row r="1653" s="13" customFormat="1">
      <c r="A1653" s="13"/>
      <c r="B1653" s="234"/>
      <c r="C1653" s="235"/>
      <c r="D1653" s="236" t="s">
        <v>207</v>
      </c>
      <c r="E1653" s="237" t="s">
        <v>19</v>
      </c>
      <c r="F1653" s="238" t="s">
        <v>918</v>
      </c>
      <c r="G1653" s="235"/>
      <c r="H1653" s="239">
        <v>6.7599999999999998</v>
      </c>
      <c r="I1653" s="240"/>
      <c r="J1653" s="235"/>
      <c r="K1653" s="235"/>
      <c r="L1653" s="241"/>
      <c r="M1653" s="242"/>
      <c r="N1653" s="243"/>
      <c r="O1653" s="243"/>
      <c r="P1653" s="243"/>
      <c r="Q1653" s="243"/>
      <c r="R1653" s="243"/>
      <c r="S1653" s="243"/>
      <c r="T1653" s="244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5" t="s">
        <v>207</v>
      </c>
      <c r="AU1653" s="245" t="s">
        <v>83</v>
      </c>
      <c r="AV1653" s="13" t="s">
        <v>83</v>
      </c>
      <c r="AW1653" s="13" t="s">
        <v>35</v>
      </c>
      <c r="AX1653" s="13" t="s">
        <v>74</v>
      </c>
      <c r="AY1653" s="245" t="s">
        <v>197</v>
      </c>
    </row>
    <row r="1654" s="13" customFormat="1">
      <c r="A1654" s="13"/>
      <c r="B1654" s="234"/>
      <c r="C1654" s="235"/>
      <c r="D1654" s="236" t="s">
        <v>207</v>
      </c>
      <c r="E1654" s="237" t="s">
        <v>19</v>
      </c>
      <c r="F1654" s="238" t="s">
        <v>919</v>
      </c>
      <c r="G1654" s="235"/>
      <c r="H1654" s="239">
        <v>4.4900000000000002</v>
      </c>
      <c r="I1654" s="240"/>
      <c r="J1654" s="235"/>
      <c r="K1654" s="235"/>
      <c r="L1654" s="241"/>
      <c r="M1654" s="242"/>
      <c r="N1654" s="243"/>
      <c r="O1654" s="243"/>
      <c r="P1654" s="243"/>
      <c r="Q1654" s="243"/>
      <c r="R1654" s="243"/>
      <c r="S1654" s="243"/>
      <c r="T1654" s="244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45" t="s">
        <v>207</v>
      </c>
      <c r="AU1654" s="245" t="s">
        <v>83</v>
      </c>
      <c r="AV1654" s="13" t="s">
        <v>83</v>
      </c>
      <c r="AW1654" s="13" t="s">
        <v>35</v>
      </c>
      <c r="AX1654" s="13" t="s">
        <v>74</v>
      </c>
      <c r="AY1654" s="245" t="s">
        <v>197</v>
      </c>
    </row>
    <row r="1655" s="13" customFormat="1">
      <c r="A1655" s="13"/>
      <c r="B1655" s="234"/>
      <c r="C1655" s="235"/>
      <c r="D1655" s="236" t="s">
        <v>207</v>
      </c>
      <c r="E1655" s="237" t="s">
        <v>19</v>
      </c>
      <c r="F1655" s="238" t="s">
        <v>920</v>
      </c>
      <c r="G1655" s="235"/>
      <c r="H1655" s="239">
        <v>3.9399999999999999</v>
      </c>
      <c r="I1655" s="240"/>
      <c r="J1655" s="235"/>
      <c r="K1655" s="235"/>
      <c r="L1655" s="241"/>
      <c r="M1655" s="242"/>
      <c r="N1655" s="243"/>
      <c r="O1655" s="243"/>
      <c r="P1655" s="243"/>
      <c r="Q1655" s="243"/>
      <c r="R1655" s="243"/>
      <c r="S1655" s="243"/>
      <c r="T1655" s="244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45" t="s">
        <v>207</v>
      </c>
      <c r="AU1655" s="245" t="s">
        <v>83</v>
      </c>
      <c r="AV1655" s="13" t="s">
        <v>83</v>
      </c>
      <c r="AW1655" s="13" t="s">
        <v>35</v>
      </c>
      <c r="AX1655" s="13" t="s">
        <v>74</v>
      </c>
      <c r="AY1655" s="245" t="s">
        <v>197</v>
      </c>
    </row>
    <row r="1656" s="13" customFormat="1">
      <c r="A1656" s="13"/>
      <c r="B1656" s="234"/>
      <c r="C1656" s="235"/>
      <c r="D1656" s="236" t="s">
        <v>207</v>
      </c>
      <c r="E1656" s="237" t="s">
        <v>19</v>
      </c>
      <c r="F1656" s="238" t="s">
        <v>921</v>
      </c>
      <c r="G1656" s="235"/>
      <c r="H1656" s="239">
        <v>10.93</v>
      </c>
      <c r="I1656" s="240"/>
      <c r="J1656" s="235"/>
      <c r="K1656" s="235"/>
      <c r="L1656" s="241"/>
      <c r="M1656" s="242"/>
      <c r="N1656" s="243"/>
      <c r="O1656" s="243"/>
      <c r="P1656" s="243"/>
      <c r="Q1656" s="243"/>
      <c r="R1656" s="243"/>
      <c r="S1656" s="243"/>
      <c r="T1656" s="244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5" t="s">
        <v>207</v>
      </c>
      <c r="AU1656" s="245" t="s">
        <v>83</v>
      </c>
      <c r="AV1656" s="13" t="s">
        <v>83</v>
      </c>
      <c r="AW1656" s="13" t="s">
        <v>35</v>
      </c>
      <c r="AX1656" s="13" t="s">
        <v>74</v>
      </c>
      <c r="AY1656" s="245" t="s">
        <v>197</v>
      </c>
    </row>
    <row r="1657" s="13" customFormat="1">
      <c r="A1657" s="13"/>
      <c r="B1657" s="234"/>
      <c r="C1657" s="235"/>
      <c r="D1657" s="236" t="s">
        <v>207</v>
      </c>
      <c r="E1657" s="237" t="s">
        <v>19</v>
      </c>
      <c r="F1657" s="238" t="s">
        <v>922</v>
      </c>
      <c r="G1657" s="235"/>
      <c r="H1657" s="239">
        <v>5.7400000000000002</v>
      </c>
      <c r="I1657" s="240"/>
      <c r="J1657" s="235"/>
      <c r="K1657" s="235"/>
      <c r="L1657" s="241"/>
      <c r="M1657" s="242"/>
      <c r="N1657" s="243"/>
      <c r="O1657" s="243"/>
      <c r="P1657" s="243"/>
      <c r="Q1657" s="243"/>
      <c r="R1657" s="243"/>
      <c r="S1657" s="243"/>
      <c r="T1657" s="244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5" t="s">
        <v>207</v>
      </c>
      <c r="AU1657" s="245" t="s">
        <v>83</v>
      </c>
      <c r="AV1657" s="13" t="s">
        <v>83</v>
      </c>
      <c r="AW1657" s="13" t="s">
        <v>35</v>
      </c>
      <c r="AX1657" s="13" t="s">
        <v>74</v>
      </c>
      <c r="AY1657" s="245" t="s">
        <v>197</v>
      </c>
    </row>
    <row r="1658" s="13" customFormat="1">
      <c r="A1658" s="13"/>
      <c r="B1658" s="234"/>
      <c r="C1658" s="235"/>
      <c r="D1658" s="236" t="s">
        <v>207</v>
      </c>
      <c r="E1658" s="237" t="s">
        <v>19</v>
      </c>
      <c r="F1658" s="238" t="s">
        <v>923</v>
      </c>
      <c r="G1658" s="235"/>
      <c r="H1658" s="239">
        <v>9.1400000000000006</v>
      </c>
      <c r="I1658" s="240"/>
      <c r="J1658" s="235"/>
      <c r="K1658" s="235"/>
      <c r="L1658" s="241"/>
      <c r="M1658" s="242"/>
      <c r="N1658" s="243"/>
      <c r="O1658" s="243"/>
      <c r="P1658" s="243"/>
      <c r="Q1658" s="243"/>
      <c r="R1658" s="243"/>
      <c r="S1658" s="243"/>
      <c r="T1658" s="244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5" t="s">
        <v>207</v>
      </c>
      <c r="AU1658" s="245" t="s">
        <v>83</v>
      </c>
      <c r="AV1658" s="13" t="s">
        <v>83</v>
      </c>
      <c r="AW1658" s="13" t="s">
        <v>35</v>
      </c>
      <c r="AX1658" s="13" t="s">
        <v>74</v>
      </c>
      <c r="AY1658" s="245" t="s">
        <v>197</v>
      </c>
    </row>
    <row r="1659" s="13" customFormat="1">
      <c r="A1659" s="13"/>
      <c r="B1659" s="234"/>
      <c r="C1659" s="235"/>
      <c r="D1659" s="236" t="s">
        <v>207</v>
      </c>
      <c r="E1659" s="237" t="s">
        <v>19</v>
      </c>
      <c r="F1659" s="238" t="s">
        <v>924</v>
      </c>
      <c r="G1659" s="235"/>
      <c r="H1659" s="239">
        <v>15.630000000000001</v>
      </c>
      <c r="I1659" s="240"/>
      <c r="J1659" s="235"/>
      <c r="K1659" s="235"/>
      <c r="L1659" s="241"/>
      <c r="M1659" s="242"/>
      <c r="N1659" s="243"/>
      <c r="O1659" s="243"/>
      <c r="P1659" s="243"/>
      <c r="Q1659" s="243"/>
      <c r="R1659" s="243"/>
      <c r="S1659" s="243"/>
      <c r="T1659" s="244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5" t="s">
        <v>207</v>
      </c>
      <c r="AU1659" s="245" t="s">
        <v>83</v>
      </c>
      <c r="AV1659" s="13" t="s">
        <v>83</v>
      </c>
      <c r="AW1659" s="13" t="s">
        <v>35</v>
      </c>
      <c r="AX1659" s="13" t="s">
        <v>74</v>
      </c>
      <c r="AY1659" s="245" t="s">
        <v>197</v>
      </c>
    </row>
    <row r="1660" s="13" customFormat="1">
      <c r="A1660" s="13"/>
      <c r="B1660" s="234"/>
      <c r="C1660" s="235"/>
      <c r="D1660" s="236" t="s">
        <v>207</v>
      </c>
      <c r="E1660" s="237" t="s">
        <v>19</v>
      </c>
      <c r="F1660" s="238" t="s">
        <v>925</v>
      </c>
      <c r="G1660" s="235"/>
      <c r="H1660" s="239">
        <v>2.21</v>
      </c>
      <c r="I1660" s="240"/>
      <c r="J1660" s="235"/>
      <c r="K1660" s="235"/>
      <c r="L1660" s="241"/>
      <c r="M1660" s="242"/>
      <c r="N1660" s="243"/>
      <c r="O1660" s="243"/>
      <c r="P1660" s="243"/>
      <c r="Q1660" s="243"/>
      <c r="R1660" s="243"/>
      <c r="S1660" s="243"/>
      <c r="T1660" s="244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5" t="s">
        <v>207</v>
      </c>
      <c r="AU1660" s="245" t="s">
        <v>83</v>
      </c>
      <c r="AV1660" s="13" t="s">
        <v>83</v>
      </c>
      <c r="AW1660" s="13" t="s">
        <v>35</v>
      </c>
      <c r="AX1660" s="13" t="s">
        <v>74</v>
      </c>
      <c r="AY1660" s="245" t="s">
        <v>197</v>
      </c>
    </row>
    <row r="1661" s="13" customFormat="1">
      <c r="A1661" s="13"/>
      <c r="B1661" s="234"/>
      <c r="C1661" s="235"/>
      <c r="D1661" s="236" t="s">
        <v>207</v>
      </c>
      <c r="E1661" s="237" t="s">
        <v>19</v>
      </c>
      <c r="F1661" s="238" t="s">
        <v>926</v>
      </c>
      <c r="G1661" s="235"/>
      <c r="H1661" s="239">
        <v>11.060000000000001</v>
      </c>
      <c r="I1661" s="240"/>
      <c r="J1661" s="235"/>
      <c r="K1661" s="235"/>
      <c r="L1661" s="241"/>
      <c r="M1661" s="242"/>
      <c r="N1661" s="243"/>
      <c r="O1661" s="243"/>
      <c r="P1661" s="243"/>
      <c r="Q1661" s="243"/>
      <c r="R1661" s="243"/>
      <c r="S1661" s="243"/>
      <c r="T1661" s="244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5" t="s">
        <v>207</v>
      </c>
      <c r="AU1661" s="245" t="s">
        <v>83</v>
      </c>
      <c r="AV1661" s="13" t="s">
        <v>83</v>
      </c>
      <c r="AW1661" s="13" t="s">
        <v>35</v>
      </c>
      <c r="AX1661" s="13" t="s">
        <v>74</v>
      </c>
      <c r="AY1661" s="245" t="s">
        <v>197</v>
      </c>
    </row>
    <row r="1662" s="16" customFormat="1">
      <c r="A1662" s="16"/>
      <c r="B1662" s="268"/>
      <c r="C1662" s="269"/>
      <c r="D1662" s="236" t="s">
        <v>207</v>
      </c>
      <c r="E1662" s="270" t="s">
        <v>19</v>
      </c>
      <c r="F1662" s="271" t="s">
        <v>335</v>
      </c>
      <c r="G1662" s="269"/>
      <c r="H1662" s="272">
        <v>186.16</v>
      </c>
      <c r="I1662" s="273"/>
      <c r="J1662" s="269"/>
      <c r="K1662" s="269"/>
      <c r="L1662" s="274"/>
      <c r="M1662" s="275"/>
      <c r="N1662" s="276"/>
      <c r="O1662" s="276"/>
      <c r="P1662" s="276"/>
      <c r="Q1662" s="276"/>
      <c r="R1662" s="276"/>
      <c r="S1662" s="276"/>
      <c r="T1662" s="277"/>
      <c r="U1662" s="16"/>
      <c r="V1662" s="16"/>
      <c r="W1662" s="16"/>
      <c r="X1662" s="16"/>
      <c r="Y1662" s="16"/>
      <c r="Z1662" s="16"/>
      <c r="AA1662" s="16"/>
      <c r="AB1662" s="16"/>
      <c r="AC1662" s="16"/>
      <c r="AD1662" s="16"/>
      <c r="AE1662" s="16"/>
      <c r="AT1662" s="278" t="s">
        <v>207</v>
      </c>
      <c r="AU1662" s="278" t="s">
        <v>83</v>
      </c>
      <c r="AV1662" s="16" t="s">
        <v>94</v>
      </c>
      <c r="AW1662" s="16" t="s">
        <v>35</v>
      </c>
      <c r="AX1662" s="16" t="s">
        <v>74</v>
      </c>
      <c r="AY1662" s="278" t="s">
        <v>197</v>
      </c>
    </row>
    <row r="1663" s="15" customFormat="1">
      <c r="A1663" s="15"/>
      <c r="B1663" s="257"/>
      <c r="C1663" s="258"/>
      <c r="D1663" s="236" t="s">
        <v>207</v>
      </c>
      <c r="E1663" s="259" t="s">
        <v>19</v>
      </c>
      <c r="F1663" s="260" t="s">
        <v>740</v>
      </c>
      <c r="G1663" s="258"/>
      <c r="H1663" s="259" t="s">
        <v>19</v>
      </c>
      <c r="I1663" s="261"/>
      <c r="J1663" s="258"/>
      <c r="K1663" s="258"/>
      <c r="L1663" s="262"/>
      <c r="M1663" s="263"/>
      <c r="N1663" s="264"/>
      <c r="O1663" s="264"/>
      <c r="P1663" s="264"/>
      <c r="Q1663" s="264"/>
      <c r="R1663" s="264"/>
      <c r="S1663" s="264"/>
      <c r="T1663" s="26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T1663" s="266" t="s">
        <v>207</v>
      </c>
      <c r="AU1663" s="266" t="s">
        <v>83</v>
      </c>
      <c r="AV1663" s="15" t="s">
        <v>81</v>
      </c>
      <c r="AW1663" s="15" t="s">
        <v>35</v>
      </c>
      <c r="AX1663" s="15" t="s">
        <v>74</v>
      </c>
      <c r="AY1663" s="266" t="s">
        <v>197</v>
      </c>
    </row>
    <row r="1664" s="13" customFormat="1">
      <c r="A1664" s="13"/>
      <c r="B1664" s="234"/>
      <c r="C1664" s="235"/>
      <c r="D1664" s="236" t="s">
        <v>207</v>
      </c>
      <c r="E1664" s="237" t="s">
        <v>19</v>
      </c>
      <c r="F1664" s="238" t="s">
        <v>927</v>
      </c>
      <c r="G1664" s="235"/>
      <c r="H1664" s="239">
        <v>11.859999999999999</v>
      </c>
      <c r="I1664" s="240"/>
      <c r="J1664" s="235"/>
      <c r="K1664" s="235"/>
      <c r="L1664" s="241"/>
      <c r="M1664" s="242"/>
      <c r="N1664" s="243"/>
      <c r="O1664" s="243"/>
      <c r="P1664" s="243"/>
      <c r="Q1664" s="243"/>
      <c r="R1664" s="243"/>
      <c r="S1664" s="243"/>
      <c r="T1664" s="244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45" t="s">
        <v>207</v>
      </c>
      <c r="AU1664" s="245" t="s">
        <v>83</v>
      </c>
      <c r="AV1664" s="13" t="s">
        <v>83</v>
      </c>
      <c r="AW1664" s="13" t="s">
        <v>35</v>
      </c>
      <c r="AX1664" s="13" t="s">
        <v>74</v>
      </c>
      <c r="AY1664" s="245" t="s">
        <v>197</v>
      </c>
    </row>
    <row r="1665" s="13" customFormat="1">
      <c r="A1665" s="13"/>
      <c r="B1665" s="234"/>
      <c r="C1665" s="235"/>
      <c r="D1665" s="236" t="s">
        <v>207</v>
      </c>
      <c r="E1665" s="237" t="s">
        <v>19</v>
      </c>
      <c r="F1665" s="238" t="s">
        <v>928</v>
      </c>
      <c r="G1665" s="235"/>
      <c r="H1665" s="239">
        <v>23.789999999999999</v>
      </c>
      <c r="I1665" s="240"/>
      <c r="J1665" s="235"/>
      <c r="K1665" s="235"/>
      <c r="L1665" s="241"/>
      <c r="M1665" s="242"/>
      <c r="N1665" s="243"/>
      <c r="O1665" s="243"/>
      <c r="P1665" s="243"/>
      <c r="Q1665" s="243"/>
      <c r="R1665" s="243"/>
      <c r="S1665" s="243"/>
      <c r="T1665" s="244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5" t="s">
        <v>207</v>
      </c>
      <c r="AU1665" s="245" t="s">
        <v>83</v>
      </c>
      <c r="AV1665" s="13" t="s">
        <v>83</v>
      </c>
      <c r="AW1665" s="13" t="s">
        <v>35</v>
      </c>
      <c r="AX1665" s="13" t="s">
        <v>74</v>
      </c>
      <c r="AY1665" s="245" t="s">
        <v>197</v>
      </c>
    </row>
    <row r="1666" s="13" customFormat="1">
      <c r="A1666" s="13"/>
      <c r="B1666" s="234"/>
      <c r="C1666" s="235"/>
      <c r="D1666" s="236" t="s">
        <v>207</v>
      </c>
      <c r="E1666" s="237" t="s">
        <v>19</v>
      </c>
      <c r="F1666" s="238" t="s">
        <v>930</v>
      </c>
      <c r="G1666" s="235"/>
      <c r="H1666" s="239">
        <v>3.46</v>
      </c>
      <c r="I1666" s="240"/>
      <c r="J1666" s="235"/>
      <c r="K1666" s="235"/>
      <c r="L1666" s="241"/>
      <c r="M1666" s="242"/>
      <c r="N1666" s="243"/>
      <c r="O1666" s="243"/>
      <c r="P1666" s="243"/>
      <c r="Q1666" s="243"/>
      <c r="R1666" s="243"/>
      <c r="S1666" s="243"/>
      <c r="T1666" s="244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45" t="s">
        <v>207</v>
      </c>
      <c r="AU1666" s="245" t="s">
        <v>83</v>
      </c>
      <c r="AV1666" s="13" t="s">
        <v>83</v>
      </c>
      <c r="AW1666" s="13" t="s">
        <v>35</v>
      </c>
      <c r="AX1666" s="13" t="s">
        <v>74</v>
      </c>
      <c r="AY1666" s="245" t="s">
        <v>197</v>
      </c>
    </row>
    <row r="1667" s="13" customFormat="1">
      <c r="A1667" s="13"/>
      <c r="B1667" s="234"/>
      <c r="C1667" s="235"/>
      <c r="D1667" s="236" t="s">
        <v>207</v>
      </c>
      <c r="E1667" s="237" t="s">
        <v>19</v>
      </c>
      <c r="F1667" s="238" t="s">
        <v>934</v>
      </c>
      <c r="G1667" s="235"/>
      <c r="H1667" s="239">
        <v>3.9700000000000002</v>
      </c>
      <c r="I1667" s="240"/>
      <c r="J1667" s="235"/>
      <c r="K1667" s="235"/>
      <c r="L1667" s="241"/>
      <c r="M1667" s="242"/>
      <c r="N1667" s="243"/>
      <c r="O1667" s="243"/>
      <c r="P1667" s="243"/>
      <c r="Q1667" s="243"/>
      <c r="R1667" s="243"/>
      <c r="S1667" s="243"/>
      <c r="T1667" s="244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5" t="s">
        <v>207</v>
      </c>
      <c r="AU1667" s="245" t="s">
        <v>83</v>
      </c>
      <c r="AV1667" s="13" t="s">
        <v>83</v>
      </c>
      <c r="AW1667" s="13" t="s">
        <v>35</v>
      </c>
      <c r="AX1667" s="13" t="s">
        <v>74</v>
      </c>
      <c r="AY1667" s="245" t="s">
        <v>197</v>
      </c>
    </row>
    <row r="1668" s="13" customFormat="1">
      <c r="A1668" s="13"/>
      <c r="B1668" s="234"/>
      <c r="C1668" s="235"/>
      <c r="D1668" s="236" t="s">
        <v>207</v>
      </c>
      <c r="E1668" s="237" t="s">
        <v>19</v>
      </c>
      <c r="F1668" s="238" t="s">
        <v>935</v>
      </c>
      <c r="G1668" s="235"/>
      <c r="H1668" s="239">
        <v>3.98</v>
      </c>
      <c r="I1668" s="240"/>
      <c r="J1668" s="235"/>
      <c r="K1668" s="235"/>
      <c r="L1668" s="241"/>
      <c r="M1668" s="242"/>
      <c r="N1668" s="243"/>
      <c r="O1668" s="243"/>
      <c r="P1668" s="243"/>
      <c r="Q1668" s="243"/>
      <c r="R1668" s="243"/>
      <c r="S1668" s="243"/>
      <c r="T1668" s="244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45" t="s">
        <v>207</v>
      </c>
      <c r="AU1668" s="245" t="s">
        <v>83</v>
      </c>
      <c r="AV1668" s="13" t="s">
        <v>83</v>
      </c>
      <c r="AW1668" s="13" t="s">
        <v>35</v>
      </c>
      <c r="AX1668" s="13" t="s">
        <v>74</v>
      </c>
      <c r="AY1668" s="245" t="s">
        <v>197</v>
      </c>
    </row>
    <row r="1669" s="13" customFormat="1">
      <c r="A1669" s="13"/>
      <c r="B1669" s="234"/>
      <c r="C1669" s="235"/>
      <c r="D1669" s="236" t="s">
        <v>207</v>
      </c>
      <c r="E1669" s="237" t="s">
        <v>19</v>
      </c>
      <c r="F1669" s="238" t="s">
        <v>937</v>
      </c>
      <c r="G1669" s="235"/>
      <c r="H1669" s="239">
        <v>6.0099999999999998</v>
      </c>
      <c r="I1669" s="240"/>
      <c r="J1669" s="235"/>
      <c r="K1669" s="235"/>
      <c r="L1669" s="241"/>
      <c r="M1669" s="242"/>
      <c r="N1669" s="243"/>
      <c r="O1669" s="243"/>
      <c r="P1669" s="243"/>
      <c r="Q1669" s="243"/>
      <c r="R1669" s="243"/>
      <c r="S1669" s="243"/>
      <c r="T1669" s="244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5" t="s">
        <v>207</v>
      </c>
      <c r="AU1669" s="245" t="s">
        <v>83</v>
      </c>
      <c r="AV1669" s="13" t="s">
        <v>83</v>
      </c>
      <c r="AW1669" s="13" t="s">
        <v>35</v>
      </c>
      <c r="AX1669" s="13" t="s">
        <v>74</v>
      </c>
      <c r="AY1669" s="245" t="s">
        <v>197</v>
      </c>
    </row>
    <row r="1670" s="13" customFormat="1">
      <c r="A1670" s="13"/>
      <c r="B1670" s="234"/>
      <c r="C1670" s="235"/>
      <c r="D1670" s="236" t="s">
        <v>207</v>
      </c>
      <c r="E1670" s="237" t="s">
        <v>19</v>
      </c>
      <c r="F1670" s="238" t="s">
        <v>938</v>
      </c>
      <c r="G1670" s="235"/>
      <c r="H1670" s="239">
        <v>6.0599999999999996</v>
      </c>
      <c r="I1670" s="240"/>
      <c r="J1670" s="235"/>
      <c r="K1670" s="235"/>
      <c r="L1670" s="241"/>
      <c r="M1670" s="242"/>
      <c r="N1670" s="243"/>
      <c r="O1670" s="243"/>
      <c r="P1670" s="243"/>
      <c r="Q1670" s="243"/>
      <c r="R1670" s="243"/>
      <c r="S1670" s="243"/>
      <c r="T1670" s="244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5" t="s">
        <v>207</v>
      </c>
      <c r="AU1670" s="245" t="s">
        <v>83</v>
      </c>
      <c r="AV1670" s="13" t="s">
        <v>83</v>
      </c>
      <c r="AW1670" s="13" t="s">
        <v>35</v>
      </c>
      <c r="AX1670" s="13" t="s">
        <v>74</v>
      </c>
      <c r="AY1670" s="245" t="s">
        <v>197</v>
      </c>
    </row>
    <row r="1671" s="16" customFormat="1">
      <c r="A1671" s="16"/>
      <c r="B1671" s="268"/>
      <c r="C1671" s="269"/>
      <c r="D1671" s="236" t="s">
        <v>207</v>
      </c>
      <c r="E1671" s="270" t="s">
        <v>19</v>
      </c>
      <c r="F1671" s="271" t="s">
        <v>335</v>
      </c>
      <c r="G1671" s="269"/>
      <c r="H1671" s="272">
        <v>59.130000000000003</v>
      </c>
      <c r="I1671" s="273"/>
      <c r="J1671" s="269"/>
      <c r="K1671" s="269"/>
      <c r="L1671" s="274"/>
      <c r="M1671" s="275"/>
      <c r="N1671" s="276"/>
      <c r="O1671" s="276"/>
      <c r="P1671" s="276"/>
      <c r="Q1671" s="276"/>
      <c r="R1671" s="276"/>
      <c r="S1671" s="276"/>
      <c r="T1671" s="277"/>
      <c r="U1671" s="16"/>
      <c r="V1671" s="16"/>
      <c r="W1671" s="16"/>
      <c r="X1671" s="16"/>
      <c r="Y1671" s="16"/>
      <c r="Z1671" s="16"/>
      <c r="AA1671" s="16"/>
      <c r="AB1671" s="16"/>
      <c r="AC1671" s="16"/>
      <c r="AD1671" s="16"/>
      <c r="AE1671" s="16"/>
      <c r="AT1671" s="278" t="s">
        <v>207</v>
      </c>
      <c r="AU1671" s="278" t="s">
        <v>83</v>
      </c>
      <c r="AV1671" s="16" t="s">
        <v>94</v>
      </c>
      <c r="AW1671" s="16" t="s">
        <v>35</v>
      </c>
      <c r="AX1671" s="16" t="s">
        <v>74</v>
      </c>
      <c r="AY1671" s="278" t="s">
        <v>197</v>
      </c>
    </row>
    <row r="1672" s="14" customFormat="1">
      <c r="A1672" s="14"/>
      <c r="B1672" s="246"/>
      <c r="C1672" s="247"/>
      <c r="D1672" s="236" t="s">
        <v>207</v>
      </c>
      <c r="E1672" s="248" t="s">
        <v>19</v>
      </c>
      <c r="F1672" s="249" t="s">
        <v>216</v>
      </c>
      <c r="G1672" s="247"/>
      <c r="H1672" s="250">
        <v>245.28999999999999</v>
      </c>
      <c r="I1672" s="251"/>
      <c r="J1672" s="247"/>
      <c r="K1672" s="247"/>
      <c r="L1672" s="252"/>
      <c r="M1672" s="253"/>
      <c r="N1672" s="254"/>
      <c r="O1672" s="254"/>
      <c r="P1672" s="254"/>
      <c r="Q1672" s="254"/>
      <c r="R1672" s="254"/>
      <c r="S1672" s="254"/>
      <c r="T1672" s="255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6" t="s">
        <v>207</v>
      </c>
      <c r="AU1672" s="256" t="s">
        <v>83</v>
      </c>
      <c r="AV1672" s="14" t="s">
        <v>109</v>
      </c>
      <c r="AW1672" s="14" t="s">
        <v>35</v>
      </c>
      <c r="AX1672" s="14" t="s">
        <v>81</v>
      </c>
      <c r="AY1672" s="256" t="s">
        <v>197</v>
      </c>
    </row>
    <row r="1673" s="2" customFormat="1" ht="44.25" customHeight="1">
      <c r="A1673" s="41"/>
      <c r="B1673" s="42"/>
      <c r="C1673" s="216" t="s">
        <v>2325</v>
      </c>
      <c r="D1673" s="216" t="s">
        <v>199</v>
      </c>
      <c r="E1673" s="217" t="s">
        <v>2326</v>
      </c>
      <c r="F1673" s="218" t="s">
        <v>2327</v>
      </c>
      <c r="G1673" s="219" t="s">
        <v>1259</v>
      </c>
      <c r="H1673" s="290"/>
      <c r="I1673" s="221"/>
      <c r="J1673" s="222">
        <f>ROUND(I1673*H1673,2)</f>
        <v>0</v>
      </c>
      <c r="K1673" s="218" t="s">
        <v>203</v>
      </c>
      <c r="L1673" s="47"/>
      <c r="M1673" s="223" t="s">
        <v>19</v>
      </c>
      <c r="N1673" s="224" t="s">
        <v>45</v>
      </c>
      <c r="O1673" s="87"/>
      <c r="P1673" s="225">
        <f>O1673*H1673</f>
        <v>0</v>
      </c>
      <c r="Q1673" s="225">
        <v>0</v>
      </c>
      <c r="R1673" s="225">
        <f>Q1673*H1673</f>
        <v>0</v>
      </c>
      <c r="S1673" s="225">
        <v>0</v>
      </c>
      <c r="T1673" s="226">
        <f>S1673*H1673</f>
        <v>0</v>
      </c>
      <c r="U1673" s="41"/>
      <c r="V1673" s="41"/>
      <c r="W1673" s="41"/>
      <c r="X1673" s="41"/>
      <c r="Y1673" s="41"/>
      <c r="Z1673" s="41"/>
      <c r="AA1673" s="41"/>
      <c r="AB1673" s="41"/>
      <c r="AC1673" s="41"/>
      <c r="AD1673" s="41"/>
      <c r="AE1673" s="41"/>
      <c r="AR1673" s="227" t="s">
        <v>291</v>
      </c>
      <c r="AT1673" s="227" t="s">
        <v>199</v>
      </c>
      <c r="AU1673" s="227" t="s">
        <v>83</v>
      </c>
      <c r="AY1673" s="20" t="s">
        <v>197</v>
      </c>
      <c r="BE1673" s="228">
        <f>IF(N1673="základní",J1673,0)</f>
        <v>0</v>
      </c>
      <c r="BF1673" s="228">
        <f>IF(N1673="snížená",J1673,0)</f>
        <v>0</v>
      </c>
      <c r="BG1673" s="228">
        <f>IF(N1673="zákl. přenesená",J1673,0)</f>
        <v>0</v>
      </c>
      <c r="BH1673" s="228">
        <f>IF(N1673="sníž. přenesená",J1673,0)</f>
        <v>0</v>
      </c>
      <c r="BI1673" s="228">
        <f>IF(N1673="nulová",J1673,0)</f>
        <v>0</v>
      </c>
      <c r="BJ1673" s="20" t="s">
        <v>81</v>
      </c>
      <c r="BK1673" s="228">
        <f>ROUND(I1673*H1673,2)</f>
        <v>0</v>
      </c>
      <c r="BL1673" s="20" t="s">
        <v>291</v>
      </c>
      <c r="BM1673" s="227" t="s">
        <v>2328</v>
      </c>
    </row>
    <row r="1674" s="2" customFormat="1">
      <c r="A1674" s="41"/>
      <c r="B1674" s="42"/>
      <c r="C1674" s="43"/>
      <c r="D1674" s="229" t="s">
        <v>205</v>
      </c>
      <c r="E1674" s="43"/>
      <c r="F1674" s="230" t="s">
        <v>2329</v>
      </c>
      <c r="G1674" s="43"/>
      <c r="H1674" s="43"/>
      <c r="I1674" s="231"/>
      <c r="J1674" s="43"/>
      <c r="K1674" s="43"/>
      <c r="L1674" s="47"/>
      <c r="M1674" s="232"/>
      <c r="N1674" s="233"/>
      <c r="O1674" s="87"/>
      <c r="P1674" s="87"/>
      <c r="Q1674" s="87"/>
      <c r="R1674" s="87"/>
      <c r="S1674" s="87"/>
      <c r="T1674" s="88"/>
      <c r="U1674" s="41"/>
      <c r="V1674" s="41"/>
      <c r="W1674" s="41"/>
      <c r="X1674" s="41"/>
      <c r="Y1674" s="41"/>
      <c r="Z1674" s="41"/>
      <c r="AA1674" s="41"/>
      <c r="AB1674" s="41"/>
      <c r="AC1674" s="41"/>
      <c r="AD1674" s="41"/>
      <c r="AE1674" s="41"/>
      <c r="AT1674" s="20" t="s">
        <v>205</v>
      </c>
      <c r="AU1674" s="20" t="s">
        <v>83</v>
      </c>
    </row>
    <row r="1675" s="12" customFormat="1" ht="22.8" customHeight="1">
      <c r="A1675" s="12"/>
      <c r="B1675" s="200"/>
      <c r="C1675" s="201"/>
      <c r="D1675" s="202" t="s">
        <v>73</v>
      </c>
      <c r="E1675" s="214" t="s">
        <v>2330</v>
      </c>
      <c r="F1675" s="214" t="s">
        <v>2331</v>
      </c>
      <c r="G1675" s="201"/>
      <c r="H1675" s="201"/>
      <c r="I1675" s="204"/>
      <c r="J1675" s="215">
        <f>BK1675</f>
        <v>0</v>
      </c>
      <c r="K1675" s="201"/>
      <c r="L1675" s="206"/>
      <c r="M1675" s="207"/>
      <c r="N1675" s="208"/>
      <c r="O1675" s="208"/>
      <c r="P1675" s="209">
        <f>SUM(P1676:P1733)</f>
        <v>0</v>
      </c>
      <c r="Q1675" s="208"/>
      <c r="R1675" s="209">
        <f>SUM(R1676:R1733)</f>
        <v>3.9751121000000005</v>
      </c>
      <c r="S1675" s="208"/>
      <c r="T1675" s="210">
        <f>SUM(T1676:T1733)</f>
        <v>0</v>
      </c>
      <c r="U1675" s="12"/>
      <c r="V1675" s="12"/>
      <c r="W1675" s="12"/>
      <c r="X1675" s="12"/>
      <c r="Y1675" s="12"/>
      <c r="Z1675" s="12"/>
      <c r="AA1675" s="12"/>
      <c r="AB1675" s="12"/>
      <c r="AC1675" s="12"/>
      <c r="AD1675" s="12"/>
      <c r="AE1675" s="12"/>
      <c r="AR1675" s="211" t="s">
        <v>83</v>
      </c>
      <c r="AT1675" s="212" t="s">
        <v>73</v>
      </c>
      <c r="AU1675" s="212" t="s">
        <v>81</v>
      </c>
      <c r="AY1675" s="211" t="s">
        <v>197</v>
      </c>
      <c r="BK1675" s="213">
        <f>SUM(BK1676:BK1733)</f>
        <v>0</v>
      </c>
    </row>
    <row r="1676" s="2" customFormat="1" ht="24.15" customHeight="1">
      <c r="A1676" s="41"/>
      <c r="B1676" s="42"/>
      <c r="C1676" s="216" t="s">
        <v>2332</v>
      </c>
      <c r="D1676" s="267" t="s">
        <v>199</v>
      </c>
      <c r="E1676" s="217" t="s">
        <v>2333</v>
      </c>
      <c r="F1676" s="218" t="s">
        <v>2334</v>
      </c>
      <c r="G1676" s="219" t="s">
        <v>202</v>
      </c>
      <c r="H1676" s="220">
        <v>299.44999999999999</v>
      </c>
      <c r="I1676" s="221"/>
      <c r="J1676" s="222">
        <f>ROUND(I1676*H1676,2)</f>
        <v>0</v>
      </c>
      <c r="K1676" s="218" t="s">
        <v>203</v>
      </c>
      <c r="L1676" s="47"/>
      <c r="M1676" s="223" t="s">
        <v>19</v>
      </c>
      <c r="N1676" s="224" t="s">
        <v>45</v>
      </c>
      <c r="O1676" s="87"/>
      <c r="P1676" s="225">
        <f>O1676*H1676</f>
        <v>0</v>
      </c>
      <c r="Q1676" s="225">
        <v>0</v>
      </c>
      <c r="R1676" s="225">
        <f>Q1676*H1676</f>
        <v>0</v>
      </c>
      <c r="S1676" s="225">
        <v>0</v>
      </c>
      <c r="T1676" s="226">
        <f>S1676*H1676</f>
        <v>0</v>
      </c>
      <c r="U1676" s="41"/>
      <c r="V1676" s="41"/>
      <c r="W1676" s="41"/>
      <c r="X1676" s="41"/>
      <c r="Y1676" s="41"/>
      <c r="Z1676" s="41"/>
      <c r="AA1676" s="41"/>
      <c r="AB1676" s="41"/>
      <c r="AC1676" s="41"/>
      <c r="AD1676" s="41"/>
      <c r="AE1676" s="41"/>
      <c r="AR1676" s="227" t="s">
        <v>291</v>
      </c>
      <c r="AT1676" s="227" t="s">
        <v>199</v>
      </c>
      <c r="AU1676" s="227" t="s">
        <v>83</v>
      </c>
      <c r="AY1676" s="20" t="s">
        <v>197</v>
      </c>
      <c r="BE1676" s="228">
        <f>IF(N1676="základní",J1676,0)</f>
        <v>0</v>
      </c>
      <c r="BF1676" s="228">
        <f>IF(N1676="snížená",J1676,0)</f>
        <v>0</v>
      </c>
      <c r="BG1676" s="228">
        <f>IF(N1676="zákl. přenesená",J1676,0)</f>
        <v>0</v>
      </c>
      <c r="BH1676" s="228">
        <f>IF(N1676="sníž. přenesená",J1676,0)</f>
        <v>0</v>
      </c>
      <c r="BI1676" s="228">
        <f>IF(N1676="nulová",J1676,0)</f>
        <v>0</v>
      </c>
      <c r="BJ1676" s="20" t="s">
        <v>81</v>
      </c>
      <c r="BK1676" s="228">
        <f>ROUND(I1676*H1676,2)</f>
        <v>0</v>
      </c>
      <c r="BL1676" s="20" t="s">
        <v>291</v>
      </c>
      <c r="BM1676" s="227" t="s">
        <v>2335</v>
      </c>
    </row>
    <row r="1677" s="2" customFormat="1">
      <c r="A1677" s="41"/>
      <c r="B1677" s="42"/>
      <c r="C1677" s="43"/>
      <c r="D1677" s="229" t="s">
        <v>205</v>
      </c>
      <c r="E1677" s="43"/>
      <c r="F1677" s="230" t="s">
        <v>2336</v>
      </c>
      <c r="G1677" s="43"/>
      <c r="H1677" s="43"/>
      <c r="I1677" s="231"/>
      <c r="J1677" s="43"/>
      <c r="K1677" s="43"/>
      <c r="L1677" s="47"/>
      <c r="M1677" s="232"/>
      <c r="N1677" s="233"/>
      <c r="O1677" s="87"/>
      <c r="P1677" s="87"/>
      <c r="Q1677" s="87"/>
      <c r="R1677" s="87"/>
      <c r="S1677" s="87"/>
      <c r="T1677" s="88"/>
      <c r="U1677" s="41"/>
      <c r="V1677" s="41"/>
      <c r="W1677" s="41"/>
      <c r="X1677" s="41"/>
      <c r="Y1677" s="41"/>
      <c r="Z1677" s="41"/>
      <c r="AA1677" s="41"/>
      <c r="AB1677" s="41"/>
      <c r="AC1677" s="41"/>
      <c r="AD1677" s="41"/>
      <c r="AE1677" s="41"/>
      <c r="AT1677" s="20" t="s">
        <v>205</v>
      </c>
      <c r="AU1677" s="20" t="s">
        <v>83</v>
      </c>
    </row>
    <row r="1678" s="2" customFormat="1" ht="24.15" customHeight="1">
      <c r="A1678" s="41"/>
      <c r="B1678" s="42"/>
      <c r="C1678" s="216" t="s">
        <v>2337</v>
      </c>
      <c r="D1678" s="216" t="s">
        <v>199</v>
      </c>
      <c r="E1678" s="217" t="s">
        <v>2338</v>
      </c>
      <c r="F1678" s="218" t="s">
        <v>2339</v>
      </c>
      <c r="G1678" s="219" t="s">
        <v>202</v>
      </c>
      <c r="H1678" s="220">
        <v>299.44999999999999</v>
      </c>
      <c r="I1678" s="221"/>
      <c r="J1678" s="222">
        <f>ROUND(I1678*H1678,2)</f>
        <v>0</v>
      </c>
      <c r="K1678" s="218" t="s">
        <v>203</v>
      </c>
      <c r="L1678" s="47"/>
      <c r="M1678" s="223" t="s">
        <v>19</v>
      </c>
      <c r="N1678" s="224" t="s">
        <v>45</v>
      </c>
      <c r="O1678" s="87"/>
      <c r="P1678" s="225">
        <f>O1678*H1678</f>
        <v>0</v>
      </c>
      <c r="Q1678" s="225">
        <v>0</v>
      </c>
      <c r="R1678" s="225">
        <f>Q1678*H1678</f>
        <v>0</v>
      </c>
      <c r="S1678" s="225">
        <v>0</v>
      </c>
      <c r="T1678" s="226">
        <f>S1678*H1678</f>
        <v>0</v>
      </c>
      <c r="U1678" s="41"/>
      <c r="V1678" s="41"/>
      <c r="W1678" s="41"/>
      <c r="X1678" s="41"/>
      <c r="Y1678" s="41"/>
      <c r="Z1678" s="41"/>
      <c r="AA1678" s="41"/>
      <c r="AB1678" s="41"/>
      <c r="AC1678" s="41"/>
      <c r="AD1678" s="41"/>
      <c r="AE1678" s="41"/>
      <c r="AR1678" s="227" t="s">
        <v>291</v>
      </c>
      <c r="AT1678" s="227" t="s">
        <v>199</v>
      </c>
      <c r="AU1678" s="227" t="s">
        <v>83</v>
      </c>
      <c r="AY1678" s="20" t="s">
        <v>197</v>
      </c>
      <c r="BE1678" s="228">
        <f>IF(N1678="základní",J1678,0)</f>
        <v>0</v>
      </c>
      <c r="BF1678" s="228">
        <f>IF(N1678="snížená",J1678,0)</f>
        <v>0</v>
      </c>
      <c r="BG1678" s="228">
        <f>IF(N1678="zákl. přenesená",J1678,0)</f>
        <v>0</v>
      </c>
      <c r="BH1678" s="228">
        <f>IF(N1678="sníž. přenesená",J1678,0)</f>
        <v>0</v>
      </c>
      <c r="BI1678" s="228">
        <f>IF(N1678="nulová",J1678,0)</f>
        <v>0</v>
      </c>
      <c r="BJ1678" s="20" t="s">
        <v>81</v>
      </c>
      <c r="BK1678" s="228">
        <f>ROUND(I1678*H1678,2)</f>
        <v>0</v>
      </c>
      <c r="BL1678" s="20" t="s">
        <v>291</v>
      </c>
      <c r="BM1678" s="227" t="s">
        <v>2340</v>
      </c>
    </row>
    <row r="1679" s="2" customFormat="1">
      <c r="A1679" s="41"/>
      <c r="B1679" s="42"/>
      <c r="C1679" s="43"/>
      <c r="D1679" s="229" t="s">
        <v>205</v>
      </c>
      <c r="E1679" s="43"/>
      <c r="F1679" s="230" t="s">
        <v>2341</v>
      </c>
      <c r="G1679" s="43"/>
      <c r="H1679" s="43"/>
      <c r="I1679" s="231"/>
      <c r="J1679" s="43"/>
      <c r="K1679" s="43"/>
      <c r="L1679" s="47"/>
      <c r="M1679" s="232"/>
      <c r="N1679" s="233"/>
      <c r="O1679" s="87"/>
      <c r="P1679" s="87"/>
      <c r="Q1679" s="87"/>
      <c r="R1679" s="87"/>
      <c r="S1679" s="87"/>
      <c r="T1679" s="88"/>
      <c r="U1679" s="41"/>
      <c r="V1679" s="41"/>
      <c r="W1679" s="41"/>
      <c r="X1679" s="41"/>
      <c r="Y1679" s="41"/>
      <c r="Z1679" s="41"/>
      <c r="AA1679" s="41"/>
      <c r="AB1679" s="41"/>
      <c r="AC1679" s="41"/>
      <c r="AD1679" s="41"/>
      <c r="AE1679" s="41"/>
      <c r="AT1679" s="20" t="s">
        <v>205</v>
      </c>
      <c r="AU1679" s="20" t="s">
        <v>83</v>
      </c>
    </row>
    <row r="1680" s="15" customFormat="1">
      <c r="A1680" s="15"/>
      <c r="B1680" s="257"/>
      <c r="C1680" s="258"/>
      <c r="D1680" s="236" t="s">
        <v>207</v>
      </c>
      <c r="E1680" s="259" t="s">
        <v>19</v>
      </c>
      <c r="F1680" s="260" t="s">
        <v>740</v>
      </c>
      <c r="G1680" s="258"/>
      <c r="H1680" s="259" t="s">
        <v>19</v>
      </c>
      <c r="I1680" s="261"/>
      <c r="J1680" s="258"/>
      <c r="K1680" s="258"/>
      <c r="L1680" s="262"/>
      <c r="M1680" s="263"/>
      <c r="N1680" s="264"/>
      <c r="O1680" s="264"/>
      <c r="P1680" s="264"/>
      <c r="Q1680" s="264"/>
      <c r="R1680" s="264"/>
      <c r="S1680" s="264"/>
      <c r="T1680" s="26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T1680" s="266" t="s">
        <v>207</v>
      </c>
      <c r="AU1680" s="266" t="s">
        <v>83</v>
      </c>
      <c r="AV1680" s="15" t="s">
        <v>81</v>
      </c>
      <c r="AW1680" s="15" t="s">
        <v>35</v>
      </c>
      <c r="AX1680" s="15" t="s">
        <v>74</v>
      </c>
      <c r="AY1680" s="266" t="s">
        <v>197</v>
      </c>
    </row>
    <row r="1681" s="13" customFormat="1">
      <c r="A1681" s="13"/>
      <c r="B1681" s="234"/>
      <c r="C1681" s="235"/>
      <c r="D1681" s="236" t="s">
        <v>207</v>
      </c>
      <c r="E1681" s="237" t="s">
        <v>19</v>
      </c>
      <c r="F1681" s="238" t="s">
        <v>2342</v>
      </c>
      <c r="G1681" s="235"/>
      <c r="H1681" s="239">
        <v>17.579999999999998</v>
      </c>
      <c r="I1681" s="240"/>
      <c r="J1681" s="235"/>
      <c r="K1681" s="235"/>
      <c r="L1681" s="241"/>
      <c r="M1681" s="242"/>
      <c r="N1681" s="243"/>
      <c r="O1681" s="243"/>
      <c r="P1681" s="243"/>
      <c r="Q1681" s="243"/>
      <c r="R1681" s="243"/>
      <c r="S1681" s="243"/>
      <c r="T1681" s="244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45" t="s">
        <v>207</v>
      </c>
      <c r="AU1681" s="245" t="s">
        <v>83</v>
      </c>
      <c r="AV1681" s="13" t="s">
        <v>83</v>
      </c>
      <c r="AW1681" s="13" t="s">
        <v>35</v>
      </c>
      <c r="AX1681" s="13" t="s">
        <v>74</v>
      </c>
      <c r="AY1681" s="245" t="s">
        <v>197</v>
      </c>
    </row>
    <row r="1682" s="13" customFormat="1">
      <c r="A1682" s="13"/>
      <c r="B1682" s="234"/>
      <c r="C1682" s="235"/>
      <c r="D1682" s="236" t="s">
        <v>207</v>
      </c>
      <c r="E1682" s="237" t="s">
        <v>19</v>
      </c>
      <c r="F1682" s="238" t="s">
        <v>1552</v>
      </c>
      <c r="G1682" s="235"/>
      <c r="H1682" s="239">
        <v>21.079999999999998</v>
      </c>
      <c r="I1682" s="240"/>
      <c r="J1682" s="235"/>
      <c r="K1682" s="235"/>
      <c r="L1682" s="241"/>
      <c r="M1682" s="242"/>
      <c r="N1682" s="243"/>
      <c r="O1682" s="243"/>
      <c r="P1682" s="243"/>
      <c r="Q1682" s="243"/>
      <c r="R1682" s="243"/>
      <c r="S1682" s="243"/>
      <c r="T1682" s="244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5" t="s">
        <v>207</v>
      </c>
      <c r="AU1682" s="245" t="s">
        <v>83</v>
      </c>
      <c r="AV1682" s="13" t="s">
        <v>83</v>
      </c>
      <c r="AW1682" s="13" t="s">
        <v>35</v>
      </c>
      <c r="AX1682" s="13" t="s">
        <v>74</v>
      </c>
      <c r="AY1682" s="245" t="s">
        <v>197</v>
      </c>
    </row>
    <row r="1683" s="13" customFormat="1">
      <c r="A1683" s="13"/>
      <c r="B1683" s="234"/>
      <c r="C1683" s="235"/>
      <c r="D1683" s="236" t="s">
        <v>207</v>
      </c>
      <c r="E1683" s="237" t="s">
        <v>19</v>
      </c>
      <c r="F1683" s="238" t="s">
        <v>1553</v>
      </c>
      <c r="G1683" s="235"/>
      <c r="H1683" s="239">
        <v>15.65</v>
      </c>
      <c r="I1683" s="240"/>
      <c r="J1683" s="235"/>
      <c r="K1683" s="235"/>
      <c r="L1683" s="241"/>
      <c r="M1683" s="242"/>
      <c r="N1683" s="243"/>
      <c r="O1683" s="243"/>
      <c r="P1683" s="243"/>
      <c r="Q1683" s="243"/>
      <c r="R1683" s="243"/>
      <c r="S1683" s="243"/>
      <c r="T1683" s="244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45" t="s">
        <v>207</v>
      </c>
      <c r="AU1683" s="245" t="s">
        <v>83</v>
      </c>
      <c r="AV1683" s="13" t="s">
        <v>83</v>
      </c>
      <c r="AW1683" s="13" t="s">
        <v>35</v>
      </c>
      <c r="AX1683" s="13" t="s">
        <v>74</v>
      </c>
      <c r="AY1683" s="245" t="s">
        <v>197</v>
      </c>
    </row>
    <row r="1684" s="13" customFormat="1">
      <c r="A1684" s="13"/>
      <c r="B1684" s="234"/>
      <c r="C1684" s="235"/>
      <c r="D1684" s="236" t="s">
        <v>207</v>
      </c>
      <c r="E1684" s="237" t="s">
        <v>19</v>
      </c>
      <c r="F1684" s="238" t="s">
        <v>1554</v>
      </c>
      <c r="G1684" s="235"/>
      <c r="H1684" s="239">
        <v>3.4700000000000002</v>
      </c>
      <c r="I1684" s="240"/>
      <c r="J1684" s="235"/>
      <c r="K1684" s="235"/>
      <c r="L1684" s="241"/>
      <c r="M1684" s="242"/>
      <c r="N1684" s="243"/>
      <c r="O1684" s="243"/>
      <c r="P1684" s="243"/>
      <c r="Q1684" s="243"/>
      <c r="R1684" s="243"/>
      <c r="S1684" s="243"/>
      <c r="T1684" s="244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5" t="s">
        <v>207</v>
      </c>
      <c r="AU1684" s="245" t="s">
        <v>83</v>
      </c>
      <c r="AV1684" s="13" t="s">
        <v>83</v>
      </c>
      <c r="AW1684" s="13" t="s">
        <v>35</v>
      </c>
      <c r="AX1684" s="13" t="s">
        <v>74</v>
      </c>
      <c r="AY1684" s="245" t="s">
        <v>197</v>
      </c>
    </row>
    <row r="1685" s="13" customFormat="1">
      <c r="A1685" s="13"/>
      <c r="B1685" s="234"/>
      <c r="C1685" s="235"/>
      <c r="D1685" s="236" t="s">
        <v>207</v>
      </c>
      <c r="E1685" s="237" t="s">
        <v>19</v>
      </c>
      <c r="F1685" s="238" t="s">
        <v>936</v>
      </c>
      <c r="G1685" s="235"/>
      <c r="H1685" s="239">
        <v>43.340000000000003</v>
      </c>
      <c r="I1685" s="240"/>
      <c r="J1685" s="235"/>
      <c r="K1685" s="235"/>
      <c r="L1685" s="241"/>
      <c r="M1685" s="242"/>
      <c r="N1685" s="243"/>
      <c r="O1685" s="243"/>
      <c r="P1685" s="243"/>
      <c r="Q1685" s="243"/>
      <c r="R1685" s="243"/>
      <c r="S1685" s="243"/>
      <c r="T1685" s="244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45" t="s">
        <v>207</v>
      </c>
      <c r="AU1685" s="245" t="s">
        <v>83</v>
      </c>
      <c r="AV1685" s="13" t="s">
        <v>83</v>
      </c>
      <c r="AW1685" s="13" t="s">
        <v>35</v>
      </c>
      <c r="AX1685" s="13" t="s">
        <v>74</v>
      </c>
      <c r="AY1685" s="245" t="s">
        <v>197</v>
      </c>
    </row>
    <row r="1686" s="13" customFormat="1">
      <c r="A1686" s="13"/>
      <c r="B1686" s="234"/>
      <c r="C1686" s="235"/>
      <c r="D1686" s="236" t="s">
        <v>207</v>
      </c>
      <c r="E1686" s="237" t="s">
        <v>19</v>
      </c>
      <c r="F1686" s="238" t="s">
        <v>939</v>
      </c>
      <c r="G1686" s="235"/>
      <c r="H1686" s="239">
        <v>15.050000000000001</v>
      </c>
      <c r="I1686" s="240"/>
      <c r="J1686" s="235"/>
      <c r="K1686" s="235"/>
      <c r="L1686" s="241"/>
      <c r="M1686" s="242"/>
      <c r="N1686" s="243"/>
      <c r="O1686" s="243"/>
      <c r="P1686" s="243"/>
      <c r="Q1686" s="243"/>
      <c r="R1686" s="243"/>
      <c r="S1686" s="243"/>
      <c r="T1686" s="244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5" t="s">
        <v>207</v>
      </c>
      <c r="AU1686" s="245" t="s">
        <v>83</v>
      </c>
      <c r="AV1686" s="13" t="s">
        <v>83</v>
      </c>
      <c r="AW1686" s="13" t="s">
        <v>35</v>
      </c>
      <c r="AX1686" s="13" t="s">
        <v>74</v>
      </c>
      <c r="AY1686" s="245" t="s">
        <v>197</v>
      </c>
    </row>
    <row r="1687" s="13" customFormat="1">
      <c r="A1687" s="13"/>
      <c r="B1687" s="234"/>
      <c r="C1687" s="235"/>
      <c r="D1687" s="236" t="s">
        <v>207</v>
      </c>
      <c r="E1687" s="237" t="s">
        <v>19</v>
      </c>
      <c r="F1687" s="238" t="s">
        <v>940</v>
      </c>
      <c r="G1687" s="235"/>
      <c r="H1687" s="239">
        <v>15.050000000000001</v>
      </c>
      <c r="I1687" s="240"/>
      <c r="J1687" s="235"/>
      <c r="K1687" s="235"/>
      <c r="L1687" s="241"/>
      <c r="M1687" s="242"/>
      <c r="N1687" s="243"/>
      <c r="O1687" s="243"/>
      <c r="P1687" s="243"/>
      <c r="Q1687" s="243"/>
      <c r="R1687" s="243"/>
      <c r="S1687" s="243"/>
      <c r="T1687" s="244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45" t="s">
        <v>207</v>
      </c>
      <c r="AU1687" s="245" t="s">
        <v>83</v>
      </c>
      <c r="AV1687" s="13" t="s">
        <v>83</v>
      </c>
      <c r="AW1687" s="13" t="s">
        <v>35</v>
      </c>
      <c r="AX1687" s="13" t="s">
        <v>74</v>
      </c>
      <c r="AY1687" s="245" t="s">
        <v>197</v>
      </c>
    </row>
    <row r="1688" s="13" customFormat="1">
      <c r="A1688" s="13"/>
      <c r="B1688" s="234"/>
      <c r="C1688" s="235"/>
      <c r="D1688" s="236" t="s">
        <v>207</v>
      </c>
      <c r="E1688" s="237" t="s">
        <v>19</v>
      </c>
      <c r="F1688" s="238" t="s">
        <v>941</v>
      </c>
      <c r="G1688" s="235"/>
      <c r="H1688" s="239">
        <v>15.050000000000001</v>
      </c>
      <c r="I1688" s="240"/>
      <c r="J1688" s="235"/>
      <c r="K1688" s="235"/>
      <c r="L1688" s="241"/>
      <c r="M1688" s="242"/>
      <c r="N1688" s="243"/>
      <c r="O1688" s="243"/>
      <c r="P1688" s="243"/>
      <c r="Q1688" s="243"/>
      <c r="R1688" s="243"/>
      <c r="S1688" s="243"/>
      <c r="T1688" s="244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45" t="s">
        <v>207</v>
      </c>
      <c r="AU1688" s="245" t="s">
        <v>83</v>
      </c>
      <c r="AV1688" s="13" t="s">
        <v>83</v>
      </c>
      <c r="AW1688" s="13" t="s">
        <v>35</v>
      </c>
      <c r="AX1688" s="13" t="s">
        <v>74</v>
      </c>
      <c r="AY1688" s="245" t="s">
        <v>197</v>
      </c>
    </row>
    <row r="1689" s="13" customFormat="1">
      <c r="A1689" s="13"/>
      <c r="B1689" s="234"/>
      <c r="C1689" s="235"/>
      <c r="D1689" s="236" t="s">
        <v>207</v>
      </c>
      <c r="E1689" s="237" t="s">
        <v>19</v>
      </c>
      <c r="F1689" s="238" t="s">
        <v>942</v>
      </c>
      <c r="G1689" s="235"/>
      <c r="H1689" s="239">
        <v>15.050000000000001</v>
      </c>
      <c r="I1689" s="240"/>
      <c r="J1689" s="235"/>
      <c r="K1689" s="235"/>
      <c r="L1689" s="241"/>
      <c r="M1689" s="242"/>
      <c r="N1689" s="243"/>
      <c r="O1689" s="243"/>
      <c r="P1689" s="243"/>
      <c r="Q1689" s="243"/>
      <c r="R1689" s="243"/>
      <c r="S1689" s="243"/>
      <c r="T1689" s="244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5" t="s">
        <v>207</v>
      </c>
      <c r="AU1689" s="245" t="s">
        <v>83</v>
      </c>
      <c r="AV1689" s="13" t="s">
        <v>83</v>
      </c>
      <c r="AW1689" s="13" t="s">
        <v>35</v>
      </c>
      <c r="AX1689" s="13" t="s">
        <v>74</v>
      </c>
      <c r="AY1689" s="245" t="s">
        <v>197</v>
      </c>
    </row>
    <row r="1690" s="13" customFormat="1">
      <c r="A1690" s="13"/>
      <c r="B1690" s="234"/>
      <c r="C1690" s="235"/>
      <c r="D1690" s="236" t="s">
        <v>207</v>
      </c>
      <c r="E1690" s="237" t="s">
        <v>19</v>
      </c>
      <c r="F1690" s="238" t="s">
        <v>943</v>
      </c>
      <c r="G1690" s="235"/>
      <c r="H1690" s="239">
        <v>15.050000000000001</v>
      </c>
      <c r="I1690" s="240"/>
      <c r="J1690" s="235"/>
      <c r="K1690" s="235"/>
      <c r="L1690" s="241"/>
      <c r="M1690" s="242"/>
      <c r="N1690" s="243"/>
      <c r="O1690" s="243"/>
      <c r="P1690" s="243"/>
      <c r="Q1690" s="243"/>
      <c r="R1690" s="243"/>
      <c r="S1690" s="243"/>
      <c r="T1690" s="244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45" t="s">
        <v>207</v>
      </c>
      <c r="AU1690" s="245" t="s">
        <v>83</v>
      </c>
      <c r="AV1690" s="13" t="s">
        <v>83</v>
      </c>
      <c r="AW1690" s="13" t="s">
        <v>35</v>
      </c>
      <c r="AX1690" s="13" t="s">
        <v>74</v>
      </c>
      <c r="AY1690" s="245" t="s">
        <v>197</v>
      </c>
    </row>
    <row r="1691" s="13" customFormat="1">
      <c r="A1691" s="13"/>
      <c r="B1691" s="234"/>
      <c r="C1691" s="235"/>
      <c r="D1691" s="236" t="s">
        <v>207</v>
      </c>
      <c r="E1691" s="237" t="s">
        <v>19</v>
      </c>
      <c r="F1691" s="238" t="s">
        <v>2343</v>
      </c>
      <c r="G1691" s="235"/>
      <c r="H1691" s="239">
        <v>18.5</v>
      </c>
      <c r="I1691" s="240"/>
      <c r="J1691" s="235"/>
      <c r="K1691" s="235"/>
      <c r="L1691" s="241"/>
      <c r="M1691" s="242"/>
      <c r="N1691" s="243"/>
      <c r="O1691" s="243"/>
      <c r="P1691" s="243"/>
      <c r="Q1691" s="243"/>
      <c r="R1691" s="243"/>
      <c r="S1691" s="243"/>
      <c r="T1691" s="244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5" t="s">
        <v>207</v>
      </c>
      <c r="AU1691" s="245" t="s">
        <v>83</v>
      </c>
      <c r="AV1691" s="13" t="s">
        <v>83</v>
      </c>
      <c r="AW1691" s="13" t="s">
        <v>35</v>
      </c>
      <c r="AX1691" s="13" t="s">
        <v>74</v>
      </c>
      <c r="AY1691" s="245" t="s">
        <v>197</v>
      </c>
    </row>
    <row r="1692" s="13" customFormat="1">
      <c r="A1692" s="13"/>
      <c r="B1692" s="234"/>
      <c r="C1692" s="235"/>
      <c r="D1692" s="236" t="s">
        <v>207</v>
      </c>
      <c r="E1692" s="237" t="s">
        <v>19</v>
      </c>
      <c r="F1692" s="238" t="s">
        <v>2344</v>
      </c>
      <c r="G1692" s="235"/>
      <c r="H1692" s="239">
        <v>53.009999999999998</v>
      </c>
      <c r="I1692" s="240"/>
      <c r="J1692" s="235"/>
      <c r="K1692" s="235"/>
      <c r="L1692" s="241"/>
      <c r="M1692" s="242"/>
      <c r="N1692" s="243"/>
      <c r="O1692" s="243"/>
      <c r="P1692" s="243"/>
      <c r="Q1692" s="243"/>
      <c r="R1692" s="243"/>
      <c r="S1692" s="243"/>
      <c r="T1692" s="244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5" t="s">
        <v>207</v>
      </c>
      <c r="AU1692" s="245" t="s">
        <v>83</v>
      </c>
      <c r="AV1692" s="13" t="s">
        <v>83</v>
      </c>
      <c r="AW1692" s="13" t="s">
        <v>35</v>
      </c>
      <c r="AX1692" s="13" t="s">
        <v>74</v>
      </c>
      <c r="AY1692" s="245" t="s">
        <v>197</v>
      </c>
    </row>
    <row r="1693" s="13" customFormat="1">
      <c r="A1693" s="13"/>
      <c r="B1693" s="234"/>
      <c r="C1693" s="235"/>
      <c r="D1693" s="236" t="s">
        <v>207</v>
      </c>
      <c r="E1693" s="237" t="s">
        <v>19</v>
      </c>
      <c r="F1693" s="238" t="s">
        <v>946</v>
      </c>
      <c r="G1693" s="235"/>
      <c r="H1693" s="239">
        <v>14.300000000000001</v>
      </c>
      <c r="I1693" s="240"/>
      <c r="J1693" s="235"/>
      <c r="K1693" s="235"/>
      <c r="L1693" s="241"/>
      <c r="M1693" s="242"/>
      <c r="N1693" s="243"/>
      <c r="O1693" s="243"/>
      <c r="P1693" s="243"/>
      <c r="Q1693" s="243"/>
      <c r="R1693" s="243"/>
      <c r="S1693" s="243"/>
      <c r="T1693" s="244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5" t="s">
        <v>207</v>
      </c>
      <c r="AU1693" s="245" t="s">
        <v>83</v>
      </c>
      <c r="AV1693" s="13" t="s">
        <v>83</v>
      </c>
      <c r="AW1693" s="13" t="s">
        <v>35</v>
      </c>
      <c r="AX1693" s="13" t="s">
        <v>74</v>
      </c>
      <c r="AY1693" s="245" t="s">
        <v>197</v>
      </c>
    </row>
    <row r="1694" s="13" customFormat="1">
      <c r="A1694" s="13"/>
      <c r="B1694" s="234"/>
      <c r="C1694" s="235"/>
      <c r="D1694" s="236" t="s">
        <v>207</v>
      </c>
      <c r="E1694" s="237" t="s">
        <v>19</v>
      </c>
      <c r="F1694" s="238" t="s">
        <v>947</v>
      </c>
      <c r="G1694" s="235"/>
      <c r="H1694" s="239">
        <v>14.02</v>
      </c>
      <c r="I1694" s="240"/>
      <c r="J1694" s="235"/>
      <c r="K1694" s="235"/>
      <c r="L1694" s="241"/>
      <c r="M1694" s="242"/>
      <c r="N1694" s="243"/>
      <c r="O1694" s="243"/>
      <c r="P1694" s="243"/>
      <c r="Q1694" s="243"/>
      <c r="R1694" s="243"/>
      <c r="S1694" s="243"/>
      <c r="T1694" s="244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45" t="s">
        <v>207</v>
      </c>
      <c r="AU1694" s="245" t="s">
        <v>83</v>
      </c>
      <c r="AV1694" s="13" t="s">
        <v>83</v>
      </c>
      <c r="AW1694" s="13" t="s">
        <v>35</v>
      </c>
      <c r="AX1694" s="13" t="s">
        <v>74</v>
      </c>
      <c r="AY1694" s="245" t="s">
        <v>197</v>
      </c>
    </row>
    <row r="1695" s="13" customFormat="1">
      <c r="A1695" s="13"/>
      <c r="B1695" s="234"/>
      <c r="C1695" s="235"/>
      <c r="D1695" s="236" t="s">
        <v>207</v>
      </c>
      <c r="E1695" s="237" t="s">
        <v>19</v>
      </c>
      <c r="F1695" s="238" t="s">
        <v>1555</v>
      </c>
      <c r="G1695" s="235"/>
      <c r="H1695" s="239">
        <v>15.68</v>
      </c>
      <c r="I1695" s="240"/>
      <c r="J1695" s="235"/>
      <c r="K1695" s="235"/>
      <c r="L1695" s="241"/>
      <c r="M1695" s="242"/>
      <c r="N1695" s="243"/>
      <c r="O1695" s="243"/>
      <c r="P1695" s="243"/>
      <c r="Q1695" s="243"/>
      <c r="R1695" s="243"/>
      <c r="S1695" s="243"/>
      <c r="T1695" s="244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5" t="s">
        <v>207</v>
      </c>
      <c r="AU1695" s="245" t="s">
        <v>83</v>
      </c>
      <c r="AV1695" s="13" t="s">
        <v>83</v>
      </c>
      <c r="AW1695" s="13" t="s">
        <v>35</v>
      </c>
      <c r="AX1695" s="13" t="s">
        <v>74</v>
      </c>
      <c r="AY1695" s="245" t="s">
        <v>197</v>
      </c>
    </row>
    <row r="1696" s="13" customFormat="1">
      <c r="A1696" s="13"/>
      <c r="B1696" s="234"/>
      <c r="C1696" s="235"/>
      <c r="D1696" s="236" t="s">
        <v>207</v>
      </c>
      <c r="E1696" s="237" t="s">
        <v>19</v>
      </c>
      <c r="F1696" s="238" t="s">
        <v>2345</v>
      </c>
      <c r="G1696" s="235"/>
      <c r="H1696" s="239">
        <v>7.5700000000000003</v>
      </c>
      <c r="I1696" s="240"/>
      <c r="J1696" s="235"/>
      <c r="K1696" s="235"/>
      <c r="L1696" s="241"/>
      <c r="M1696" s="242"/>
      <c r="N1696" s="243"/>
      <c r="O1696" s="243"/>
      <c r="P1696" s="243"/>
      <c r="Q1696" s="243"/>
      <c r="R1696" s="243"/>
      <c r="S1696" s="243"/>
      <c r="T1696" s="244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45" t="s">
        <v>207</v>
      </c>
      <c r="AU1696" s="245" t="s">
        <v>83</v>
      </c>
      <c r="AV1696" s="13" t="s">
        <v>83</v>
      </c>
      <c r="AW1696" s="13" t="s">
        <v>35</v>
      </c>
      <c r="AX1696" s="13" t="s">
        <v>74</v>
      </c>
      <c r="AY1696" s="245" t="s">
        <v>197</v>
      </c>
    </row>
    <row r="1697" s="14" customFormat="1">
      <c r="A1697" s="14"/>
      <c r="B1697" s="246"/>
      <c r="C1697" s="247"/>
      <c r="D1697" s="236" t="s">
        <v>207</v>
      </c>
      <c r="E1697" s="248" t="s">
        <v>19</v>
      </c>
      <c r="F1697" s="249" t="s">
        <v>216</v>
      </c>
      <c r="G1697" s="247"/>
      <c r="H1697" s="250">
        <v>299.44999999999999</v>
      </c>
      <c r="I1697" s="251"/>
      <c r="J1697" s="247"/>
      <c r="K1697" s="247"/>
      <c r="L1697" s="252"/>
      <c r="M1697" s="253"/>
      <c r="N1697" s="254"/>
      <c r="O1697" s="254"/>
      <c r="P1697" s="254"/>
      <c r="Q1697" s="254"/>
      <c r="R1697" s="254"/>
      <c r="S1697" s="254"/>
      <c r="T1697" s="255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6" t="s">
        <v>207</v>
      </c>
      <c r="AU1697" s="256" t="s">
        <v>83</v>
      </c>
      <c r="AV1697" s="14" t="s">
        <v>109</v>
      </c>
      <c r="AW1697" s="14" t="s">
        <v>35</v>
      </c>
      <c r="AX1697" s="14" t="s">
        <v>81</v>
      </c>
      <c r="AY1697" s="256" t="s">
        <v>197</v>
      </c>
    </row>
    <row r="1698" s="2" customFormat="1" ht="24.15" customHeight="1">
      <c r="A1698" s="41"/>
      <c r="B1698" s="42"/>
      <c r="C1698" s="216" t="s">
        <v>2346</v>
      </c>
      <c r="D1698" s="216" t="s">
        <v>199</v>
      </c>
      <c r="E1698" s="217" t="s">
        <v>2347</v>
      </c>
      <c r="F1698" s="218" t="s">
        <v>2348</v>
      </c>
      <c r="G1698" s="219" t="s">
        <v>202</v>
      </c>
      <c r="H1698" s="220">
        <v>329.39499999999998</v>
      </c>
      <c r="I1698" s="221"/>
      <c r="J1698" s="222">
        <f>ROUND(I1698*H1698,2)</f>
        <v>0</v>
      </c>
      <c r="K1698" s="218" t="s">
        <v>203</v>
      </c>
      <c r="L1698" s="47"/>
      <c r="M1698" s="223" t="s">
        <v>19</v>
      </c>
      <c r="N1698" s="224" t="s">
        <v>45</v>
      </c>
      <c r="O1698" s="87"/>
      <c r="P1698" s="225">
        <f>O1698*H1698</f>
        <v>0</v>
      </c>
      <c r="Q1698" s="225">
        <v>3.0000000000000001E-05</v>
      </c>
      <c r="R1698" s="225">
        <f>Q1698*H1698</f>
        <v>0.0098818499999999993</v>
      </c>
      <c r="S1698" s="225">
        <v>0</v>
      </c>
      <c r="T1698" s="226">
        <f>S1698*H1698</f>
        <v>0</v>
      </c>
      <c r="U1698" s="41"/>
      <c r="V1698" s="41"/>
      <c r="W1698" s="41"/>
      <c r="X1698" s="41"/>
      <c r="Y1698" s="41"/>
      <c r="Z1698" s="41"/>
      <c r="AA1698" s="41"/>
      <c r="AB1698" s="41"/>
      <c r="AC1698" s="41"/>
      <c r="AD1698" s="41"/>
      <c r="AE1698" s="41"/>
      <c r="AR1698" s="227" t="s">
        <v>291</v>
      </c>
      <c r="AT1698" s="227" t="s">
        <v>199</v>
      </c>
      <c r="AU1698" s="227" t="s">
        <v>83</v>
      </c>
      <c r="AY1698" s="20" t="s">
        <v>197</v>
      </c>
      <c r="BE1698" s="228">
        <f>IF(N1698="základní",J1698,0)</f>
        <v>0</v>
      </c>
      <c r="BF1698" s="228">
        <f>IF(N1698="snížená",J1698,0)</f>
        <v>0</v>
      </c>
      <c r="BG1698" s="228">
        <f>IF(N1698="zákl. přenesená",J1698,0)</f>
        <v>0</v>
      </c>
      <c r="BH1698" s="228">
        <f>IF(N1698="sníž. přenesená",J1698,0)</f>
        <v>0</v>
      </c>
      <c r="BI1698" s="228">
        <f>IF(N1698="nulová",J1698,0)</f>
        <v>0</v>
      </c>
      <c r="BJ1698" s="20" t="s">
        <v>81</v>
      </c>
      <c r="BK1698" s="228">
        <f>ROUND(I1698*H1698,2)</f>
        <v>0</v>
      </c>
      <c r="BL1698" s="20" t="s">
        <v>291</v>
      </c>
      <c r="BM1698" s="227" t="s">
        <v>2349</v>
      </c>
    </row>
    <row r="1699" s="2" customFormat="1">
      <c r="A1699" s="41"/>
      <c r="B1699" s="42"/>
      <c r="C1699" s="43"/>
      <c r="D1699" s="229" t="s">
        <v>205</v>
      </c>
      <c r="E1699" s="43"/>
      <c r="F1699" s="230" t="s">
        <v>2350</v>
      </c>
      <c r="G1699" s="43"/>
      <c r="H1699" s="43"/>
      <c r="I1699" s="231"/>
      <c r="J1699" s="43"/>
      <c r="K1699" s="43"/>
      <c r="L1699" s="47"/>
      <c r="M1699" s="232"/>
      <c r="N1699" s="233"/>
      <c r="O1699" s="87"/>
      <c r="P1699" s="87"/>
      <c r="Q1699" s="87"/>
      <c r="R1699" s="87"/>
      <c r="S1699" s="87"/>
      <c r="T1699" s="88"/>
      <c r="U1699" s="41"/>
      <c r="V1699" s="41"/>
      <c r="W1699" s="41"/>
      <c r="X1699" s="41"/>
      <c r="Y1699" s="41"/>
      <c r="Z1699" s="41"/>
      <c r="AA1699" s="41"/>
      <c r="AB1699" s="41"/>
      <c r="AC1699" s="41"/>
      <c r="AD1699" s="41"/>
      <c r="AE1699" s="41"/>
      <c r="AT1699" s="20" t="s">
        <v>205</v>
      </c>
      <c r="AU1699" s="20" t="s">
        <v>83</v>
      </c>
    </row>
    <row r="1700" s="13" customFormat="1">
      <c r="A1700" s="13"/>
      <c r="B1700" s="234"/>
      <c r="C1700" s="235"/>
      <c r="D1700" s="236" t="s">
        <v>207</v>
      </c>
      <c r="E1700" s="237" t="s">
        <v>19</v>
      </c>
      <c r="F1700" s="238" t="s">
        <v>2351</v>
      </c>
      <c r="G1700" s="235"/>
      <c r="H1700" s="239">
        <v>329.39499999999998</v>
      </c>
      <c r="I1700" s="240"/>
      <c r="J1700" s="235"/>
      <c r="K1700" s="235"/>
      <c r="L1700" s="241"/>
      <c r="M1700" s="242"/>
      <c r="N1700" s="243"/>
      <c r="O1700" s="243"/>
      <c r="P1700" s="243"/>
      <c r="Q1700" s="243"/>
      <c r="R1700" s="243"/>
      <c r="S1700" s="243"/>
      <c r="T1700" s="244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5" t="s">
        <v>207</v>
      </c>
      <c r="AU1700" s="245" t="s">
        <v>83</v>
      </c>
      <c r="AV1700" s="13" t="s">
        <v>83</v>
      </c>
      <c r="AW1700" s="13" t="s">
        <v>35</v>
      </c>
      <c r="AX1700" s="13" t="s">
        <v>81</v>
      </c>
      <c r="AY1700" s="245" t="s">
        <v>197</v>
      </c>
    </row>
    <row r="1701" s="2" customFormat="1" ht="37.8" customHeight="1">
      <c r="A1701" s="41"/>
      <c r="B1701" s="42"/>
      <c r="C1701" s="216" t="s">
        <v>2352</v>
      </c>
      <c r="D1701" s="267" t="s">
        <v>199</v>
      </c>
      <c r="E1701" s="217" t="s">
        <v>2353</v>
      </c>
      <c r="F1701" s="218" t="s">
        <v>2354</v>
      </c>
      <c r="G1701" s="219" t="s">
        <v>202</v>
      </c>
      <c r="H1701" s="220">
        <v>329.39499999999998</v>
      </c>
      <c r="I1701" s="221"/>
      <c r="J1701" s="222">
        <f>ROUND(I1701*H1701,2)</f>
        <v>0</v>
      </c>
      <c r="K1701" s="218" t="s">
        <v>203</v>
      </c>
      <c r="L1701" s="47"/>
      <c r="M1701" s="223" t="s">
        <v>19</v>
      </c>
      <c r="N1701" s="224" t="s">
        <v>45</v>
      </c>
      <c r="O1701" s="87"/>
      <c r="P1701" s="225">
        <f>O1701*H1701</f>
        <v>0</v>
      </c>
      <c r="Q1701" s="225">
        <v>0.0075799999999999999</v>
      </c>
      <c r="R1701" s="225">
        <f>Q1701*H1701</f>
        <v>2.4968140999999999</v>
      </c>
      <c r="S1701" s="225">
        <v>0</v>
      </c>
      <c r="T1701" s="226">
        <f>S1701*H1701</f>
        <v>0</v>
      </c>
      <c r="U1701" s="41"/>
      <c r="V1701" s="41"/>
      <c r="W1701" s="41"/>
      <c r="X1701" s="41"/>
      <c r="Y1701" s="41"/>
      <c r="Z1701" s="41"/>
      <c r="AA1701" s="41"/>
      <c r="AB1701" s="41"/>
      <c r="AC1701" s="41"/>
      <c r="AD1701" s="41"/>
      <c r="AE1701" s="41"/>
      <c r="AR1701" s="227" t="s">
        <v>291</v>
      </c>
      <c r="AT1701" s="227" t="s">
        <v>199</v>
      </c>
      <c r="AU1701" s="227" t="s">
        <v>83</v>
      </c>
      <c r="AY1701" s="20" t="s">
        <v>197</v>
      </c>
      <c r="BE1701" s="228">
        <f>IF(N1701="základní",J1701,0)</f>
        <v>0</v>
      </c>
      <c r="BF1701" s="228">
        <f>IF(N1701="snížená",J1701,0)</f>
        <v>0</v>
      </c>
      <c r="BG1701" s="228">
        <f>IF(N1701="zákl. přenesená",J1701,0)</f>
        <v>0</v>
      </c>
      <c r="BH1701" s="228">
        <f>IF(N1701="sníž. přenesená",J1701,0)</f>
        <v>0</v>
      </c>
      <c r="BI1701" s="228">
        <f>IF(N1701="nulová",J1701,0)</f>
        <v>0</v>
      </c>
      <c r="BJ1701" s="20" t="s">
        <v>81</v>
      </c>
      <c r="BK1701" s="228">
        <f>ROUND(I1701*H1701,2)</f>
        <v>0</v>
      </c>
      <c r="BL1701" s="20" t="s">
        <v>291</v>
      </c>
      <c r="BM1701" s="227" t="s">
        <v>2355</v>
      </c>
    </row>
    <row r="1702" s="2" customFormat="1">
      <c r="A1702" s="41"/>
      <c r="B1702" s="42"/>
      <c r="C1702" s="43"/>
      <c r="D1702" s="229" t="s">
        <v>205</v>
      </c>
      <c r="E1702" s="43"/>
      <c r="F1702" s="230" t="s">
        <v>2356</v>
      </c>
      <c r="G1702" s="43"/>
      <c r="H1702" s="43"/>
      <c r="I1702" s="231"/>
      <c r="J1702" s="43"/>
      <c r="K1702" s="43"/>
      <c r="L1702" s="47"/>
      <c r="M1702" s="232"/>
      <c r="N1702" s="233"/>
      <c r="O1702" s="87"/>
      <c r="P1702" s="87"/>
      <c r="Q1702" s="87"/>
      <c r="R1702" s="87"/>
      <c r="S1702" s="87"/>
      <c r="T1702" s="88"/>
      <c r="U1702" s="41"/>
      <c r="V1702" s="41"/>
      <c r="W1702" s="41"/>
      <c r="X1702" s="41"/>
      <c r="Y1702" s="41"/>
      <c r="Z1702" s="41"/>
      <c r="AA1702" s="41"/>
      <c r="AB1702" s="41"/>
      <c r="AC1702" s="41"/>
      <c r="AD1702" s="41"/>
      <c r="AE1702" s="41"/>
      <c r="AT1702" s="20" t="s">
        <v>205</v>
      </c>
      <c r="AU1702" s="20" t="s">
        <v>83</v>
      </c>
    </row>
    <row r="1703" s="13" customFormat="1">
      <c r="A1703" s="13"/>
      <c r="B1703" s="234"/>
      <c r="C1703" s="235"/>
      <c r="D1703" s="236" t="s">
        <v>207</v>
      </c>
      <c r="E1703" s="237" t="s">
        <v>19</v>
      </c>
      <c r="F1703" s="238" t="s">
        <v>2351</v>
      </c>
      <c r="G1703" s="235"/>
      <c r="H1703" s="239">
        <v>329.39499999999998</v>
      </c>
      <c r="I1703" s="240"/>
      <c r="J1703" s="235"/>
      <c r="K1703" s="235"/>
      <c r="L1703" s="241"/>
      <c r="M1703" s="242"/>
      <c r="N1703" s="243"/>
      <c r="O1703" s="243"/>
      <c r="P1703" s="243"/>
      <c r="Q1703" s="243"/>
      <c r="R1703" s="243"/>
      <c r="S1703" s="243"/>
      <c r="T1703" s="244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45" t="s">
        <v>207</v>
      </c>
      <c r="AU1703" s="245" t="s">
        <v>83</v>
      </c>
      <c r="AV1703" s="13" t="s">
        <v>83</v>
      </c>
      <c r="AW1703" s="13" t="s">
        <v>35</v>
      </c>
      <c r="AX1703" s="13" t="s">
        <v>81</v>
      </c>
      <c r="AY1703" s="245" t="s">
        <v>197</v>
      </c>
    </row>
    <row r="1704" s="2" customFormat="1" ht="33" customHeight="1">
      <c r="A1704" s="41"/>
      <c r="B1704" s="42"/>
      <c r="C1704" s="216" t="s">
        <v>2357</v>
      </c>
      <c r="D1704" s="267" t="s">
        <v>199</v>
      </c>
      <c r="E1704" s="217" t="s">
        <v>2358</v>
      </c>
      <c r="F1704" s="218" t="s">
        <v>2359</v>
      </c>
      <c r="G1704" s="219" t="s">
        <v>202</v>
      </c>
      <c r="H1704" s="220">
        <v>329.39499999999998</v>
      </c>
      <c r="I1704" s="221"/>
      <c r="J1704" s="222">
        <f>ROUND(I1704*H1704,2)</f>
        <v>0</v>
      </c>
      <c r="K1704" s="218" t="s">
        <v>203</v>
      </c>
      <c r="L1704" s="47"/>
      <c r="M1704" s="223" t="s">
        <v>19</v>
      </c>
      <c r="N1704" s="224" t="s">
        <v>45</v>
      </c>
      <c r="O1704" s="87"/>
      <c r="P1704" s="225">
        <f>O1704*H1704</f>
        <v>0</v>
      </c>
      <c r="Q1704" s="225">
        <v>0.00040000000000000002</v>
      </c>
      <c r="R1704" s="225">
        <f>Q1704*H1704</f>
        <v>0.13175799999999999</v>
      </c>
      <c r="S1704" s="225">
        <v>0</v>
      </c>
      <c r="T1704" s="226">
        <f>S1704*H1704</f>
        <v>0</v>
      </c>
      <c r="U1704" s="41"/>
      <c r="V1704" s="41"/>
      <c r="W1704" s="41"/>
      <c r="X1704" s="41"/>
      <c r="Y1704" s="41"/>
      <c r="Z1704" s="41"/>
      <c r="AA1704" s="41"/>
      <c r="AB1704" s="41"/>
      <c r="AC1704" s="41"/>
      <c r="AD1704" s="41"/>
      <c r="AE1704" s="41"/>
      <c r="AR1704" s="227" t="s">
        <v>291</v>
      </c>
      <c r="AT1704" s="227" t="s">
        <v>199</v>
      </c>
      <c r="AU1704" s="227" t="s">
        <v>83</v>
      </c>
      <c r="AY1704" s="20" t="s">
        <v>197</v>
      </c>
      <c r="BE1704" s="228">
        <f>IF(N1704="základní",J1704,0)</f>
        <v>0</v>
      </c>
      <c r="BF1704" s="228">
        <f>IF(N1704="snížená",J1704,0)</f>
        <v>0</v>
      </c>
      <c r="BG1704" s="228">
        <f>IF(N1704="zákl. přenesená",J1704,0)</f>
        <v>0</v>
      </c>
      <c r="BH1704" s="228">
        <f>IF(N1704="sníž. přenesená",J1704,0)</f>
        <v>0</v>
      </c>
      <c r="BI1704" s="228">
        <f>IF(N1704="nulová",J1704,0)</f>
        <v>0</v>
      </c>
      <c r="BJ1704" s="20" t="s">
        <v>81</v>
      </c>
      <c r="BK1704" s="228">
        <f>ROUND(I1704*H1704,2)</f>
        <v>0</v>
      </c>
      <c r="BL1704" s="20" t="s">
        <v>291</v>
      </c>
      <c r="BM1704" s="227" t="s">
        <v>2360</v>
      </c>
    </row>
    <row r="1705" s="2" customFormat="1">
      <c r="A1705" s="41"/>
      <c r="B1705" s="42"/>
      <c r="C1705" s="43"/>
      <c r="D1705" s="229" t="s">
        <v>205</v>
      </c>
      <c r="E1705" s="43"/>
      <c r="F1705" s="230" t="s">
        <v>2361</v>
      </c>
      <c r="G1705" s="43"/>
      <c r="H1705" s="43"/>
      <c r="I1705" s="231"/>
      <c r="J1705" s="43"/>
      <c r="K1705" s="43"/>
      <c r="L1705" s="47"/>
      <c r="M1705" s="232"/>
      <c r="N1705" s="233"/>
      <c r="O1705" s="87"/>
      <c r="P1705" s="87"/>
      <c r="Q1705" s="87"/>
      <c r="R1705" s="87"/>
      <c r="S1705" s="87"/>
      <c r="T1705" s="88"/>
      <c r="U1705" s="41"/>
      <c r="V1705" s="41"/>
      <c r="W1705" s="41"/>
      <c r="X1705" s="41"/>
      <c r="Y1705" s="41"/>
      <c r="Z1705" s="41"/>
      <c r="AA1705" s="41"/>
      <c r="AB1705" s="41"/>
      <c r="AC1705" s="41"/>
      <c r="AD1705" s="41"/>
      <c r="AE1705" s="41"/>
      <c r="AT1705" s="20" t="s">
        <v>205</v>
      </c>
      <c r="AU1705" s="20" t="s">
        <v>83</v>
      </c>
    </row>
    <row r="1706" s="13" customFormat="1">
      <c r="A1706" s="13"/>
      <c r="B1706" s="234"/>
      <c r="C1706" s="235"/>
      <c r="D1706" s="236" t="s">
        <v>207</v>
      </c>
      <c r="E1706" s="237" t="s">
        <v>19</v>
      </c>
      <c r="F1706" s="238" t="s">
        <v>2351</v>
      </c>
      <c r="G1706" s="235"/>
      <c r="H1706" s="239">
        <v>329.39499999999998</v>
      </c>
      <c r="I1706" s="240"/>
      <c r="J1706" s="235"/>
      <c r="K1706" s="235"/>
      <c r="L1706" s="241"/>
      <c r="M1706" s="242"/>
      <c r="N1706" s="243"/>
      <c r="O1706" s="243"/>
      <c r="P1706" s="243"/>
      <c r="Q1706" s="243"/>
      <c r="R1706" s="243"/>
      <c r="S1706" s="243"/>
      <c r="T1706" s="244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5" t="s">
        <v>207</v>
      </c>
      <c r="AU1706" s="245" t="s">
        <v>83</v>
      </c>
      <c r="AV1706" s="13" t="s">
        <v>83</v>
      </c>
      <c r="AW1706" s="13" t="s">
        <v>35</v>
      </c>
      <c r="AX1706" s="13" t="s">
        <v>81</v>
      </c>
      <c r="AY1706" s="245" t="s">
        <v>197</v>
      </c>
    </row>
    <row r="1707" s="2" customFormat="1" ht="24.15" customHeight="1">
      <c r="A1707" s="41"/>
      <c r="B1707" s="42"/>
      <c r="C1707" s="216" t="s">
        <v>2362</v>
      </c>
      <c r="D1707" s="267" t="s">
        <v>199</v>
      </c>
      <c r="E1707" s="217" t="s">
        <v>2363</v>
      </c>
      <c r="F1707" s="218" t="s">
        <v>2364</v>
      </c>
      <c r="G1707" s="219" t="s">
        <v>886</v>
      </c>
      <c r="H1707" s="220">
        <v>269.73500000000001</v>
      </c>
      <c r="I1707" s="221"/>
      <c r="J1707" s="222">
        <f>ROUND(I1707*H1707,2)</f>
        <v>0</v>
      </c>
      <c r="K1707" s="218" t="s">
        <v>203</v>
      </c>
      <c r="L1707" s="47"/>
      <c r="M1707" s="223" t="s">
        <v>19</v>
      </c>
      <c r="N1707" s="224" t="s">
        <v>45</v>
      </c>
      <c r="O1707" s="87"/>
      <c r="P1707" s="225">
        <f>O1707*H1707</f>
        <v>0</v>
      </c>
      <c r="Q1707" s="225">
        <v>5.0000000000000002E-05</v>
      </c>
      <c r="R1707" s="225">
        <f>Q1707*H1707</f>
        <v>0.013486750000000001</v>
      </c>
      <c r="S1707" s="225">
        <v>0</v>
      </c>
      <c r="T1707" s="226">
        <f>S1707*H1707</f>
        <v>0</v>
      </c>
      <c r="U1707" s="41"/>
      <c r="V1707" s="41"/>
      <c r="W1707" s="41"/>
      <c r="X1707" s="41"/>
      <c r="Y1707" s="41"/>
      <c r="Z1707" s="41"/>
      <c r="AA1707" s="41"/>
      <c r="AB1707" s="41"/>
      <c r="AC1707" s="41"/>
      <c r="AD1707" s="41"/>
      <c r="AE1707" s="41"/>
      <c r="AR1707" s="227" t="s">
        <v>291</v>
      </c>
      <c r="AT1707" s="227" t="s">
        <v>199</v>
      </c>
      <c r="AU1707" s="227" t="s">
        <v>83</v>
      </c>
      <c r="AY1707" s="20" t="s">
        <v>197</v>
      </c>
      <c r="BE1707" s="228">
        <f>IF(N1707="základní",J1707,0)</f>
        <v>0</v>
      </c>
      <c r="BF1707" s="228">
        <f>IF(N1707="snížená",J1707,0)</f>
        <v>0</v>
      </c>
      <c r="BG1707" s="228">
        <f>IF(N1707="zákl. přenesená",J1707,0)</f>
        <v>0</v>
      </c>
      <c r="BH1707" s="228">
        <f>IF(N1707="sníž. přenesená",J1707,0)</f>
        <v>0</v>
      </c>
      <c r="BI1707" s="228">
        <f>IF(N1707="nulová",J1707,0)</f>
        <v>0</v>
      </c>
      <c r="BJ1707" s="20" t="s">
        <v>81</v>
      </c>
      <c r="BK1707" s="228">
        <f>ROUND(I1707*H1707,2)</f>
        <v>0</v>
      </c>
      <c r="BL1707" s="20" t="s">
        <v>291</v>
      </c>
      <c r="BM1707" s="227" t="s">
        <v>2365</v>
      </c>
    </row>
    <row r="1708" s="2" customFormat="1">
      <c r="A1708" s="41"/>
      <c r="B1708" s="42"/>
      <c r="C1708" s="43"/>
      <c r="D1708" s="229" t="s">
        <v>205</v>
      </c>
      <c r="E1708" s="43"/>
      <c r="F1708" s="230" t="s">
        <v>2366</v>
      </c>
      <c r="G1708" s="43"/>
      <c r="H1708" s="43"/>
      <c r="I1708" s="231"/>
      <c r="J1708" s="43"/>
      <c r="K1708" s="43"/>
      <c r="L1708" s="47"/>
      <c r="M1708" s="232"/>
      <c r="N1708" s="233"/>
      <c r="O1708" s="87"/>
      <c r="P1708" s="87"/>
      <c r="Q1708" s="87"/>
      <c r="R1708" s="87"/>
      <c r="S1708" s="87"/>
      <c r="T1708" s="88"/>
      <c r="U1708" s="41"/>
      <c r="V1708" s="41"/>
      <c r="W1708" s="41"/>
      <c r="X1708" s="41"/>
      <c r="Y1708" s="41"/>
      <c r="Z1708" s="41"/>
      <c r="AA1708" s="41"/>
      <c r="AB1708" s="41"/>
      <c r="AC1708" s="41"/>
      <c r="AD1708" s="41"/>
      <c r="AE1708" s="41"/>
      <c r="AT1708" s="20" t="s">
        <v>205</v>
      </c>
      <c r="AU1708" s="20" t="s">
        <v>83</v>
      </c>
    </row>
    <row r="1709" s="15" customFormat="1">
      <c r="A1709" s="15"/>
      <c r="B1709" s="257"/>
      <c r="C1709" s="258"/>
      <c r="D1709" s="236" t="s">
        <v>207</v>
      </c>
      <c r="E1709" s="259" t="s">
        <v>19</v>
      </c>
      <c r="F1709" s="260" t="s">
        <v>740</v>
      </c>
      <c r="G1709" s="258"/>
      <c r="H1709" s="259" t="s">
        <v>19</v>
      </c>
      <c r="I1709" s="261"/>
      <c r="J1709" s="258"/>
      <c r="K1709" s="258"/>
      <c r="L1709" s="262"/>
      <c r="M1709" s="263"/>
      <c r="N1709" s="264"/>
      <c r="O1709" s="264"/>
      <c r="P1709" s="264"/>
      <c r="Q1709" s="264"/>
      <c r="R1709" s="264"/>
      <c r="S1709" s="264"/>
      <c r="T1709" s="26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T1709" s="266" t="s">
        <v>207</v>
      </c>
      <c r="AU1709" s="266" t="s">
        <v>83</v>
      </c>
      <c r="AV1709" s="15" t="s">
        <v>81</v>
      </c>
      <c r="AW1709" s="15" t="s">
        <v>35</v>
      </c>
      <c r="AX1709" s="15" t="s">
        <v>74</v>
      </c>
      <c r="AY1709" s="266" t="s">
        <v>197</v>
      </c>
    </row>
    <row r="1710" s="13" customFormat="1">
      <c r="A1710" s="13"/>
      <c r="B1710" s="234"/>
      <c r="C1710" s="235"/>
      <c r="D1710" s="236" t="s">
        <v>207</v>
      </c>
      <c r="E1710" s="237" t="s">
        <v>19</v>
      </c>
      <c r="F1710" s="238" t="s">
        <v>2367</v>
      </c>
      <c r="G1710" s="235"/>
      <c r="H1710" s="239">
        <v>18.010000000000002</v>
      </c>
      <c r="I1710" s="240"/>
      <c r="J1710" s="235"/>
      <c r="K1710" s="235"/>
      <c r="L1710" s="241"/>
      <c r="M1710" s="242"/>
      <c r="N1710" s="243"/>
      <c r="O1710" s="243"/>
      <c r="P1710" s="243"/>
      <c r="Q1710" s="243"/>
      <c r="R1710" s="243"/>
      <c r="S1710" s="243"/>
      <c r="T1710" s="244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45" t="s">
        <v>207</v>
      </c>
      <c r="AU1710" s="245" t="s">
        <v>83</v>
      </c>
      <c r="AV1710" s="13" t="s">
        <v>83</v>
      </c>
      <c r="AW1710" s="13" t="s">
        <v>35</v>
      </c>
      <c r="AX1710" s="13" t="s">
        <v>74</v>
      </c>
      <c r="AY1710" s="245" t="s">
        <v>197</v>
      </c>
    </row>
    <row r="1711" s="13" customFormat="1">
      <c r="A1711" s="13"/>
      <c r="B1711" s="234"/>
      <c r="C1711" s="235"/>
      <c r="D1711" s="236" t="s">
        <v>207</v>
      </c>
      <c r="E1711" s="237" t="s">
        <v>19</v>
      </c>
      <c r="F1711" s="238" t="s">
        <v>2368</v>
      </c>
      <c r="G1711" s="235"/>
      <c r="H1711" s="239">
        <v>19</v>
      </c>
      <c r="I1711" s="240"/>
      <c r="J1711" s="235"/>
      <c r="K1711" s="235"/>
      <c r="L1711" s="241"/>
      <c r="M1711" s="242"/>
      <c r="N1711" s="243"/>
      <c r="O1711" s="243"/>
      <c r="P1711" s="243"/>
      <c r="Q1711" s="243"/>
      <c r="R1711" s="243"/>
      <c r="S1711" s="243"/>
      <c r="T1711" s="244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5" t="s">
        <v>207</v>
      </c>
      <c r="AU1711" s="245" t="s">
        <v>83</v>
      </c>
      <c r="AV1711" s="13" t="s">
        <v>83</v>
      </c>
      <c r="AW1711" s="13" t="s">
        <v>35</v>
      </c>
      <c r="AX1711" s="13" t="s">
        <v>74</v>
      </c>
      <c r="AY1711" s="245" t="s">
        <v>197</v>
      </c>
    </row>
    <row r="1712" s="13" customFormat="1">
      <c r="A1712" s="13"/>
      <c r="B1712" s="234"/>
      <c r="C1712" s="235"/>
      <c r="D1712" s="236" t="s">
        <v>207</v>
      </c>
      <c r="E1712" s="237" t="s">
        <v>19</v>
      </c>
      <c r="F1712" s="238" t="s">
        <v>2369</v>
      </c>
      <c r="G1712" s="235"/>
      <c r="H1712" s="239">
        <v>15.5</v>
      </c>
      <c r="I1712" s="240"/>
      <c r="J1712" s="235"/>
      <c r="K1712" s="235"/>
      <c r="L1712" s="241"/>
      <c r="M1712" s="242"/>
      <c r="N1712" s="243"/>
      <c r="O1712" s="243"/>
      <c r="P1712" s="243"/>
      <c r="Q1712" s="243"/>
      <c r="R1712" s="243"/>
      <c r="S1712" s="243"/>
      <c r="T1712" s="244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45" t="s">
        <v>207</v>
      </c>
      <c r="AU1712" s="245" t="s">
        <v>83</v>
      </c>
      <c r="AV1712" s="13" t="s">
        <v>83</v>
      </c>
      <c r="AW1712" s="13" t="s">
        <v>35</v>
      </c>
      <c r="AX1712" s="13" t="s">
        <v>74</v>
      </c>
      <c r="AY1712" s="245" t="s">
        <v>197</v>
      </c>
    </row>
    <row r="1713" s="13" customFormat="1">
      <c r="A1713" s="13"/>
      <c r="B1713" s="234"/>
      <c r="C1713" s="235"/>
      <c r="D1713" s="236" t="s">
        <v>207</v>
      </c>
      <c r="E1713" s="237" t="s">
        <v>19</v>
      </c>
      <c r="F1713" s="238" t="s">
        <v>2370</v>
      </c>
      <c r="G1713" s="235"/>
      <c r="H1713" s="239">
        <v>6.3700000000000001</v>
      </c>
      <c r="I1713" s="240"/>
      <c r="J1713" s="235"/>
      <c r="K1713" s="235"/>
      <c r="L1713" s="241"/>
      <c r="M1713" s="242"/>
      <c r="N1713" s="243"/>
      <c r="O1713" s="243"/>
      <c r="P1713" s="243"/>
      <c r="Q1713" s="243"/>
      <c r="R1713" s="243"/>
      <c r="S1713" s="243"/>
      <c r="T1713" s="244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5" t="s">
        <v>207</v>
      </c>
      <c r="AU1713" s="245" t="s">
        <v>83</v>
      </c>
      <c r="AV1713" s="13" t="s">
        <v>83</v>
      </c>
      <c r="AW1713" s="13" t="s">
        <v>35</v>
      </c>
      <c r="AX1713" s="13" t="s">
        <v>74</v>
      </c>
      <c r="AY1713" s="245" t="s">
        <v>197</v>
      </c>
    </row>
    <row r="1714" s="13" customFormat="1">
      <c r="A1714" s="13"/>
      <c r="B1714" s="234"/>
      <c r="C1714" s="235"/>
      <c r="D1714" s="236" t="s">
        <v>207</v>
      </c>
      <c r="E1714" s="237" t="s">
        <v>19</v>
      </c>
      <c r="F1714" s="238" t="s">
        <v>2371</v>
      </c>
      <c r="G1714" s="235"/>
      <c r="H1714" s="239">
        <v>41.409999999999997</v>
      </c>
      <c r="I1714" s="240"/>
      <c r="J1714" s="235"/>
      <c r="K1714" s="235"/>
      <c r="L1714" s="241"/>
      <c r="M1714" s="242"/>
      <c r="N1714" s="243"/>
      <c r="O1714" s="243"/>
      <c r="P1714" s="243"/>
      <c r="Q1714" s="243"/>
      <c r="R1714" s="243"/>
      <c r="S1714" s="243"/>
      <c r="T1714" s="244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5" t="s">
        <v>207</v>
      </c>
      <c r="AU1714" s="245" t="s">
        <v>83</v>
      </c>
      <c r="AV1714" s="13" t="s">
        <v>83</v>
      </c>
      <c r="AW1714" s="13" t="s">
        <v>35</v>
      </c>
      <c r="AX1714" s="13" t="s">
        <v>74</v>
      </c>
      <c r="AY1714" s="245" t="s">
        <v>197</v>
      </c>
    </row>
    <row r="1715" s="13" customFormat="1">
      <c r="A1715" s="13"/>
      <c r="B1715" s="234"/>
      <c r="C1715" s="235"/>
      <c r="D1715" s="236" t="s">
        <v>207</v>
      </c>
      <c r="E1715" s="237" t="s">
        <v>19</v>
      </c>
      <c r="F1715" s="238" t="s">
        <v>2372</v>
      </c>
      <c r="G1715" s="235"/>
      <c r="H1715" s="239">
        <v>15.220000000000001</v>
      </c>
      <c r="I1715" s="240"/>
      <c r="J1715" s="235"/>
      <c r="K1715" s="235"/>
      <c r="L1715" s="241"/>
      <c r="M1715" s="242"/>
      <c r="N1715" s="243"/>
      <c r="O1715" s="243"/>
      <c r="P1715" s="243"/>
      <c r="Q1715" s="243"/>
      <c r="R1715" s="243"/>
      <c r="S1715" s="243"/>
      <c r="T1715" s="244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5" t="s">
        <v>207</v>
      </c>
      <c r="AU1715" s="245" t="s">
        <v>83</v>
      </c>
      <c r="AV1715" s="13" t="s">
        <v>83</v>
      </c>
      <c r="AW1715" s="13" t="s">
        <v>35</v>
      </c>
      <c r="AX1715" s="13" t="s">
        <v>74</v>
      </c>
      <c r="AY1715" s="245" t="s">
        <v>197</v>
      </c>
    </row>
    <row r="1716" s="13" customFormat="1">
      <c r="A1716" s="13"/>
      <c r="B1716" s="234"/>
      <c r="C1716" s="235"/>
      <c r="D1716" s="236" t="s">
        <v>207</v>
      </c>
      <c r="E1716" s="237" t="s">
        <v>19</v>
      </c>
      <c r="F1716" s="238" t="s">
        <v>2373</v>
      </c>
      <c r="G1716" s="235"/>
      <c r="H1716" s="239">
        <v>15.220000000000001</v>
      </c>
      <c r="I1716" s="240"/>
      <c r="J1716" s="235"/>
      <c r="K1716" s="235"/>
      <c r="L1716" s="241"/>
      <c r="M1716" s="242"/>
      <c r="N1716" s="243"/>
      <c r="O1716" s="243"/>
      <c r="P1716" s="243"/>
      <c r="Q1716" s="243"/>
      <c r="R1716" s="243"/>
      <c r="S1716" s="243"/>
      <c r="T1716" s="244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5" t="s">
        <v>207</v>
      </c>
      <c r="AU1716" s="245" t="s">
        <v>83</v>
      </c>
      <c r="AV1716" s="13" t="s">
        <v>83</v>
      </c>
      <c r="AW1716" s="13" t="s">
        <v>35</v>
      </c>
      <c r="AX1716" s="13" t="s">
        <v>74</v>
      </c>
      <c r="AY1716" s="245" t="s">
        <v>197</v>
      </c>
    </row>
    <row r="1717" s="13" customFormat="1">
      <c r="A1717" s="13"/>
      <c r="B1717" s="234"/>
      <c r="C1717" s="235"/>
      <c r="D1717" s="236" t="s">
        <v>207</v>
      </c>
      <c r="E1717" s="237" t="s">
        <v>19</v>
      </c>
      <c r="F1717" s="238" t="s">
        <v>2374</v>
      </c>
      <c r="G1717" s="235"/>
      <c r="H1717" s="239">
        <v>15.220000000000001</v>
      </c>
      <c r="I1717" s="240"/>
      <c r="J1717" s="235"/>
      <c r="K1717" s="235"/>
      <c r="L1717" s="241"/>
      <c r="M1717" s="242"/>
      <c r="N1717" s="243"/>
      <c r="O1717" s="243"/>
      <c r="P1717" s="243"/>
      <c r="Q1717" s="243"/>
      <c r="R1717" s="243"/>
      <c r="S1717" s="243"/>
      <c r="T1717" s="244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45" t="s">
        <v>207</v>
      </c>
      <c r="AU1717" s="245" t="s">
        <v>83</v>
      </c>
      <c r="AV1717" s="13" t="s">
        <v>83</v>
      </c>
      <c r="AW1717" s="13" t="s">
        <v>35</v>
      </c>
      <c r="AX1717" s="13" t="s">
        <v>74</v>
      </c>
      <c r="AY1717" s="245" t="s">
        <v>197</v>
      </c>
    </row>
    <row r="1718" s="13" customFormat="1">
      <c r="A1718" s="13"/>
      <c r="B1718" s="234"/>
      <c r="C1718" s="235"/>
      <c r="D1718" s="236" t="s">
        <v>207</v>
      </c>
      <c r="E1718" s="237" t="s">
        <v>19</v>
      </c>
      <c r="F1718" s="238" t="s">
        <v>2375</v>
      </c>
      <c r="G1718" s="235"/>
      <c r="H1718" s="239">
        <v>15.220000000000001</v>
      </c>
      <c r="I1718" s="240"/>
      <c r="J1718" s="235"/>
      <c r="K1718" s="235"/>
      <c r="L1718" s="241"/>
      <c r="M1718" s="242"/>
      <c r="N1718" s="243"/>
      <c r="O1718" s="243"/>
      <c r="P1718" s="243"/>
      <c r="Q1718" s="243"/>
      <c r="R1718" s="243"/>
      <c r="S1718" s="243"/>
      <c r="T1718" s="244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45" t="s">
        <v>207</v>
      </c>
      <c r="AU1718" s="245" t="s">
        <v>83</v>
      </c>
      <c r="AV1718" s="13" t="s">
        <v>83</v>
      </c>
      <c r="AW1718" s="13" t="s">
        <v>35</v>
      </c>
      <c r="AX1718" s="13" t="s">
        <v>74</v>
      </c>
      <c r="AY1718" s="245" t="s">
        <v>197</v>
      </c>
    </row>
    <row r="1719" s="13" customFormat="1">
      <c r="A1719" s="13"/>
      <c r="B1719" s="234"/>
      <c r="C1719" s="235"/>
      <c r="D1719" s="236" t="s">
        <v>207</v>
      </c>
      <c r="E1719" s="237" t="s">
        <v>19</v>
      </c>
      <c r="F1719" s="238" t="s">
        <v>2376</v>
      </c>
      <c r="G1719" s="235"/>
      <c r="H1719" s="239">
        <v>15.220000000000001</v>
      </c>
      <c r="I1719" s="240"/>
      <c r="J1719" s="235"/>
      <c r="K1719" s="235"/>
      <c r="L1719" s="241"/>
      <c r="M1719" s="242"/>
      <c r="N1719" s="243"/>
      <c r="O1719" s="243"/>
      <c r="P1719" s="243"/>
      <c r="Q1719" s="243"/>
      <c r="R1719" s="243"/>
      <c r="S1719" s="243"/>
      <c r="T1719" s="244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45" t="s">
        <v>207</v>
      </c>
      <c r="AU1719" s="245" t="s">
        <v>83</v>
      </c>
      <c r="AV1719" s="13" t="s">
        <v>83</v>
      </c>
      <c r="AW1719" s="13" t="s">
        <v>35</v>
      </c>
      <c r="AX1719" s="13" t="s">
        <v>74</v>
      </c>
      <c r="AY1719" s="245" t="s">
        <v>197</v>
      </c>
    </row>
    <row r="1720" s="13" customFormat="1">
      <c r="A1720" s="13"/>
      <c r="B1720" s="234"/>
      <c r="C1720" s="235"/>
      <c r="D1720" s="236" t="s">
        <v>207</v>
      </c>
      <c r="E1720" s="237" t="s">
        <v>19</v>
      </c>
      <c r="F1720" s="238" t="s">
        <v>2377</v>
      </c>
      <c r="G1720" s="235"/>
      <c r="H1720" s="239">
        <v>16.600000000000001</v>
      </c>
      <c r="I1720" s="240"/>
      <c r="J1720" s="235"/>
      <c r="K1720" s="235"/>
      <c r="L1720" s="241"/>
      <c r="M1720" s="242"/>
      <c r="N1720" s="243"/>
      <c r="O1720" s="243"/>
      <c r="P1720" s="243"/>
      <c r="Q1720" s="243"/>
      <c r="R1720" s="243"/>
      <c r="S1720" s="243"/>
      <c r="T1720" s="244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45" t="s">
        <v>207</v>
      </c>
      <c r="AU1720" s="245" t="s">
        <v>83</v>
      </c>
      <c r="AV1720" s="13" t="s">
        <v>83</v>
      </c>
      <c r="AW1720" s="13" t="s">
        <v>35</v>
      </c>
      <c r="AX1720" s="13" t="s">
        <v>74</v>
      </c>
      <c r="AY1720" s="245" t="s">
        <v>197</v>
      </c>
    </row>
    <row r="1721" s="13" customFormat="1">
      <c r="A1721" s="13"/>
      <c r="B1721" s="234"/>
      <c r="C1721" s="235"/>
      <c r="D1721" s="236" t="s">
        <v>207</v>
      </c>
      <c r="E1721" s="237" t="s">
        <v>19</v>
      </c>
      <c r="F1721" s="238" t="s">
        <v>2378</v>
      </c>
      <c r="G1721" s="235"/>
      <c r="H1721" s="239">
        <v>25.77</v>
      </c>
      <c r="I1721" s="240"/>
      <c r="J1721" s="235"/>
      <c r="K1721" s="235"/>
      <c r="L1721" s="241"/>
      <c r="M1721" s="242"/>
      <c r="N1721" s="243"/>
      <c r="O1721" s="243"/>
      <c r="P1721" s="243"/>
      <c r="Q1721" s="243"/>
      <c r="R1721" s="243"/>
      <c r="S1721" s="243"/>
      <c r="T1721" s="244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45" t="s">
        <v>207</v>
      </c>
      <c r="AU1721" s="245" t="s">
        <v>83</v>
      </c>
      <c r="AV1721" s="13" t="s">
        <v>83</v>
      </c>
      <c r="AW1721" s="13" t="s">
        <v>35</v>
      </c>
      <c r="AX1721" s="13" t="s">
        <v>74</v>
      </c>
      <c r="AY1721" s="245" t="s">
        <v>197</v>
      </c>
    </row>
    <row r="1722" s="13" customFormat="1">
      <c r="A1722" s="13"/>
      <c r="B1722" s="234"/>
      <c r="C1722" s="235"/>
      <c r="D1722" s="236" t="s">
        <v>207</v>
      </c>
      <c r="E1722" s="237" t="s">
        <v>19</v>
      </c>
      <c r="F1722" s="238" t="s">
        <v>2379</v>
      </c>
      <c r="G1722" s="235"/>
      <c r="H1722" s="239">
        <v>13.789999999999999</v>
      </c>
      <c r="I1722" s="240"/>
      <c r="J1722" s="235"/>
      <c r="K1722" s="235"/>
      <c r="L1722" s="241"/>
      <c r="M1722" s="242"/>
      <c r="N1722" s="243"/>
      <c r="O1722" s="243"/>
      <c r="P1722" s="243"/>
      <c r="Q1722" s="243"/>
      <c r="R1722" s="243"/>
      <c r="S1722" s="243"/>
      <c r="T1722" s="244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5" t="s">
        <v>207</v>
      </c>
      <c r="AU1722" s="245" t="s">
        <v>83</v>
      </c>
      <c r="AV1722" s="13" t="s">
        <v>83</v>
      </c>
      <c r="AW1722" s="13" t="s">
        <v>35</v>
      </c>
      <c r="AX1722" s="13" t="s">
        <v>74</v>
      </c>
      <c r="AY1722" s="245" t="s">
        <v>197</v>
      </c>
    </row>
    <row r="1723" s="13" customFormat="1">
      <c r="A1723" s="13"/>
      <c r="B1723" s="234"/>
      <c r="C1723" s="235"/>
      <c r="D1723" s="236" t="s">
        <v>207</v>
      </c>
      <c r="E1723" s="237" t="s">
        <v>19</v>
      </c>
      <c r="F1723" s="238" t="s">
        <v>2380</v>
      </c>
      <c r="G1723" s="235"/>
      <c r="H1723" s="239">
        <v>14.25</v>
      </c>
      <c r="I1723" s="240"/>
      <c r="J1723" s="235"/>
      <c r="K1723" s="235"/>
      <c r="L1723" s="241"/>
      <c r="M1723" s="242"/>
      <c r="N1723" s="243"/>
      <c r="O1723" s="243"/>
      <c r="P1723" s="243"/>
      <c r="Q1723" s="243"/>
      <c r="R1723" s="243"/>
      <c r="S1723" s="243"/>
      <c r="T1723" s="244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45" t="s">
        <v>207</v>
      </c>
      <c r="AU1723" s="245" t="s">
        <v>83</v>
      </c>
      <c r="AV1723" s="13" t="s">
        <v>83</v>
      </c>
      <c r="AW1723" s="13" t="s">
        <v>35</v>
      </c>
      <c r="AX1723" s="13" t="s">
        <v>74</v>
      </c>
      <c r="AY1723" s="245" t="s">
        <v>197</v>
      </c>
    </row>
    <row r="1724" s="13" customFormat="1">
      <c r="A1724" s="13"/>
      <c r="B1724" s="234"/>
      <c r="C1724" s="235"/>
      <c r="D1724" s="236" t="s">
        <v>207</v>
      </c>
      <c r="E1724" s="237" t="s">
        <v>19</v>
      </c>
      <c r="F1724" s="238" t="s">
        <v>2381</v>
      </c>
      <c r="G1724" s="235"/>
      <c r="H1724" s="239">
        <v>14.289999999999999</v>
      </c>
      <c r="I1724" s="240"/>
      <c r="J1724" s="235"/>
      <c r="K1724" s="235"/>
      <c r="L1724" s="241"/>
      <c r="M1724" s="242"/>
      <c r="N1724" s="243"/>
      <c r="O1724" s="243"/>
      <c r="P1724" s="243"/>
      <c r="Q1724" s="243"/>
      <c r="R1724" s="243"/>
      <c r="S1724" s="243"/>
      <c r="T1724" s="244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5" t="s">
        <v>207</v>
      </c>
      <c r="AU1724" s="245" t="s">
        <v>83</v>
      </c>
      <c r="AV1724" s="13" t="s">
        <v>83</v>
      </c>
      <c r="AW1724" s="13" t="s">
        <v>35</v>
      </c>
      <c r="AX1724" s="13" t="s">
        <v>74</v>
      </c>
      <c r="AY1724" s="245" t="s">
        <v>197</v>
      </c>
    </row>
    <row r="1725" s="13" customFormat="1">
      <c r="A1725" s="13"/>
      <c r="B1725" s="234"/>
      <c r="C1725" s="235"/>
      <c r="D1725" s="236" t="s">
        <v>207</v>
      </c>
      <c r="E1725" s="237" t="s">
        <v>19</v>
      </c>
      <c r="F1725" s="238" t="s">
        <v>2382</v>
      </c>
      <c r="G1725" s="235"/>
      <c r="H1725" s="239">
        <v>8.6449999999999996</v>
      </c>
      <c r="I1725" s="240"/>
      <c r="J1725" s="235"/>
      <c r="K1725" s="235"/>
      <c r="L1725" s="241"/>
      <c r="M1725" s="242"/>
      <c r="N1725" s="243"/>
      <c r="O1725" s="243"/>
      <c r="P1725" s="243"/>
      <c r="Q1725" s="243"/>
      <c r="R1725" s="243"/>
      <c r="S1725" s="243"/>
      <c r="T1725" s="244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45" t="s">
        <v>207</v>
      </c>
      <c r="AU1725" s="245" t="s">
        <v>83</v>
      </c>
      <c r="AV1725" s="13" t="s">
        <v>83</v>
      </c>
      <c r="AW1725" s="13" t="s">
        <v>35</v>
      </c>
      <c r="AX1725" s="13" t="s">
        <v>74</v>
      </c>
      <c r="AY1725" s="245" t="s">
        <v>197</v>
      </c>
    </row>
    <row r="1726" s="14" customFormat="1">
      <c r="A1726" s="14"/>
      <c r="B1726" s="246"/>
      <c r="C1726" s="247"/>
      <c r="D1726" s="236" t="s">
        <v>207</v>
      </c>
      <c r="E1726" s="248" t="s">
        <v>19</v>
      </c>
      <c r="F1726" s="249" t="s">
        <v>216</v>
      </c>
      <c r="G1726" s="247"/>
      <c r="H1726" s="250">
        <v>269.73500000000001</v>
      </c>
      <c r="I1726" s="251"/>
      <c r="J1726" s="247"/>
      <c r="K1726" s="247"/>
      <c r="L1726" s="252"/>
      <c r="M1726" s="253"/>
      <c r="N1726" s="254"/>
      <c r="O1726" s="254"/>
      <c r="P1726" s="254"/>
      <c r="Q1726" s="254"/>
      <c r="R1726" s="254"/>
      <c r="S1726" s="254"/>
      <c r="T1726" s="255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6" t="s">
        <v>207</v>
      </c>
      <c r="AU1726" s="256" t="s">
        <v>83</v>
      </c>
      <c r="AV1726" s="14" t="s">
        <v>109</v>
      </c>
      <c r="AW1726" s="14" t="s">
        <v>35</v>
      </c>
      <c r="AX1726" s="14" t="s">
        <v>81</v>
      </c>
      <c r="AY1726" s="256" t="s">
        <v>197</v>
      </c>
    </row>
    <row r="1727" s="2" customFormat="1" ht="24.15" customHeight="1">
      <c r="A1727" s="41"/>
      <c r="B1727" s="42"/>
      <c r="C1727" s="279" t="s">
        <v>2383</v>
      </c>
      <c r="D1727" s="289" t="s">
        <v>542</v>
      </c>
      <c r="E1727" s="280" t="s">
        <v>2384</v>
      </c>
      <c r="F1727" s="281" t="s">
        <v>2385</v>
      </c>
      <c r="G1727" s="282" t="s">
        <v>202</v>
      </c>
      <c r="H1727" s="283">
        <v>456.26600000000002</v>
      </c>
      <c r="I1727" s="284"/>
      <c r="J1727" s="285">
        <f>ROUND(I1727*H1727,2)</f>
        <v>0</v>
      </c>
      <c r="K1727" s="281" t="s">
        <v>19</v>
      </c>
      <c r="L1727" s="286"/>
      <c r="M1727" s="287" t="s">
        <v>19</v>
      </c>
      <c r="N1727" s="288" t="s">
        <v>45</v>
      </c>
      <c r="O1727" s="87"/>
      <c r="P1727" s="225">
        <f>O1727*H1727</f>
        <v>0</v>
      </c>
      <c r="Q1727" s="225">
        <v>0.0028999999999999998</v>
      </c>
      <c r="R1727" s="225">
        <f>Q1727*H1727</f>
        <v>1.3231713999999999</v>
      </c>
      <c r="S1727" s="225">
        <v>0</v>
      </c>
      <c r="T1727" s="226">
        <f>S1727*H1727</f>
        <v>0</v>
      </c>
      <c r="U1727" s="41"/>
      <c r="V1727" s="41"/>
      <c r="W1727" s="41"/>
      <c r="X1727" s="41"/>
      <c r="Y1727" s="41"/>
      <c r="Z1727" s="41"/>
      <c r="AA1727" s="41"/>
      <c r="AB1727" s="41"/>
      <c r="AC1727" s="41"/>
      <c r="AD1727" s="41"/>
      <c r="AE1727" s="41"/>
      <c r="AR1727" s="227" t="s">
        <v>396</v>
      </c>
      <c r="AT1727" s="227" t="s">
        <v>542</v>
      </c>
      <c r="AU1727" s="227" t="s">
        <v>83</v>
      </c>
      <c r="AY1727" s="20" t="s">
        <v>197</v>
      </c>
      <c r="BE1727" s="228">
        <f>IF(N1727="základní",J1727,0)</f>
        <v>0</v>
      </c>
      <c r="BF1727" s="228">
        <f>IF(N1727="snížená",J1727,0)</f>
        <v>0</v>
      </c>
      <c r="BG1727" s="228">
        <f>IF(N1727="zákl. přenesená",J1727,0)</f>
        <v>0</v>
      </c>
      <c r="BH1727" s="228">
        <f>IF(N1727="sníž. přenesená",J1727,0)</f>
        <v>0</v>
      </c>
      <c r="BI1727" s="228">
        <f>IF(N1727="nulová",J1727,0)</f>
        <v>0</v>
      </c>
      <c r="BJ1727" s="20" t="s">
        <v>81</v>
      </c>
      <c r="BK1727" s="228">
        <f>ROUND(I1727*H1727,2)</f>
        <v>0</v>
      </c>
      <c r="BL1727" s="20" t="s">
        <v>291</v>
      </c>
      <c r="BM1727" s="227" t="s">
        <v>2386</v>
      </c>
    </row>
    <row r="1728" s="13" customFormat="1">
      <c r="A1728" s="13"/>
      <c r="B1728" s="234"/>
      <c r="C1728" s="235"/>
      <c r="D1728" s="236" t="s">
        <v>207</v>
      </c>
      <c r="E1728" s="237" t="s">
        <v>19</v>
      </c>
      <c r="F1728" s="238" t="s">
        <v>2387</v>
      </c>
      <c r="G1728" s="235"/>
      <c r="H1728" s="239">
        <v>329.39499999999998</v>
      </c>
      <c r="I1728" s="240"/>
      <c r="J1728" s="235"/>
      <c r="K1728" s="235"/>
      <c r="L1728" s="241"/>
      <c r="M1728" s="242"/>
      <c r="N1728" s="243"/>
      <c r="O1728" s="243"/>
      <c r="P1728" s="243"/>
      <c r="Q1728" s="243"/>
      <c r="R1728" s="243"/>
      <c r="S1728" s="243"/>
      <c r="T1728" s="244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5" t="s">
        <v>207</v>
      </c>
      <c r="AU1728" s="245" t="s">
        <v>83</v>
      </c>
      <c r="AV1728" s="13" t="s">
        <v>83</v>
      </c>
      <c r="AW1728" s="13" t="s">
        <v>35</v>
      </c>
      <c r="AX1728" s="13" t="s">
        <v>74</v>
      </c>
      <c r="AY1728" s="245" t="s">
        <v>197</v>
      </c>
    </row>
    <row r="1729" s="13" customFormat="1">
      <c r="A1729" s="13"/>
      <c r="B1729" s="234"/>
      <c r="C1729" s="235"/>
      <c r="D1729" s="236" t="s">
        <v>207</v>
      </c>
      <c r="E1729" s="237" t="s">
        <v>19</v>
      </c>
      <c r="F1729" s="238" t="s">
        <v>2388</v>
      </c>
      <c r="G1729" s="235"/>
      <c r="H1729" s="239">
        <v>21.579000000000001</v>
      </c>
      <c r="I1729" s="240"/>
      <c r="J1729" s="235"/>
      <c r="K1729" s="235"/>
      <c r="L1729" s="241"/>
      <c r="M1729" s="242"/>
      <c r="N1729" s="243"/>
      <c r="O1729" s="243"/>
      <c r="P1729" s="243"/>
      <c r="Q1729" s="243"/>
      <c r="R1729" s="243"/>
      <c r="S1729" s="243"/>
      <c r="T1729" s="244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5" t="s">
        <v>207</v>
      </c>
      <c r="AU1729" s="245" t="s">
        <v>83</v>
      </c>
      <c r="AV1729" s="13" t="s">
        <v>83</v>
      </c>
      <c r="AW1729" s="13" t="s">
        <v>35</v>
      </c>
      <c r="AX1729" s="13" t="s">
        <v>74</v>
      </c>
      <c r="AY1729" s="245" t="s">
        <v>197</v>
      </c>
    </row>
    <row r="1730" s="14" customFormat="1">
      <c r="A1730" s="14"/>
      <c r="B1730" s="246"/>
      <c r="C1730" s="247"/>
      <c r="D1730" s="236" t="s">
        <v>207</v>
      </c>
      <c r="E1730" s="248" t="s">
        <v>19</v>
      </c>
      <c r="F1730" s="249" t="s">
        <v>216</v>
      </c>
      <c r="G1730" s="247"/>
      <c r="H1730" s="250">
        <v>350.97399999999999</v>
      </c>
      <c r="I1730" s="251"/>
      <c r="J1730" s="247"/>
      <c r="K1730" s="247"/>
      <c r="L1730" s="252"/>
      <c r="M1730" s="253"/>
      <c r="N1730" s="254"/>
      <c r="O1730" s="254"/>
      <c r="P1730" s="254"/>
      <c r="Q1730" s="254"/>
      <c r="R1730" s="254"/>
      <c r="S1730" s="254"/>
      <c r="T1730" s="255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6" t="s">
        <v>207</v>
      </c>
      <c r="AU1730" s="256" t="s">
        <v>83</v>
      </c>
      <c r="AV1730" s="14" t="s">
        <v>109</v>
      </c>
      <c r="AW1730" s="14" t="s">
        <v>35</v>
      </c>
      <c r="AX1730" s="14" t="s">
        <v>74</v>
      </c>
      <c r="AY1730" s="256" t="s">
        <v>197</v>
      </c>
    </row>
    <row r="1731" s="13" customFormat="1">
      <c r="A1731" s="13"/>
      <c r="B1731" s="234"/>
      <c r="C1731" s="235"/>
      <c r="D1731" s="236" t="s">
        <v>207</v>
      </c>
      <c r="E1731" s="237" t="s">
        <v>19</v>
      </c>
      <c r="F1731" s="238" t="s">
        <v>2389</v>
      </c>
      <c r="G1731" s="235"/>
      <c r="H1731" s="239">
        <v>456.26600000000002</v>
      </c>
      <c r="I1731" s="240"/>
      <c r="J1731" s="235"/>
      <c r="K1731" s="235"/>
      <c r="L1731" s="241"/>
      <c r="M1731" s="242"/>
      <c r="N1731" s="243"/>
      <c r="O1731" s="243"/>
      <c r="P1731" s="243"/>
      <c r="Q1731" s="243"/>
      <c r="R1731" s="243"/>
      <c r="S1731" s="243"/>
      <c r="T1731" s="244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45" t="s">
        <v>207</v>
      </c>
      <c r="AU1731" s="245" t="s">
        <v>83</v>
      </c>
      <c r="AV1731" s="13" t="s">
        <v>83</v>
      </c>
      <c r="AW1731" s="13" t="s">
        <v>35</v>
      </c>
      <c r="AX1731" s="13" t="s">
        <v>81</v>
      </c>
      <c r="AY1731" s="245" t="s">
        <v>197</v>
      </c>
    </row>
    <row r="1732" s="2" customFormat="1" ht="49.05" customHeight="1">
      <c r="A1732" s="41"/>
      <c r="B1732" s="42"/>
      <c r="C1732" s="216" t="s">
        <v>2390</v>
      </c>
      <c r="D1732" s="216" t="s">
        <v>199</v>
      </c>
      <c r="E1732" s="217" t="s">
        <v>2391</v>
      </c>
      <c r="F1732" s="218" t="s">
        <v>2392</v>
      </c>
      <c r="G1732" s="219" t="s">
        <v>1259</v>
      </c>
      <c r="H1732" s="290"/>
      <c r="I1732" s="221"/>
      <c r="J1732" s="222">
        <f>ROUND(I1732*H1732,2)</f>
        <v>0</v>
      </c>
      <c r="K1732" s="218" t="s">
        <v>203</v>
      </c>
      <c r="L1732" s="47"/>
      <c r="M1732" s="223" t="s">
        <v>19</v>
      </c>
      <c r="N1732" s="224" t="s">
        <v>45</v>
      </c>
      <c r="O1732" s="87"/>
      <c r="P1732" s="225">
        <f>O1732*H1732</f>
        <v>0</v>
      </c>
      <c r="Q1732" s="225">
        <v>0</v>
      </c>
      <c r="R1732" s="225">
        <f>Q1732*H1732</f>
        <v>0</v>
      </c>
      <c r="S1732" s="225">
        <v>0</v>
      </c>
      <c r="T1732" s="226">
        <f>S1732*H1732</f>
        <v>0</v>
      </c>
      <c r="U1732" s="41"/>
      <c r="V1732" s="41"/>
      <c r="W1732" s="41"/>
      <c r="X1732" s="41"/>
      <c r="Y1732" s="41"/>
      <c r="Z1732" s="41"/>
      <c r="AA1732" s="41"/>
      <c r="AB1732" s="41"/>
      <c r="AC1732" s="41"/>
      <c r="AD1732" s="41"/>
      <c r="AE1732" s="41"/>
      <c r="AR1732" s="227" t="s">
        <v>291</v>
      </c>
      <c r="AT1732" s="227" t="s">
        <v>199</v>
      </c>
      <c r="AU1732" s="227" t="s">
        <v>83</v>
      </c>
      <c r="AY1732" s="20" t="s">
        <v>197</v>
      </c>
      <c r="BE1732" s="228">
        <f>IF(N1732="základní",J1732,0)</f>
        <v>0</v>
      </c>
      <c r="BF1732" s="228">
        <f>IF(N1732="snížená",J1732,0)</f>
        <v>0</v>
      </c>
      <c r="BG1732" s="228">
        <f>IF(N1732="zákl. přenesená",J1732,0)</f>
        <v>0</v>
      </c>
      <c r="BH1732" s="228">
        <f>IF(N1732="sníž. přenesená",J1732,0)</f>
        <v>0</v>
      </c>
      <c r="BI1732" s="228">
        <f>IF(N1732="nulová",J1732,0)</f>
        <v>0</v>
      </c>
      <c r="BJ1732" s="20" t="s">
        <v>81</v>
      </c>
      <c r="BK1732" s="228">
        <f>ROUND(I1732*H1732,2)</f>
        <v>0</v>
      </c>
      <c r="BL1732" s="20" t="s">
        <v>291</v>
      </c>
      <c r="BM1732" s="227" t="s">
        <v>2393</v>
      </c>
    </row>
    <row r="1733" s="2" customFormat="1">
      <c r="A1733" s="41"/>
      <c r="B1733" s="42"/>
      <c r="C1733" s="43"/>
      <c r="D1733" s="229" t="s">
        <v>205</v>
      </c>
      <c r="E1733" s="43"/>
      <c r="F1733" s="230" t="s">
        <v>2394</v>
      </c>
      <c r="G1733" s="43"/>
      <c r="H1733" s="43"/>
      <c r="I1733" s="231"/>
      <c r="J1733" s="43"/>
      <c r="K1733" s="43"/>
      <c r="L1733" s="47"/>
      <c r="M1733" s="232"/>
      <c r="N1733" s="233"/>
      <c r="O1733" s="87"/>
      <c r="P1733" s="87"/>
      <c r="Q1733" s="87"/>
      <c r="R1733" s="87"/>
      <c r="S1733" s="87"/>
      <c r="T1733" s="88"/>
      <c r="U1733" s="41"/>
      <c r="V1733" s="41"/>
      <c r="W1733" s="41"/>
      <c r="X1733" s="41"/>
      <c r="Y1733" s="41"/>
      <c r="Z1733" s="41"/>
      <c r="AA1733" s="41"/>
      <c r="AB1733" s="41"/>
      <c r="AC1733" s="41"/>
      <c r="AD1733" s="41"/>
      <c r="AE1733" s="41"/>
      <c r="AT1733" s="20" t="s">
        <v>205</v>
      </c>
      <c r="AU1733" s="20" t="s">
        <v>83</v>
      </c>
    </row>
    <row r="1734" s="12" customFormat="1" ht="22.8" customHeight="1">
      <c r="A1734" s="12"/>
      <c r="B1734" s="200"/>
      <c r="C1734" s="201"/>
      <c r="D1734" s="202" t="s">
        <v>73</v>
      </c>
      <c r="E1734" s="214" t="s">
        <v>2395</v>
      </c>
      <c r="F1734" s="214" t="s">
        <v>2396</v>
      </c>
      <c r="G1734" s="201"/>
      <c r="H1734" s="201"/>
      <c r="I1734" s="204"/>
      <c r="J1734" s="215">
        <f>BK1734</f>
        <v>0</v>
      </c>
      <c r="K1734" s="201"/>
      <c r="L1734" s="206"/>
      <c r="M1734" s="207"/>
      <c r="N1734" s="208"/>
      <c r="O1734" s="208"/>
      <c r="P1734" s="209">
        <f>SUM(P1735:P1836)</f>
        <v>0</v>
      </c>
      <c r="Q1734" s="208"/>
      <c r="R1734" s="209">
        <f>SUM(R1735:R1836)</f>
        <v>14.91614907</v>
      </c>
      <c r="S1734" s="208"/>
      <c r="T1734" s="210">
        <f>SUM(T1735:T1836)</f>
        <v>0</v>
      </c>
      <c r="U1734" s="12"/>
      <c r="V1734" s="12"/>
      <c r="W1734" s="12"/>
      <c r="X1734" s="12"/>
      <c r="Y1734" s="12"/>
      <c r="Z1734" s="12"/>
      <c r="AA1734" s="12"/>
      <c r="AB1734" s="12"/>
      <c r="AC1734" s="12"/>
      <c r="AD1734" s="12"/>
      <c r="AE1734" s="12"/>
      <c r="AR1734" s="211" t="s">
        <v>83</v>
      </c>
      <c r="AT1734" s="212" t="s">
        <v>73</v>
      </c>
      <c r="AU1734" s="212" t="s">
        <v>81</v>
      </c>
      <c r="AY1734" s="211" t="s">
        <v>197</v>
      </c>
      <c r="BK1734" s="213">
        <f>SUM(BK1735:BK1836)</f>
        <v>0</v>
      </c>
    </row>
    <row r="1735" s="2" customFormat="1" ht="24.15" customHeight="1">
      <c r="A1735" s="41"/>
      <c r="B1735" s="42"/>
      <c r="C1735" s="216" t="s">
        <v>2397</v>
      </c>
      <c r="D1735" s="216" t="s">
        <v>199</v>
      </c>
      <c r="E1735" s="217" t="s">
        <v>2398</v>
      </c>
      <c r="F1735" s="218" t="s">
        <v>2399</v>
      </c>
      <c r="G1735" s="219" t="s">
        <v>202</v>
      </c>
      <c r="H1735" s="220">
        <v>402.24700000000001</v>
      </c>
      <c r="I1735" s="221"/>
      <c r="J1735" s="222">
        <f>ROUND(I1735*H1735,2)</f>
        <v>0</v>
      </c>
      <c r="K1735" s="218" t="s">
        <v>203</v>
      </c>
      <c r="L1735" s="47"/>
      <c r="M1735" s="223" t="s">
        <v>19</v>
      </c>
      <c r="N1735" s="224" t="s">
        <v>45</v>
      </c>
      <c r="O1735" s="87"/>
      <c r="P1735" s="225">
        <f>O1735*H1735</f>
        <v>0</v>
      </c>
      <c r="Q1735" s="225">
        <v>0</v>
      </c>
      <c r="R1735" s="225">
        <f>Q1735*H1735</f>
        <v>0</v>
      </c>
      <c r="S1735" s="225">
        <v>0</v>
      </c>
      <c r="T1735" s="226">
        <f>S1735*H1735</f>
        <v>0</v>
      </c>
      <c r="U1735" s="41"/>
      <c r="V1735" s="41"/>
      <c r="W1735" s="41"/>
      <c r="X1735" s="41"/>
      <c r="Y1735" s="41"/>
      <c r="Z1735" s="41"/>
      <c r="AA1735" s="41"/>
      <c r="AB1735" s="41"/>
      <c r="AC1735" s="41"/>
      <c r="AD1735" s="41"/>
      <c r="AE1735" s="41"/>
      <c r="AR1735" s="227" t="s">
        <v>291</v>
      </c>
      <c r="AT1735" s="227" t="s">
        <v>199</v>
      </c>
      <c r="AU1735" s="227" t="s">
        <v>83</v>
      </c>
      <c r="AY1735" s="20" t="s">
        <v>197</v>
      </c>
      <c r="BE1735" s="228">
        <f>IF(N1735="základní",J1735,0)</f>
        <v>0</v>
      </c>
      <c r="BF1735" s="228">
        <f>IF(N1735="snížená",J1735,0)</f>
        <v>0</v>
      </c>
      <c r="BG1735" s="228">
        <f>IF(N1735="zákl. přenesená",J1735,0)</f>
        <v>0</v>
      </c>
      <c r="BH1735" s="228">
        <f>IF(N1735="sníž. přenesená",J1735,0)</f>
        <v>0</v>
      </c>
      <c r="BI1735" s="228">
        <f>IF(N1735="nulová",J1735,0)</f>
        <v>0</v>
      </c>
      <c r="BJ1735" s="20" t="s">
        <v>81</v>
      </c>
      <c r="BK1735" s="228">
        <f>ROUND(I1735*H1735,2)</f>
        <v>0</v>
      </c>
      <c r="BL1735" s="20" t="s">
        <v>291</v>
      </c>
      <c r="BM1735" s="227" t="s">
        <v>2400</v>
      </c>
    </row>
    <row r="1736" s="2" customFormat="1">
      <c r="A1736" s="41"/>
      <c r="B1736" s="42"/>
      <c r="C1736" s="43"/>
      <c r="D1736" s="229" t="s">
        <v>205</v>
      </c>
      <c r="E1736" s="43"/>
      <c r="F1736" s="230" t="s">
        <v>2401</v>
      </c>
      <c r="G1736" s="43"/>
      <c r="H1736" s="43"/>
      <c r="I1736" s="231"/>
      <c r="J1736" s="43"/>
      <c r="K1736" s="43"/>
      <c r="L1736" s="47"/>
      <c r="M1736" s="232"/>
      <c r="N1736" s="233"/>
      <c r="O1736" s="87"/>
      <c r="P1736" s="87"/>
      <c r="Q1736" s="87"/>
      <c r="R1736" s="87"/>
      <c r="S1736" s="87"/>
      <c r="T1736" s="88"/>
      <c r="U1736" s="41"/>
      <c r="V1736" s="41"/>
      <c r="W1736" s="41"/>
      <c r="X1736" s="41"/>
      <c r="Y1736" s="41"/>
      <c r="Z1736" s="41"/>
      <c r="AA1736" s="41"/>
      <c r="AB1736" s="41"/>
      <c r="AC1736" s="41"/>
      <c r="AD1736" s="41"/>
      <c r="AE1736" s="41"/>
      <c r="AT1736" s="20" t="s">
        <v>205</v>
      </c>
      <c r="AU1736" s="20" t="s">
        <v>83</v>
      </c>
    </row>
    <row r="1737" s="15" customFormat="1">
      <c r="A1737" s="15"/>
      <c r="B1737" s="257"/>
      <c r="C1737" s="258"/>
      <c r="D1737" s="236" t="s">
        <v>207</v>
      </c>
      <c r="E1737" s="259" t="s">
        <v>19</v>
      </c>
      <c r="F1737" s="260" t="s">
        <v>2402</v>
      </c>
      <c r="G1737" s="258"/>
      <c r="H1737" s="259" t="s">
        <v>19</v>
      </c>
      <c r="I1737" s="261"/>
      <c r="J1737" s="258"/>
      <c r="K1737" s="258"/>
      <c r="L1737" s="262"/>
      <c r="M1737" s="263"/>
      <c r="N1737" s="264"/>
      <c r="O1737" s="264"/>
      <c r="P1737" s="264"/>
      <c r="Q1737" s="264"/>
      <c r="R1737" s="264"/>
      <c r="S1737" s="264"/>
      <c r="T1737" s="26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T1737" s="266" t="s">
        <v>207</v>
      </c>
      <c r="AU1737" s="266" t="s">
        <v>83</v>
      </c>
      <c r="AV1737" s="15" t="s">
        <v>81</v>
      </c>
      <c r="AW1737" s="15" t="s">
        <v>35</v>
      </c>
      <c r="AX1737" s="15" t="s">
        <v>74</v>
      </c>
      <c r="AY1737" s="266" t="s">
        <v>197</v>
      </c>
    </row>
    <row r="1738" s="13" customFormat="1">
      <c r="A1738" s="13"/>
      <c r="B1738" s="234"/>
      <c r="C1738" s="235"/>
      <c r="D1738" s="236" t="s">
        <v>207</v>
      </c>
      <c r="E1738" s="237" t="s">
        <v>19</v>
      </c>
      <c r="F1738" s="238" t="s">
        <v>2403</v>
      </c>
      <c r="G1738" s="235"/>
      <c r="H1738" s="239">
        <v>37.718000000000004</v>
      </c>
      <c r="I1738" s="240"/>
      <c r="J1738" s="235"/>
      <c r="K1738" s="235"/>
      <c r="L1738" s="241"/>
      <c r="M1738" s="242"/>
      <c r="N1738" s="243"/>
      <c r="O1738" s="243"/>
      <c r="P1738" s="243"/>
      <c r="Q1738" s="243"/>
      <c r="R1738" s="243"/>
      <c r="S1738" s="243"/>
      <c r="T1738" s="244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45" t="s">
        <v>207</v>
      </c>
      <c r="AU1738" s="245" t="s">
        <v>83</v>
      </c>
      <c r="AV1738" s="13" t="s">
        <v>83</v>
      </c>
      <c r="AW1738" s="13" t="s">
        <v>35</v>
      </c>
      <c r="AX1738" s="13" t="s">
        <v>74</v>
      </c>
      <c r="AY1738" s="245" t="s">
        <v>197</v>
      </c>
    </row>
    <row r="1739" s="13" customFormat="1">
      <c r="A1739" s="13"/>
      <c r="B1739" s="234"/>
      <c r="C1739" s="235"/>
      <c r="D1739" s="236" t="s">
        <v>207</v>
      </c>
      <c r="E1739" s="237" t="s">
        <v>19</v>
      </c>
      <c r="F1739" s="238" t="s">
        <v>2404</v>
      </c>
      <c r="G1739" s="235"/>
      <c r="H1739" s="239">
        <v>3.6549999999999998</v>
      </c>
      <c r="I1739" s="240"/>
      <c r="J1739" s="235"/>
      <c r="K1739" s="235"/>
      <c r="L1739" s="241"/>
      <c r="M1739" s="242"/>
      <c r="N1739" s="243"/>
      <c r="O1739" s="243"/>
      <c r="P1739" s="243"/>
      <c r="Q1739" s="243"/>
      <c r="R1739" s="243"/>
      <c r="S1739" s="243"/>
      <c r="T1739" s="244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5" t="s">
        <v>207</v>
      </c>
      <c r="AU1739" s="245" t="s">
        <v>83</v>
      </c>
      <c r="AV1739" s="13" t="s">
        <v>83</v>
      </c>
      <c r="AW1739" s="13" t="s">
        <v>35</v>
      </c>
      <c r="AX1739" s="13" t="s">
        <v>74</v>
      </c>
      <c r="AY1739" s="245" t="s">
        <v>197</v>
      </c>
    </row>
    <row r="1740" s="13" customFormat="1">
      <c r="A1740" s="13"/>
      <c r="B1740" s="234"/>
      <c r="C1740" s="235"/>
      <c r="D1740" s="236" t="s">
        <v>207</v>
      </c>
      <c r="E1740" s="237" t="s">
        <v>19</v>
      </c>
      <c r="F1740" s="238" t="s">
        <v>2405</v>
      </c>
      <c r="G1740" s="235"/>
      <c r="H1740" s="239">
        <v>47.429000000000002</v>
      </c>
      <c r="I1740" s="240"/>
      <c r="J1740" s="235"/>
      <c r="K1740" s="235"/>
      <c r="L1740" s="241"/>
      <c r="M1740" s="242"/>
      <c r="N1740" s="243"/>
      <c r="O1740" s="243"/>
      <c r="P1740" s="243"/>
      <c r="Q1740" s="243"/>
      <c r="R1740" s="243"/>
      <c r="S1740" s="243"/>
      <c r="T1740" s="244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5" t="s">
        <v>207</v>
      </c>
      <c r="AU1740" s="245" t="s">
        <v>83</v>
      </c>
      <c r="AV1740" s="13" t="s">
        <v>83</v>
      </c>
      <c r="AW1740" s="13" t="s">
        <v>35</v>
      </c>
      <c r="AX1740" s="13" t="s">
        <v>74</v>
      </c>
      <c r="AY1740" s="245" t="s">
        <v>197</v>
      </c>
    </row>
    <row r="1741" s="13" customFormat="1">
      <c r="A1741" s="13"/>
      <c r="B1741" s="234"/>
      <c r="C1741" s="235"/>
      <c r="D1741" s="236" t="s">
        <v>207</v>
      </c>
      <c r="E1741" s="237" t="s">
        <v>19</v>
      </c>
      <c r="F1741" s="238" t="s">
        <v>2406</v>
      </c>
      <c r="G1741" s="235"/>
      <c r="H1741" s="239">
        <v>11.18</v>
      </c>
      <c r="I1741" s="240"/>
      <c r="J1741" s="235"/>
      <c r="K1741" s="235"/>
      <c r="L1741" s="241"/>
      <c r="M1741" s="242"/>
      <c r="N1741" s="243"/>
      <c r="O1741" s="243"/>
      <c r="P1741" s="243"/>
      <c r="Q1741" s="243"/>
      <c r="R1741" s="243"/>
      <c r="S1741" s="243"/>
      <c r="T1741" s="244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45" t="s">
        <v>207</v>
      </c>
      <c r="AU1741" s="245" t="s">
        <v>83</v>
      </c>
      <c r="AV1741" s="13" t="s">
        <v>83</v>
      </c>
      <c r="AW1741" s="13" t="s">
        <v>35</v>
      </c>
      <c r="AX1741" s="13" t="s">
        <v>74</v>
      </c>
      <c r="AY1741" s="245" t="s">
        <v>197</v>
      </c>
    </row>
    <row r="1742" s="13" customFormat="1">
      <c r="A1742" s="13"/>
      <c r="B1742" s="234"/>
      <c r="C1742" s="235"/>
      <c r="D1742" s="236" t="s">
        <v>207</v>
      </c>
      <c r="E1742" s="237" t="s">
        <v>19</v>
      </c>
      <c r="F1742" s="238" t="s">
        <v>2407</v>
      </c>
      <c r="G1742" s="235"/>
      <c r="H1742" s="239">
        <v>15.265000000000001</v>
      </c>
      <c r="I1742" s="240"/>
      <c r="J1742" s="235"/>
      <c r="K1742" s="235"/>
      <c r="L1742" s="241"/>
      <c r="M1742" s="242"/>
      <c r="N1742" s="243"/>
      <c r="O1742" s="243"/>
      <c r="P1742" s="243"/>
      <c r="Q1742" s="243"/>
      <c r="R1742" s="243"/>
      <c r="S1742" s="243"/>
      <c r="T1742" s="244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45" t="s">
        <v>207</v>
      </c>
      <c r="AU1742" s="245" t="s">
        <v>83</v>
      </c>
      <c r="AV1742" s="13" t="s">
        <v>83</v>
      </c>
      <c r="AW1742" s="13" t="s">
        <v>35</v>
      </c>
      <c r="AX1742" s="13" t="s">
        <v>74</v>
      </c>
      <c r="AY1742" s="245" t="s">
        <v>197</v>
      </c>
    </row>
    <row r="1743" s="13" customFormat="1">
      <c r="A1743" s="13"/>
      <c r="B1743" s="234"/>
      <c r="C1743" s="235"/>
      <c r="D1743" s="236" t="s">
        <v>207</v>
      </c>
      <c r="E1743" s="237" t="s">
        <v>19</v>
      </c>
      <c r="F1743" s="238" t="s">
        <v>2408</v>
      </c>
      <c r="G1743" s="235"/>
      <c r="H1743" s="239">
        <v>33.289999999999999</v>
      </c>
      <c r="I1743" s="240"/>
      <c r="J1743" s="235"/>
      <c r="K1743" s="235"/>
      <c r="L1743" s="241"/>
      <c r="M1743" s="242"/>
      <c r="N1743" s="243"/>
      <c r="O1743" s="243"/>
      <c r="P1743" s="243"/>
      <c r="Q1743" s="243"/>
      <c r="R1743" s="243"/>
      <c r="S1743" s="243"/>
      <c r="T1743" s="244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5" t="s">
        <v>207</v>
      </c>
      <c r="AU1743" s="245" t="s">
        <v>83</v>
      </c>
      <c r="AV1743" s="13" t="s">
        <v>83</v>
      </c>
      <c r="AW1743" s="13" t="s">
        <v>35</v>
      </c>
      <c r="AX1743" s="13" t="s">
        <v>74</v>
      </c>
      <c r="AY1743" s="245" t="s">
        <v>197</v>
      </c>
    </row>
    <row r="1744" s="13" customFormat="1">
      <c r="A1744" s="13"/>
      <c r="B1744" s="234"/>
      <c r="C1744" s="235"/>
      <c r="D1744" s="236" t="s">
        <v>207</v>
      </c>
      <c r="E1744" s="237" t="s">
        <v>19</v>
      </c>
      <c r="F1744" s="238" t="s">
        <v>2409</v>
      </c>
      <c r="G1744" s="235"/>
      <c r="H1744" s="239">
        <v>11.18</v>
      </c>
      <c r="I1744" s="240"/>
      <c r="J1744" s="235"/>
      <c r="K1744" s="235"/>
      <c r="L1744" s="241"/>
      <c r="M1744" s="242"/>
      <c r="N1744" s="243"/>
      <c r="O1744" s="243"/>
      <c r="P1744" s="243"/>
      <c r="Q1744" s="243"/>
      <c r="R1744" s="243"/>
      <c r="S1744" s="243"/>
      <c r="T1744" s="244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45" t="s">
        <v>207</v>
      </c>
      <c r="AU1744" s="245" t="s">
        <v>83</v>
      </c>
      <c r="AV1744" s="13" t="s">
        <v>83</v>
      </c>
      <c r="AW1744" s="13" t="s">
        <v>35</v>
      </c>
      <c r="AX1744" s="13" t="s">
        <v>74</v>
      </c>
      <c r="AY1744" s="245" t="s">
        <v>197</v>
      </c>
    </row>
    <row r="1745" s="13" customFormat="1">
      <c r="A1745" s="13"/>
      <c r="B1745" s="234"/>
      <c r="C1745" s="235"/>
      <c r="D1745" s="236" t="s">
        <v>207</v>
      </c>
      <c r="E1745" s="237" t="s">
        <v>19</v>
      </c>
      <c r="F1745" s="238" t="s">
        <v>2410</v>
      </c>
      <c r="G1745" s="235"/>
      <c r="H1745" s="239">
        <v>106.58499999999999</v>
      </c>
      <c r="I1745" s="240"/>
      <c r="J1745" s="235"/>
      <c r="K1745" s="235"/>
      <c r="L1745" s="241"/>
      <c r="M1745" s="242"/>
      <c r="N1745" s="243"/>
      <c r="O1745" s="243"/>
      <c r="P1745" s="243"/>
      <c r="Q1745" s="243"/>
      <c r="R1745" s="243"/>
      <c r="S1745" s="243"/>
      <c r="T1745" s="244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5" t="s">
        <v>207</v>
      </c>
      <c r="AU1745" s="245" t="s">
        <v>83</v>
      </c>
      <c r="AV1745" s="13" t="s">
        <v>83</v>
      </c>
      <c r="AW1745" s="13" t="s">
        <v>35</v>
      </c>
      <c r="AX1745" s="13" t="s">
        <v>74</v>
      </c>
      <c r="AY1745" s="245" t="s">
        <v>197</v>
      </c>
    </row>
    <row r="1746" s="16" customFormat="1">
      <c r="A1746" s="16"/>
      <c r="B1746" s="268"/>
      <c r="C1746" s="269"/>
      <c r="D1746" s="236" t="s">
        <v>207</v>
      </c>
      <c r="E1746" s="270" t="s">
        <v>19</v>
      </c>
      <c r="F1746" s="271" t="s">
        <v>335</v>
      </c>
      <c r="G1746" s="269"/>
      <c r="H1746" s="272">
        <v>266.30200000000002</v>
      </c>
      <c r="I1746" s="273"/>
      <c r="J1746" s="269"/>
      <c r="K1746" s="269"/>
      <c r="L1746" s="274"/>
      <c r="M1746" s="275"/>
      <c r="N1746" s="276"/>
      <c r="O1746" s="276"/>
      <c r="P1746" s="276"/>
      <c r="Q1746" s="276"/>
      <c r="R1746" s="276"/>
      <c r="S1746" s="276"/>
      <c r="T1746" s="277"/>
      <c r="U1746" s="16"/>
      <c r="V1746" s="16"/>
      <c r="W1746" s="16"/>
      <c r="X1746" s="16"/>
      <c r="Y1746" s="16"/>
      <c r="Z1746" s="16"/>
      <c r="AA1746" s="16"/>
      <c r="AB1746" s="16"/>
      <c r="AC1746" s="16"/>
      <c r="AD1746" s="16"/>
      <c r="AE1746" s="16"/>
      <c r="AT1746" s="278" t="s">
        <v>207</v>
      </c>
      <c r="AU1746" s="278" t="s">
        <v>83</v>
      </c>
      <c r="AV1746" s="16" t="s">
        <v>94</v>
      </c>
      <c r="AW1746" s="16" t="s">
        <v>35</v>
      </c>
      <c r="AX1746" s="16" t="s">
        <v>74</v>
      </c>
      <c r="AY1746" s="278" t="s">
        <v>197</v>
      </c>
    </row>
    <row r="1747" s="13" customFormat="1">
      <c r="A1747" s="13"/>
      <c r="B1747" s="234"/>
      <c r="C1747" s="235"/>
      <c r="D1747" s="236" t="s">
        <v>207</v>
      </c>
      <c r="E1747" s="237" t="s">
        <v>19</v>
      </c>
      <c r="F1747" s="238" t="s">
        <v>2411</v>
      </c>
      <c r="G1747" s="235"/>
      <c r="H1747" s="239">
        <v>4.7300000000000004</v>
      </c>
      <c r="I1747" s="240"/>
      <c r="J1747" s="235"/>
      <c r="K1747" s="235"/>
      <c r="L1747" s="241"/>
      <c r="M1747" s="242"/>
      <c r="N1747" s="243"/>
      <c r="O1747" s="243"/>
      <c r="P1747" s="243"/>
      <c r="Q1747" s="243"/>
      <c r="R1747" s="243"/>
      <c r="S1747" s="243"/>
      <c r="T1747" s="244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5" t="s">
        <v>207</v>
      </c>
      <c r="AU1747" s="245" t="s">
        <v>83</v>
      </c>
      <c r="AV1747" s="13" t="s">
        <v>83</v>
      </c>
      <c r="AW1747" s="13" t="s">
        <v>35</v>
      </c>
      <c r="AX1747" s="13" t="s">
        <v>74</v>
      </c>
      <c r="AY1747" s="245" t="s">
        <v>197</v>
      </c>
    </row>
    <row r="1748" s="13" customFormat="1">
      <c r="A1748" s="13"/>
      <c r="B1748" s="234"/>
      <c r="C1748" s="235"/>
      <c r="D1748" s="236" t="s">
        <v>207</v>
      </c>
      <c r="E1748" s="237" t="s">
        <v>19</v>
      </c>
      <c r="F1748" s="238" t="s">
        <v>2412</v>
      </c>
      <c r="G1748" s="235"/>
      <c r="H1748" s="239">
        <v>4.2999999999999998</v>
      </c>
      <c r="I1748" s="240"/>
      <c r="J1748" s="235"/>
      <c r="K1748" s="235"/>
      <c r="L1748" s="241"/>
      <c r="M1748" s="242"/>
      <c r="N1748" s="243"/>
      <c r="O1748" s="243"/>
      <c r="P1748" s="243"/>
      <c r="Q1748" s="243"/>
      <c r="R1748" s="243"/>
      <c r="S1748" s="243"/>
      <c r="T1748" s="244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45" t="s">
        <v>207</v>
      </c>
      <c r="AU1748" s="245" t="s">
        <v>83</v>
      </c>
      <c r="AV1748" s="13" t="s">
        <v>83</v>
      </c>
      <c r="AW1748" s="13" t="s">
        <v>35</v>
      </c>
      <c r="AX1748" s="13" t="s">
        <v>74</v>
      </c>
      <c r="AY1748" s="245" t="s">
        <v>197</v>
      </c>
    </row>
    <row r="1749" s="13" customFormat="1">
      <c r="A1749" s="13"/>
      <c r="B1749" s="234"/>
      <c r="C1749" s="235"/>
      <c r="D1749" s="236" t="s">
        <v>207</v>
      </c>
      <c r="E1749" s="237" t="s">
        <v>19</v>
      </c>
      <c r="F1749" s="238" t="s">
        <v>2413</v>
      </c>
      <c r="G1749" s="235"/>
      <c r="H1749" s="239">
        <v>4.7300000000000004</v>
      </c>
      <c r="I1749" s="240"/>
      <c r="J1749" s="235"/>
      <c r="K1749" s="235"/>
      <c r="L1749" s="241"/>
      <c r="M1749" s="242"/>
      <c r="N1749" s="243"/>
      <c r="O1749" s="243"/>
      <c r="P1749" s="243"/>
      <c r="Q1749" s="243"/>
      <c r="R1749" s="243"/>
      <c r="S1749" s="243"/>
      <c r="T1749" s="244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45" t="s">
        <v>207</v>
      </c>
      <c r="AU1749" s="245" t="s">
        <v>83</v>
      </c>
      <c r="AV1749" s="13" t="s">
        <v>83</v>
      </c>
      <c r="AW1749" s="13" t="s">
        <v>35</v>
      </c>
      <c r="AX1749" s="13" t="s">
        <v>74</v>
      </c>
      <c r="AY1749" s="245" t="s">
        <v>197</v>
      </c>
    </row>
    <row r="1750" s="13" customFormat="1">
      <c r="A1750" s="13"/>
      <c r="B1750" s="234"/>
      <c r="C1750" s="235"/>
      <c r="D1750" s="236" t="s">
        <v>207</v>
      </c>
      <c r="E1750" s="237" t="s">
        <v>19</v>
      </c>
      <c r="F1750" s="238" t="s">
        <v>2414</v>
      </c>
      <c r="G1750" s="235"/>
      <c r="H1750" s="239">
        <v>4.7300000000000004</v>
      </c>
      <c r="I1750" s="240"/>
      <c r="J1750" s="235"/>
      <c r="K1750" s="235"/>
      <c r="L1750" s="241"/>
      <c r="M1750" s="242"/>
      <c r="N1750" s="243"/>
      <c r="O1750" s="243"/>
      <c r="P1750" s="243"/>
      <c r="Q1750" s="243"/>
      <c r="R1750" s="243"/>
      <c r="S1750" s="243"/>
      <c r="T1750" s="244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45" t="s">
        <v>207</v>
      </c>
      <c r="AU1750" s="245" t="s">
        <v>83</v>
      </c>
      <c r="AV1750" s="13" t="s">
        <v>83</v>
      </c>
      <c r="AW1750" s="13" t="s">
        <v>35</v>
      </c>
      <c r="AX1750" s="13" t="s">
        <v>74</v>
      </c>
      <c r="AY1750" s="245" t="s">
        <v>197</v>
      </c>
    </row>
    <row r="1751" s="13" customFormat="1">
      <c r="A1751" s="13"/>
      <c r="B1751" s="234"/>
      <c r="C1751" s="235"/>
      <c r="D1751" s="236" t="s">
        <v>207</v>
      </c>
      <c r="E1751" s="237" t="s">
        <v>19</v>
      </c>
      <c r="F1751" s="238" t="s">
        <v>2415</v>
      </c>
      <c r="G1751" s="235"/>
      <c r="H1751" s="239">
        <v>17.716000000000001</v>
      </c>
      <c r="I1751" s="240"/>
      <c r="J1751" s="235"/>
      <c r="K1751" s="235"/>
      <c r="L1751" s="241"/>
      <c r="M1751" s="242"/>
      <c r="N1751" s="243"/>
      <c r="O1751" s="243"/>
      <c r="P1751" s="243"/>
      <c r="Q1751" s="243"/>
      <c r="R1751" s="243"/>
      <c r="S1751" s="243"/>
      <c r="T1751" s="244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45" t="s">
        <v>207</v>
      </c>
      <c r="AU1751" s="245" t="s">
        <v>83</v>
      </c>
      <c r="AV1751" s="13" t="s">
        <v>83</v>
      </c>
      <c r="AW1751" s="13" t="s">
        <v>35</v>
      </c>
      <c r="AX1751" s="13" t="s">
        <v>74</v>
      </c>
      <c r="AY1751" s="245" t="s">
        <v>197</v>
      </c>
    </row>
    <row r="1752" s="13" customFormat="1">
      <c r="A1752" s="13"/>
      <c r="B1752" s="234"/>
      <c r="C1752" s="235"/>
      <c r="D1752" s="236" t="s">
        <v>207</v>
      </c>
      <c r="E1752" s="237" t="s">
        <v>19</v>
      </c>
      <c r="F1752" s="238" t="s">
        <v>2416</v>
      </c>
      <c r="G1752" s="235"/>
      <c r="H1752" s="239">
        <v>17.716000000000001</v>
      </c>
      <c r="I1752" s="240"/>
      <c r="J1752" s="235"/>
      <c r="K1752" s="235"/>
      <c r="L1752" s="241"/>
      <c r="M1752" s="242"/>
      <c r="N1752" s="243"/>
      <c r="O1752" s="243"/>
      <c r="P1752" s="243"/>
      <c r="Q1752" s="243"/>
      <c r="R1752" s="243"/>
      <c r="S1752" s="243"/>
      <c r="T1752" s="244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45" t="s">
        <v>207</v>
      </c>
      <c r="AU1752" s="245" t="s">
        <v>83</v>
      </c>
      <c r="AV1752" s="13" t="s">
        <v>83</v>
      </c>
      <c r="AW1752" s="13" t="s">
        <v>35</v>
      </c>
      <c r="AX1752" s="13" t="s">
        <v>74</v>
      </c>
      <c r="AY1752" s="245" t="s">
        <v>197</v>
      </c>
    </row>
    <row r="1753" s="13" customFormat="1">
      <c r="A1753" s="13"/>
      <c r="B1753" s="234"/>
      <c r="C1753" s="235"/>
      <c r="D1753" s="236" t="s">
        <v>207</v>
      </c>
      <c r="E1753" s="237" t="s">
        <v>19</v>
      </c>
      <c r="F1753" s="238" t="s">
        <v>2417</v>
      </c>
      <c r="G1753" s="235"/>
      <c r="H1753" s="239">
        <v>24.402999999999999</v>
      </c>
      <c r="I1753" s="240"/>
      <c r="J1753" s="235"/>
      <c r="K1753" s="235"/>
      <c r="L1753" s="241"/>
      <c r="M1753" s="242"/>
      <c r="N1753" s="243"/>
      <c r="O1753" s="243"/>
      <c r="P1753" s="243"/>
      <c r="Q1753" s="243"/>
      <c r="R1753" s="243"/>
      <c r="S1753" s="243"/>
      <c r="T1753" s="244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45" t="s">
        <v>207</v>
      </c>
      <c r="AU1753" s="245" t="s">
        <v>83</v>
      </c>
      <c r="AV1753" s="13" t="s">
        <v>83</v>
      </c>
      <c r="AW1753" s="13" t="s">
        <v>35</v>
      </c>
      <c r="AX1753" s="13" t="s">
        <v>74</v>
      </c>
      <c r="AY1753" s="245" t="s">
        <v>197</v>
      </c>
    </row>
    <row r="1754" s="13" customFormat="1">
      <c r="A1754" s="13"/>
      <c r="B1754" s="234"/>
      <c r="C1754" s="235"/>
      <c r="D1754" s="236" t="s">
        <v>207</v>
      </c>
      <c r="E1754" s="237" t="s">
        <v>19</v>
      </c>
      <c r="F1754" s="238" t="s">
        <v>2418</v>
      </c>
      <c r="G1754" s="235"/>
      <c r="H1754" s="239">
        <v>25.800000000000001</v>
      </c>
      <c r="I1754" s="240"/>
      <c r="J1754" s="235"/>
      <c r="K1754" s="235"/>
      <c r="L1754" s="241"/>
      <c r="M1754" s="242"/>
      <c r="N1754" s="243"/>
      <c r="O1754" s="243"/>
      <c r="P1754" s="243"/>
      <c r="Q1754" s="243"/>
      <c r="R1754" s="243"/>
      <c r="S1754" s="243"/>
      <c r="T1754" s="244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5" t="s">
        <v>207</v>
      </c>
      <c r="AU1754" s="245" t="s">
        <v>83</v>
      </c>
      <c r="AV1754" s="13" t="s">
        <v>83</v>
      </c>
      <c r="AW1754" s="13" t="s">
        <v>35</v>
      </c>
      <c r="AX1754" s="13" t="s">
        <v>74</v>
      </c>
      <c r="AY1754" s="245" t="s">
        <v>197</v>
      </c>
    </row>
    <row r="1755" s="13" customFormat="1">
      <c r="A1755" s="13"/>
      <c r="B1755" s="234"/>
      <c r="C1755" s="235"/>
      <c r="D1755" s="236" t="s">
        <v>207</v>
      </c>
      <c r="E1755" s="237" t="s">
        <v>19</v>
      </c>
      <c r="F1755" s="238" t="s">
        <v>2419</v>
      </c>
      <c r="G1755" s="235"/>
      <c r="H1755" s="239">
        <v>4.2999999999999998</v>
      </c>
      <c r="I1755" s="240"/>
      <c r="J1755" s="235"/>
      <c r="K1755" s="235"/>
      <c r="L1755" s="241"/>
      <c r="M1755" s="242"/>
      <c r="N1755" s="243"/>
      <c r="O1755" s="243"/>
      <c r="P1755" s="243"/>
      <c r="Q1755" s="243"/>
      <c r="R1755" s="243"/>
      <c r="S1755" s="243"/>
      <c r="T1755" s="244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5" t="s">
        <v>207</v>
      </c>
      <c r="AU1755" s="245" t="s">
        <v>83</v>
      </c>
      <c r="AV1755" s="13" t="s">
        <v>83</v>
      </c>
      <c r="AW1755" s="13" t="s">
        <v>35</v>
      </c>
      <c r="AX1755" s="13" t="s">
        <v>74</v>
      </c>
      <c r="AY1755" s="245" t="s">
        <v>197</v>
      </c>
    </row>
    <row r="1756" s="13" customFormat="1">
      <c r="A1756" s="13"/>
      <c r="B1756" s="234"/>
      <c r="C1756" s="235"/>
      <c r="D1756" s="236" t="s">
        <v>207</v>
      </c>
      <c r="E1756" s="237" t="s">
        <v>19</v>
      </c>
      <c r="F1756" s="238" t="s">
        <v>2420</v>
      </c>
      <c r="G1756" s="235"/>
      <c r="H1756" s="239">
        <v>4.2999999999999998</v>
      </c>
      <c r="I1756" s="240"/>
      <c r="J1756" s="235"/>
      <c r="K1756" s="235"/>
      <c r="L1756" s="241"/>
      <c r="M1756" s="242"/>
      <c r="N1756" s="243"/>
      <c r="O1756" s="243"/>
      <c r="P1756" s="243"/>
      <c r="Q1756" s="243"/>
      <c r="R1756" s="243"/>
      <c r="S1756" s="243"/>
      <c r="T1756" s="244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45" t="s">
        <v>207</v>
      </c>
      <c r="AU1756" s="245" t="s">
        <v>83</v>
      </c>
      <c r="AV1756" s="13" t="s">
        <v>83</v>
      </c>
      <c r="AW1756" s="13" t="s">
        <v>35</v>
      </c>
      <c r="AX1756" s="13" t="s">
        <v>74</v>
      </c>
      <c r="AY1756" s="245" t="s">
        <v>197</v>
      </c>
    </row>
    <row r="1757" s="13" customFormat="1">
      <c r="A1757" s="13"/>
      <c r="B1757" s="234"/>
      <c r="C1757" s="235"/>
      <c r="D1757" s="236" t="s">
        <v>207</v>
      </c>
      <c r="E1757" s="237" t="s">
        <v>19</v>
      </c>
      <c r="F1757" s="238" t="s">
        <v>2421</v>
      </c>
      <c r="G1757" s="235"/>
      <c r="H1757" s="239">
        <v>4.2999999999999998</v>
      </c>
      <c r="I1757" s="240"/>
      <c r="J1757" s="235"/>
      <c r="K1757" s="235"/>
      <c r="L1757" s="241"/>
      <c r="M1757" s="242"/>
      <c r="N1757" s="243"/>
      <c r="O1757" s="243"/>
      <c r="P1757" s="243"/>
      <c r="Q1757" s="243"/>
      <c r="R1757" s="243"/>
      <c r="S1757" s="243"/>
      <c r="T1757" s="244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45" t="s">
        <v>207</v>
      </c>
      <c r="AU1757" s="245" t="s">
        <v>83</v>
      </c>
      <c r="AV1757" s="13" t="s">
        <v>83</v>
      </c>
      <c r="AW1757" s="13" t="s">
        <v>35</v>
      </c>
      <c r="AX1757" s="13" t="s">
        <v>74</v>
      </c>
      <c r="AY1757" s="245" t="s">
        <v>197</v>
      </c>
    </row>
    <row r="1758" s="13" customFormat="1">
      <c r="A1758" s="13"/>
      <c r="B1758" s="234"/>
      <c r="C1758" s="235"/>
      <c r="D1758" s="236" t="s">
        <v>207</v>
      </c>
      <c r="E1758" s="237" t="s">
        <v>19</v>
      </c>
      <c r="F1758" s="238" t="s">
        <v>2422</v>
      </c>
      <c r="G1758" s="235"/>
      <c r="H1758" s="239">
        <v>4.2999999999999998</v>
      </c>
      <c r="I1758" s="240"/>
      <c r="J1758" s="235"/>
      <c r="K1758" s="235"/>
      <c r="L1758" s="241"/>
      <c r="M1758" s="242"/>
      <c r="N1758" s="243"/>
      <c r="O1758" s="243"/>
      <c r="P1758" s="243"/>
      <c r="Q1758" s="243"/>
      <c r="R1758" s="243"/>
      <c r="S1758" s="243"/>
      <c r="T1758" s="244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45" t="s">
        <v>207</v>
      </c>
      <c r="AU1758" s="245" t="s">
        <v>83</v>
      </c>
      <c r="AV1758" s="13" t="s">
        <v>83</v>
      </c>
      <c r="AW1758" s="13" t="s">
        <v>35</v>
      </c>
      <c r="AX1758" s="13" t="s">
        <v>74</v>
      </c>
      <c r="AY1758" s="245" t="s">
        <v>197</v>
      </c>
    </row>
    <row r="1759" s="13" customFormat="1">
      <c r="A1759" s="13"/>
      <c r="B1759" s="234"/>
      <c r="C1759" s="235"/>
      <c r="D1759" s="236" t="s">
        <v>207</v>
      </c>
      <c r="E1759" s="237" t="s">
        <v>19</v>
      </c>
      <c r="F1759" s="238" t="s">
        <v>2423</v>
      </c>
      <c r="G1759" s="235"/>
      <c r="H1759" s="239">
        <v>3.2250000000000001</v>
      </c>
      <c r="I1759" s="240"/>
      <c r="J1759" s="235"/>
      <c r="K1759" s="235"/>
      <c r="L1759" s="241"/>
      <c r="M1759" s="242"/>
      <c r="N1759" s="243"/>
      <c r="O1759" s="243"/>
      <c r="P1759" s="243"/>
      <c r="Q1759" s="243"/>
      <c r="R1759" s="243"/>
      <c r="S1759" s="243"/>
      <c r="T1759" s="244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5" t="s">
        <v>207</v>
      </c>
      <c r="AU1759" s="245" t="s">
        <v>83</v>
      </c>
      <c r="AV1759" s="13" t="s">
        <v>83</v>
      </c>
      <c r="AW1759" s="13" t="s">
        <v>35</v>
      </c>
      <c r="AX1759" s="13" t="s">
        <v>74</v>
      </c>
      <c r="AY1759" s="245" t="s">
        <v>197</v>
      </c>
    </row>
    <row r="1760" s="13" customFormat="1">
      <c r="A1760" s="13"/>
      <c r="B1760" s="234"/>
      <c r="C1760" s="235"/>
      <c r="D1760" s="236" t="s">
        <v>207</v>
      </c>
      <c r="E1760" s="237" t="s">
        <v>19</v>
      </c>
      <c r="F1760" s="238" t="s">
        <v>2424</v>
      </c>
      <c r="G1760" s="235"/>
      <c r="H1760" s="239">
        <v>11.395</v>
      </c>
      <c r="I1760" s="240"/>
      <c r="J1760" s="235"/>
      <c r="K1760" s="235"/>
      <c r="L1760" s="241"/>
      <c r="M1760" s="242"/>
      <c r="N1760" s="243"/>
      <c r="O1760" s="243"/>
      <c r="P1760" s="243"/>
      <c r="Q1760" s="243"/>
      <c r="R1760" s="243"/>
      <c r="S1760" s="243"/>
      <c r="T1760" s="244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45" t="s">
        <v>207</v>
      </c>
      <c r="AU1760" s="245" t="s">
        <v>83</v>
      </c>
      <c r="AV1760" s="13" t="s">
        <v>83</v>
      </c>
      <c r="AW1760" s="13" t="s">
        <v>35</v>
      </c>
      <c r="AX1760" s="13" t="s">
        <v>74</v>
      </c>
      <c r="AY1760" s="245" t="s">
        <v>197</v>
      </c>
    </row>
    <row r="1761" s="16" customFormat="1">
      <c r="A1761" s="16"/>
      <c r="B1761" s="268"/>
      <c r="C1761" s="269"/>
      <c r="D1761" s="236" t="s">
        <v>207</v>
      </c>
      <c r="E1761" s="270" t="s">
        <v>19</v>
      </c>
      <c r="F1761" s="271" t="s">
        <v>335</v>
      </c>
      <c r="G1761" s="269"/>
      <c r="H1761" s="272">
        <v>135.94499999999999</v>
      </c>
      <c r="I1761" s="273"/>
      <c r="J1761" s="269"/>
      <c r="K1761" s="269"/>
      <c r="L1761" s="274"/>
      <c r="M1761" s="275"/>
      <c r="N1761" s="276"/>
      <c r="O1761" s="276"/>
      <c r="P1761" s="276"/>
      <c r="Q1761" s="276"/>
      <c r="R1761" s="276"/>
      <c r="S1761" s="276"/>
      <c r="T1761" s="277"/>
      <c r="U1761" s="16"/>
      <c r="V1761" s="16"/>
      <c r="W1761" s="16"/>
      <c r="X1761" s="16"/>
      <c r="Y1761" s="16"/>
      <c r="Z1761" s="16"/>
      <c r="AA1761" s="16"/>
      <c r="AB1761" s="16"/>
      <c r="AC1761" s="16"/>
      <c r="AD1761" s="16"/>
      <c r="AE1761" s="16"/>
      <c r="AT1761" s="278" t="s">
        <v>207</v>
      </c>
      <c r="AU1761" s="278" t="s">
        <v>83</v>
      </c>
      <c r="AV1761" s="16" t="s">
        <v>94</v>
      </c>
      <c r="AW1761" s="16" t="s">
        <v>35</v>
      </c>
      <c r="AX1761" s="16" t="s">
        <v>74</v>
      </c>
      <c r="AY1761" s="278" t="s">
        <v>197</v>
      </c>
    </row>
    <row r="1762" s="14" customFormat="1">
      <c r="A1762" s="14"/>
      <c r="B1762" s="246"/>
      <c r="C1762" s="247"/>
      <c r="D1762" s="236" t="s">
        <v>207</v>
      </c>
      <c r="E1762" s="248" t="s">
        <v>19</v>
      </c>
      <c r="F1762" s="249" t="s">
        <v>216</v>
      </c>
      <c r="G1762" s="247"/>
      <c r="H1762" s="250">
        <v>402.24700000000001</v>
      </c>
      <c r="I1762" s="251"/>
      <c r="J1762" s="247"/>
      <c r="K1762" s="247"/>
      <c r="L1762" s="252"/>
      <c r="M1762" s="253"/>
      <c r="N1762" s="254"/>
      <c r="O1762" s="254"/>
      <c r="P1762" s="254"/>
      <c r="Q1762" s="254"/>
      <c r="R1762" s="254"/>
      <c r="S1762" s="254"/>
      <c r="T1762" s="255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6" t="s">
        <v>207</v>
      </c>
      <c r="AU1762" s="256" t="s">
        <v>83</v>
      </c>
      <c r="AV1762" s="14" t="s">
        <v>109</v>
      </c>
      <c r="AW1762" s="14" t="s">
        <v>35</v>
      </c>
      <c r="AX1762" s="14" t="s">
        <v>81</v>
      </c>
      <c r="AY1762" s="256" t="s">
        <v>197</v>
      </c>
    </row>
    <row r="1763" s="2" customFormat="1" ht="24.15" customHeight="1">
      <c r="A1763" s="41"/>
      <c r="B1763" s="42"/>
      <c r="C1763" s="216" t="s">
        <v>2425</v>
      </c>
      <c r="D1763" s="216" t="s">
        <v>199</v>
      </c>
      <c r="E1763" s="217" t="s">
        <v>2426</v>
      </c>
      <c r="F1763" s="218" t="s">
        <v>2427</v>
      </c>
      <c r="G1763" s="219" t="s">
        <v>202</v>
      </c>
      <c r="H1763" s="220">
        <v>462.584</v>
      </c>
      <c r="I1763" s="221"/>
      <c r="J1763" s="222">
        <f>ROUND(I1763*H1763,2)</f>
        <v>0</v>
      </c>
      <c r="K1763" s="218" t="s">
        <v>203</v>
      </c>
      <c r="L1763" s="47"/>
      <c r="M1763" s="223" t="s">
        <v>19</v>
      </c>
      <c r="N1763" s="224" t="s">
        <v>45</v>
      </c>
      <c r="O1763" s="87"/>
      <c r="P1763" s="225">
        <f>O1763*H1763</f>
        <v>0</v>
      </c>
      <c r="Q1763" s="225">
        <v>0.00029999999999999997</v>
      </c>
      <c r="R1763" s="225">
        <f>Q1763*H1763</f>
        <v>0.13877519999999999</v>
      </c>
      <c r="S1763" s="225">
        <v>0</v>
      </c>
      <c r="T1763" s="226">
        <f>S1763*H1763</f>
        <v>0</v>
      </c>
      <c r="U1763" s="41"/>
      <c r="V1763" s="41"/>
      <c r="W1763" s="41"/>
      <c r="X1763" s="41"/>
      <c r="Y1763" s="41"/>
      <c r="Z1763" s="41"/>
      <c r="AA1763" s="41"/>
      <c r="AB1763" s="41"/>
      <c r="AC1763" s="41"/>
      <c r="AD1763" s="41"/>
      <c r="AE1763" s="41"/>
      <c r="AR1763" s="227" t="s">
        <v>291</v>
      </c>
      <c r="AT1763" s="227" t="s">
        <v>199</v>
      </c>
      <c r="AU1763" s="227" t="s">
        <v>83</v>
      </c>
      <c r="AY1763" s="20" t="s">
        <v>197</v>
      </c>
      <c r="BE1763" s="228">
        <f>IF(N1763="základní",J1763,0)</f>
        <v>0</v>
      </c>
      <c r="BF1763" s="228">
        <f>IF(N1763="snížená",J1763,0)</f>
        <v>0</v>
      </c>
      <c r="BG1763" s="228">
        <f>IF(N1763="zákl. přenesená",J1763,0)</f>
        <v>0</v>
      </c>
      <c r="BH1763" s="228">
        <f>IF(N1763="sníž. přenesená",J1763,0)</f>
        <v>0</v>
      </c>
      <c r="BI1763" s="228">
        <f>IF(N1763="nulová",J1763,0)</f>
        <v>0</v>
      </c>
      <c r="BJ1763" s="20" t="s">
        <v>81</v>
      </c>
      <c r="BK1763" s="228">
        <f>ROUND(I1763*H1763,2)</f>
        <v>0</v>
      </c>
      <c r="BL1763" s="20" t="s">
        <v>291</v>
      </c>
      <c r="BM1763" s="227" t="s">
        <v>2428</v>
      </c>
    </row>
    <row r="1764" s="2" customFormat="1">
      <c r="A1764" s="41"/>
      <c r="B1764" s="42"/>
      <c r="C1764" s="43"/>
      <c r="D1764" s="229" t="s">
        <v>205</v>
      </c>
      <c r="E1764" s="43"/>
      <c r="F1764" s="230" t="s">
        <v>2429</v>
      </c>
      <c r="G1764" s="43"/>
      <c r="H1764" s="43"/>
      <c r="I1764" s="231"/>
      <c r="J1764" s="43"/>
      <c r="K1764" s="43"/>
      <c r="L1764" s="47"/>
      <c r="M1764" s="232"/>
      <c r="N1764" s="233"/>
      <c r="O1764" s="87"/>
      <c r="P1764" s="87"/>
      <c r="Q1764" s="87"/>
      <c r="R1764" s="87"/>
      <c r="S1764" s="87"/>
      <c r="T1764" s="88"/>
      <c r="U1764" s="41"/>
      <c r="V1764" s="41"/>
      <c r="W1764" s="41"/>
      <c r="X1764" s="41"/>
      <c r="Y1764" s="41"/>
      <c r="Z1764" s="41"/>
      <c r="AA1764" s="41"/>
      <c r="AB1764" s="41"/>
      <c r="AC1764" s="41"/>
      <c r="AD1764" s="41"/>
      <c r="AE1764" s="41"/>
      <c r="AT1764" s="20" t="s">
        <v>205</v>
      </c>
      <c r="AU1764" s="20" t="s">
        <v>83</v>
      </c>
    </row>
    <row r="1765" s="13" customFormat="1">
      <c r="A1765" s="13"/>
      <c r="B1765" s="234"/>
      <c r="C1765" s="235"/>
      <c r="D1765" s="236" t="s">
        <v>207</v>
      </c>
      <c r="E1765" s="237" t="s">
        <v>19</v>
      </c>
      <c r="F1765" s="238" t="s">
        <v>2430</v>
      </c>
      <c r="G1765" s="235"/>
      <c r="H1765" s="239">
        <v>462.584</v>
      </c>
      <c r="I1765" s="240"/>
      <c r="J1765" s="235"/>
      <c r="K1765" s="235"/>
      <c r="L1765" s="241"/>
      <c r="M1765" s="242"/>
      <c r="N1765" s="243"/>
      <c r="O1765" s="243"/>
      <c r="P1765" s="243"/>
      <c r="Q1765" s="243"/>
      <c r="R1765" s="243"/>
      <c r="S1765" s="243"/>
      <c r="T1765" s="244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5" t="s">
        <v>207</v>
      </c>
      <c r="AU1765" s="245" t="s">
        <v>83</v>
      </c>
      <c r="AV1765" s="13" t="s">
        <v>83</v>
      </c>
      <c r="AW1765" s="13" t="s">
        <v>35</v>
      </c>
      <c r="AX1765" s="13" t="s">
        <v>81</v>
      </c>
      <c r="AY1765" s="245" t="s">
        <v>197</v>
      </c>
    </row>
    <row r="1766" s="2" customFormat="1" ht="24.15" customHeight="1">
      <c r="A1766" s="41"/>
      <c r="B1766" s="42"/>
      <c r="C1766" s="216" t="s">
        <v>2431</v>
      </c>
      <c r="D1766" s="216" t="s">
        <v>199</v>
      </c>
      <c r="E1766" s="217" t="s">
        <v>2432</v>
      </c>
      <c r="F1766" s="218" t="s">
        <v>2433</v>
      </c>
      <c r="G1766" s="219" t="s">
        <v>202</v>
      </c>
      <c r="H1766" s="220">
        <v>462.584</v>
      </c>
      <c r="I1766" s="221"/>
      <c r="J1766" s="222">
        <f>ROUND(I1766*H1766,2)</f>
        <v>0</v>
      </c>
      <c r="K1766" s="218" t="s">
        <v>203</v>
      </c>
      <c r="L1766" s="47"/>
      <c r="M1766" s="223" t="s">
        <v>19</v>
      </c>
      <c r="N1766" s="224" t="s">
        <v>45</v>
      </c>
      <c r="O1766" s="87"/>
      <c r="P1766" s="225">
        <f>O1766*H1766</f>
        <v>0</v>
      </c>
      <c r="Q1766" s="225">
        <v>0.0015</v>
      </c>
      <c r="R1766" s="225">
        <f>Q1766*H1766</f>
        <v>0.69387600000000005</v>
      </c>
      <c r="S1766" s="225">
        <v>0</v>
      </c>
      <c r="T1766" s="226">
        <f>S1766*H1766</f>
        <v>0</v>
      </c>
      <c r="U1766" s="41"/>
      <c r="V1766" s="41"/>
      <c r="W1766" s="41"/>
      <c r="X1766" s="41"/>
      <c r="Y1766" s="41"/>
      <c r="Z1766" s="41"/>
      <c r="AA1766" s="41"/>
      <c r="AB1766" s="41"/>
      <c r="AC1766" s="41"/>
      <c r="AD1766" s="41"/>
      <c r="AE1766" s="41"/>
      <c r="AR1766" s="227" t="s">
        <v>291</v>
      </c>
      <c r="AT1766" s="227" t="s">
        <v>199</v>
      </c>
      <c r="AU1766" s="227" t="s">
        <v>83</v>
      </c>
      <c r="AY1766" s="20" t="s">
        <v>197</v>
      </c>
      <c r="BE1766" s="228">
        <f>IF(N1766="základní",J1766,0)</f>
        <v>0</v>
      </c>
      <c r="BF1766" s="228">
        <f>IF(N1766="snížená",J1766,0)</f>
        <v>0</v>
      </c>
      <c r="BG1766" s="228">
        <f>IF(N1766="zákl. přenesená",J1766,0)</f>
        <v>0</v>
      </c>
      <c r="BH1766" s="228">
        <f>IF(N1766="sníž. přenesená",J1766,0)</f>
        <v>0</v>
      </c>
      <c r="BI1766" s="228">
        <f>IF(N1766="nulová",J1766,0)</f>
        <v>0</v>
      </c>
      <c r="BJ1766" s="20" t="s">
        <v>81</v>
      </c>
      <c r="BK1766" s="228">
        <f>ROUND(I1766*H1766,2)</f>
        <v>0</v>
      </c>
      <c r="BL1766" s="20" t="s">
        <v>291</v>
      </c>
      <c r="BM1766" s="227" t="s">
        <v>2434</v>
      </c>
    </row>
    <row r="1767" s="2" customFormat="1">
      <c r="A1767" s="41"/>
      <c r="B1767" s="42"/>
      <c r="C1767" s="43"/>
      <c r="D1767" s="229" t="s">
        <v>205</v>
      </c>
      <c r="E1767" s="43"/>
      <c r="F1767" s="230" t="s">
        <v>2435</v>
      </c>
      <c r="G1767" s="43"/>
      <c r="H1767" s="43"/>
      <c r="I1767" s="231"/>
      <c r="J1767" s="43"/>
      <c r="K1767" s="43"/>
      <c r="L1767" s="47"/>
      <c r="M1767" s="232"/>
      <c r="N1767" s="233"/>
      <c r="O1767" s="87"/>
      <c r="P1767" s="87"/>
      <c r="Q1767" s="87"/>
      <c r="R1767" s="87"/>
      <c r="S1767" s="87"/>
      <c r="T1767" s="88"/>
      <c r="U1767" s="41"/>
      <c r="V1767" s="41"/>
      <c r="W1767" s="41"/>
      <c r="X1767" s="41"/>
      <c r="Y1767" s="41"/>
      <c r="Z1767" s="41"/>
      <c r="AA1767" s="41"/>
      <c r="AB1767" s="41"/>
      <c r="AC1767" s="41"/>
      <c r="AD1767" s="41"/>
      <c r="AE1767" s="41"/>
      <c r="AT1767" s="20" t="s">
        <v>205</v>
      </c>
      <c r="AU1767" s="20" t="s">
        <v>83</v>
      </c>
    </row>
    <row r="1768" s="13" customFormat="1">
      <c r="A1768" s="13"/>
      <c r="B1768" s="234"/>
      <c r="C1768" s="235"/>
      <c r="D1768" s="236" t="s">
        <v>207</v>
      </c>
      <c r="E1768" s="237" t="s">
        <v>19</v>
      </c>
      <c r="F1768" s="238" t="s">
        <v>2436</v>
      </c>
      <c r="G1768" s="235"/>
      <c r="H1768" s="239">
        <v>462.584</v>
      </c>
      <c r="I1768" s="240"/>
      <c r="J1768" s="235"/>
      <c r="K1768" s="235"/>
      <c r="L1768" s="241"/>
      <c r="M1768" s="242"/>
      <c r="N1768" s="243"/>
      <c r="O1768" s="243"/>
      <c r="P1768" s="243"/>
      <c r="Q1768" s="243"/>
      <c r="R1768" s="243"/>
      <c r="S1768" s="243"/>
      <c r="T1768" s="244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5" t="s">
        <v>207</v>
      </c>
      <c r="AU1768" s="245" t="s">
        <v>83</v>
      </c>
      <c r="AV1768" s="13" t="s">
        <v>83</v>
      </c>
      <c r="AW1768" s="13" t="s">
        <v>35</v>
      </c>
      <c r="AX1768" s="13" t="s">
        <v>81</v>
      </c>
      <c r="AY1768" s="245" t="s">
        <v>197</v>
      </c>
    </row>
    <row r="1769" s="2" customFormat="1" ht="24.15" customHeight="1">
      <c r="A1769" s="41"/>
      <c r="B1769" s="42"/>
      <c r="C1769" s="216" t="s">
        <v>2437</v>
      </c>
      <c r="D1769" s="216" t="s">
        <v>199</v>
      </c>
      <c r="E1769" s="217" t="s">
        <v>2438</v>
      </c>
      <c r="F1769" s="218" t="s">
        <v>2439</v>
      </c>
      <c r="G1769" s="219" t="s">
        <v>886</v>
      </c>
      <c r="H1769" s="220">
        <v>203.03999999999999</v>
      </c>
      <c r="I1769" s="221"/>
      <c r="J1769" s="222">
        <f>ROUND(I1769*H1769,2)</f>
        <v>0</v>
      </c>
      <c r="K1769" s="218" t="s">
        <v>203</v>
      </c>
      <c r="L1769" s="47"/>
      <c r="M1769" s="223" t="s">
        <v>19</v>
      </c>
      <c r="N1769" s="224" t="s">
        <v>45</v>
      </c>
      <c r="O1769" s="87"/>
      <c r="P1769" s="225">
        <f>O1769*H1769</f>
        <v>0</v>
      </c>
      <c r="Q1769" s="225">
        <v>0.00017000000000000001</v>
      </c>
      <c r="R1769" s="225">
        <f>Q1769*H1769</f>
        <v>0.0345168</v>
      </c>
      <c r="S1769" s="225">
        <v>0</v>
      </c>
      <c r="T1769" s="226">
        <f>S1769*H1769</f>
        <v>0</v>
      </c>
      <c r="U1769" s="41"/>
      <c r="V1769" s="41"/>
      <c r="W1769" s="41"/>
      <c r="X1769" s="41"/>
      <c r="Y1769" s="41"/>
      <c r="Z1769" s="41"/>
      <c r="AA1769" s="41"/>
      <c r="AB1769" s="41"/>
      <c r="AC1769" s="41"/>
      <c r="AD1769" s="41"/>
      <c r="AE1769" s="41"/>
      <c r="AR1769" s="227" t="s">
        <v>291</v>
      </c>
      <c r="AT1769" s="227" t="s">
        <v>199</v>
      </c>
      <c r="AU1769" s="227" t="s">
        <v>83</v>
      </c>
      <c r="AY1769" s="20" t="s">
        <v>197</v>
      </c>
      <c r="BE1769" s="228">
        <f>IF(N1769="základní",J1769,0)</f>
        <v>0</v>
      </c>
      <c r="BF1769" s="228">
        <f>IF(N1769="snížená",J1769,0)</f>
        <v>0</v>
      </c>
      <c r="BG1769" s="228">
        <f>IF(N1769="zákl. přenesená",J1769,0)</f>
        <v>0</v>
      </c>
      <c r="BH1769" s="228">
        <f>IF(N1769="sníž. přenesená",J1769,0)</f>
        <v>0</v>
      </c>
      <c r="BI1769" s="228">
        <f>IF(N1769="nulová",J1769,0)</f>
        <v>0</v>
      </c>
      <c r="BJ1769" s="20" t="s">
        <v>81</v>
      </c>
      <c r="BK1769" s="228">
        <f>ROUND(I1769*H1769,2)</f>
        <v>0</v>
      </c>
      <c r="BL1769" s="20" t="s">
        <v>291</v>
      </c>
      <c r="BM1769" s="227" t="s">
        <v>2440</v>
      </c>
    </row>
    <row r="1770" s="2" customFormat="1">
      <c r="A1770" s="41"/>
      <c r="B1770" s="42"/>
      <c r="C1770" s="43"/>
      <c r="D1770" s="229" t="s">
        <v>205</v>
      </c>
      <c r="E1770" s="43"/>
      <c r="F1770" s="230" t="s">
        <v>2441</v>
      </c>
      <c r="G1770" s="43"/>
      <c r="H1770" s="43"/>
      <c r="I1770" s="231"/>
      <c r="J1770" s="43"/>
      <c r="K1770" s="43"/>
      <c r="L1770" s="47"/>
      <c r="M1770" s="232"/>
      <c r="N1770" s="233"/>
      <c r="O1770" s="87"/>
      <c r="P1770" s="87"/>
      <c r="Q1770" s="87"/>
      <c r="R1770" s="87"/>
      <c r="S1770" s="87"/>
      <c r="T1770" s="88"/>
      <c r="U1770" s="41"/>
      <c r="V1770" s="41"/>
      <c r="W1770" s="41"/>
      <c r="X1770" s="41"/>
      <c r="Y1770" s="41"/>
      <c r="Z1770" s="41"/>
      <c r="AA1770" s="41"/>
      <c r="AB1770" s="41"/>
      <c r="AC1770" s="41"/>
      <c r="AD1770" s="41"/>
      <c r="AE1770" s="41"/>
      <c r="AT1770" s="20" t="s">
        <v>205</v>
      </c>
      <c r="AU1770" s="20" t="s">
        <v>83</v>
      </c>
    </row>
    <row r="1771" s="15" customFormat="1">
      <c r="A1771" s="15"/>
      <c r="B1771" s="257"/>
      <c r="C1771" s="258"/>
      <c r="D1771" s="236" t="s">
        <v>207</v>
      </c>
      <c r="E1771" s="259" t="s">
        <v>19</v>
      </c>
      <c r="F1771" s="260" t="s">
        <v>2402</v>
      </c>
      <c r="G1771" s="258"/>
      <c r="H1771" s="259" t="s">
        <v>19</v>
      </c>
      <c r="I1771" s="261"/>
      <c r="J1771" s="258"/>
      <c r="K1771" s="258"/>
      <c r="L1771" s="262"/>
      <c r="M1771" s="263"/>
      <c r="N1771" s="264"/>
      <c r="O1771" s="264"/>
      <c r="P1771" s="264"/>
      <c r="Q1771" s="264"/>
      <c r="R1771" s="264"/>
      <c r="S1771" s="264"/>
      <c r="T1771" s="26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T1771" s="266" t="s">
        <v>207</v>
      </c>
      <c r="AU1771" s="266" t="s">
        <v>83</v>
      </c>
      <c r="AV1771" s="15" t="s">
        <v>81</v>
      </c>
      <c r="AW1771" s="15" t="s">
        <v>35</v>
      </c>
      <c r="AX1771" s="15" t="s">
        <v>74</v>
      </c>
      <c r="AY1771" s="266" t="s">
        <v>197</v>
      </c>
    </row>
    <row r="1772" s="13" customFormat="1">
      <c r="A1772" s="13"/>
      <c r="B1772" s="234"/>
      <c r="C1772" s="235"/>
      <c r="D1772" s="236" t="s">
        <v>207</v>
      </c>
      <c r="E1772" s="237" t="s">
        <v>19</v>
      </c>
      <c r="F1772" s="238" t="s">
        <v>2442</v>
      </c>
      <c r="G1772" s="235"/>
      <c r="H1772" s="239">
        <v>111.70999999999999</v>
      </c>
      <c r="I1772" s="240"/>
      <c r="J1772" s="235"/>
      <c r="K1772" s="235"/>
      <c r="L1772" s="241"/>
      <c r="M1772" s="242"/>
      <c r="N1772" s="243"/>
      <c r="O1772" s="243"/>
      <c r="P1772" s="243"/>
      <c r="Q1772" s="243"/>
      <c r="R1772" s="243"/>
      <c r="S1772" s="243"/>
      <c r="T1772" s="244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5" t="s">
        <v>207</v>
      </c>
      <c r="AU1772" s="245" t="s">
        <v>83</v>
      </c>
      <c r="AV1772" s="13" t="s">
        <v>83</v>
      </c>
      <c r="AW1772" s="13" t="s">
        <v>35</v>
      </c>
      <c r="AX1772" s="13" t="s">
        <v>74</v>
      </c>
      <c r="AY1772" s="245" t="s">
        <v>197</v>
      </c>
    </row>
    <row r="1773" s="15" customFormat="1">
      <c r="A1773" s="15"/>
      <c r="B1773" s="257"/>
      <c r="C1773" s="258"/>
      <c r="D1773" s="236" t="s">
        <v>207</v>
      </c>
      <c r="E1773" s="259" t="s">
        <v>19</v>
      </c>
      <c r="F1773" s="260" t="s">
        <v>2443</v>
      </c>
      <c r="G1773" s="258"/>
      <c r="H1773" s="259" t="s">
        <v>19</v>
      </c>
      <c r="I1773" s="261"/>
      <c r="J1773" s="258"/>
      <c r="K1773" s="258"/>
      <c r="L1773" s="262"/>
      <c r="M1773" s="263"/>
      <c r="N1773" s="264"/>
      <c r="O1773" s="264"/>
      <c r="P1773" s="264"/>
      <c r="Q1773" s="264"/>
      <c r="R1773" s="264"/>
      <c r="S1773" s="264"/>
      <c r="T1773" s="26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T1773" s="266" t="s">
        <v>207</v>
      </c>
      <c r="AU1773" s="266" t="s">
        <v>83</v>
      </c>
      <c r="AV1773" s="15" t="s">
        <v>81</v>
      </c>
      <c r="AW1773" s="15" t="s">
        <v>35</v>
      </c>
      <c r="AX1773" s="15" t="s">
        <v>74</v>
      </c>
      <c r="AY1773" s="266" t="s">
        <v>197</v>
      </c>
    </row>
    <row r="1774" s="13" customFormat="1">
      <c r="A1774" s="13"/>
      <c r="B1774" s="234"/>
      <c r="C1774" s="235"/>
      <c r="D1774" s="236" t="s">
        <v>207</v>
      </c>
      <c r="E1774" s="237" t="s">
        <v>19</v>
      </c>
      <c r="F1774" s="238" t="s">
        <v>2444</v>
      </c>
      <c r="G1774" s="235"/>
      <c r="H1774" s="239">
        <v>91.329999999999998</v>
      </c>
      <c r="I1774" s="240"/>
      <c r="J1774" s="235"/>
      <c r="K1774" s="235"/>
      <c r="L1774" s="241"/>
      <c r="M1774" s="242"/>
      <c r="N1774" s="243"/>
      <c r="O1774" s="243"/>
      <c r="P1774" s="243"/>
      <c r="Q1774" s="243"/>
      <c r="R1774" s="243"/>
      <c r="S1774" s="243"/>
      <c r="T1774" s="244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45" t="s">
        <v>207</v>
      </c>
      <c r="AU1774" s="245" t="s">
        <v>83</v>
      </c>
      <c r="AV1774" s="13" t="s">
        <v>83</v>
      </c>
      <c r="AW1774" s="13" t="s">
        <v>35</v>
      </c>
      <c r="AX1774" s="13" t="s">
        <v>74</v>
      </c>
      <c r="AY1774" s="245" t="s">
        <v>197</v>
      </c>
    </row>
    <row r="1775" s="14" customFormat="1">
      <c r="A1775" s="14"/>
      <c r="B1775" s="246"/>
      <c r="C1775" s="247"/>
      <c r="D1775" s="236" t="s">
        <v>207</v>
      </c>
      <c r="E1775" s="248" t="s">
        <v>19</v>
      </c>
      <c r="F1775" s="249" t="s">
        <v>216</v>
      </c>
      <c r="G1775" s="247"/>
      <c r="H1775" s="250">
        <v>203.03999999999999</v>
      </c>
      <c r="I1775" s="251"/>
      <c r="J1775" s="247"/>
      <c r="K1775" s="247"/>
      <c r="L1775" s="252"/>
      <c r="M1775" s="253"/>
      <c r="N1775" s="254"/>
      <c r="O1775" s="254"/>
      <c r="P1775" s="254"/>
      <c r="Q1775" s="254"/>
      <c r="R1775" s="254"/>
      <c r="S1775" s="254"/>
      <c r="T1775" s="255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6" t="s">
        <v>207</v>
      </c>
      <c r="AU1775" s="256" t="s">
        <v>83</v>
      </c>
      <c r="AV1775" s="14" t="s">
        <v>109</v>
      </c>
      <c r="AW1775" s="14" t="s">
        <v>35</v>
      </c>
      <c r="AX1775" s="14" t="s">
        <v>81</v>
      </c>
      <c r="AY1775" s="256" t="s">
        <v>197</v>
      </c>
    </row>
    <row r="1776" s="2" customFormat="1" ht="16.5" customHeight="1">
      <c r="A1776" s="41"/>
      <c r="B1776" s="42"/>
      <c r="C1776" s="279" t="s">
        <v>2445</v>
      </c>
      <c r="D1776" s="279" t="s">
        <v>542</v>
      </c>
      <c r="E1776" s="280" t="s">
        <v>2446</v>
      </c>
      <c r="F1776" s="281" t="s">
        <v>2447</v>
      </c>
      <c r="G1776" s="282" t="s">
        <v>886</v>
      </c>
      <c r="H1776" s="283">
        <v>223.34399999999999</v>
      </c>
      <c r="I1776" s="284"/>
      <c r="J1776" s="285">
        <f>ROUND(I1776*H1776,2)</f>
        <v>0</v>
      </c>
      <c r="K1776" s="281" t="s">
        <v>2448</v>
      </c>
      <c r="L1776" s="286"/>
      <c r="M1776" s="287" t="s">
        <v>19</v>
      </c>
      <c r="N1776" s="288" t="s">
        <v>45</v>
      </c>
      <c r="O1776" s="87"/>
      <c r="P1776" s="225">
        <f>O1776*H1776</f>
        <v>0</v>
      </c>
      <c r="Q1776" s="225">
        <v>0.00038999999999999999</v>
      </c>
      <c r="R1776" s="225">
        <f>Q1776*H1776</f>
        <v>0.08710416</v>
      </c>
      <c r="S1776" s="225">
        <v>0</v>
      </c>
      <c r="T1776" s="226">
        <f>S1776*H1776</f>
        <v>0</v>
      </c>
      <c r="U1776" s="41"/>
      <c r="V1776" s="41"/>
      <c r="W1776" s="41"/>
      <c r="X1776" s="41"/>
      <c r="Y1776" s="41"/>
      <c r="Z1776" s="41"/>
      <c r="AA1776" s="41"/>
      <c r="AB1776" s="41"/>
      <c r="AC1776" s="41"/>
      <c r="AD1776" s="41"/>
      <c r="AE1776" s="41"/>
      <c r="AR1776" s="227" t="s">
        <v>396</v>
      </c>
      <c r="AT1776" s="227" t="s">
        <v>542</v>
      </c>
      <c r="AU1776" s="227" t="s">
        <v>83</v>
      </c>
      <c r="AY1776" s="20" t="s">
        <v>197</v>
      </c>
      <c r="BE1776" s="228">
        <f>IF(N1776="základní",J1776,0)</f>
        <v>0</v>
      </c>
      <c r="BF1776" s="228">
        <f>IF(N1776="snížená",J1776,0)</f>
        <v>0</v>
      </c>
      <c r="BG1776" s="228">
        <f>IF(N1776="zákl. přenesená",J1776,0)</f>
        <v>0</v>
      </c>
      <c r="BH1776" s="228">
        <f>IF(N1776="sníž. přenesená",J1776,0)</f>
        <v>0</v>
      </c>
      <c r="BI1776" s="228">
        <f>IF(N1776="nulová",J1776,0)</f>
        <v>0</v>
      </c>
      <c r="BJ1776" s="20" t="s">
        <v>81</v>
      </c>
      <c r="BK1776" s="228">
        <f>ROUND(I1776*H1776,2)</f>
        <v>0</v>
      </c>
      <c r="BL1776" s="20" t="s">
        <v>291</v>
      </c>
      <c r="BM1776" s="227" t="s">
        <v>2449</v>
      </c>
    </row>
    <row r="1777" s="13" customFormat="1">
      <c r="A1777" s="13"/>
      <c r="B1777" s="234"/>
      <c r="C1777" s="235"/>
      <c r="D1777" s="236" t="s">
        <v>207</v>
      </c>
      <c r="E1777" s="237" t="s">
        <v>19</v>
      </c>
      <c r="F1777" s="238" t="s">
        <v>2450</v>
      </c>
      <c r="G1777" s="235"/>
      <c r="H1777" s="239">
        <v>223.34399999999999</v>
      </c>
      <c r="I1777" s="240"/>
      <c r="J1777" s="235"/>
      <c r="K1777" s="235"/>
      <c r="L1777" s="241"/>
      <c r="M1777" s="242"/>
      <c r="N1777" s="243"/>
      <c r="O1777" s="243"/>
      <c r="P1777" s="243"/>
      <c r="Q1777" s="243"/>
      <c r="R1777" s="243"/>
      <c r="S1777" s="243"/>
      <c r="T1777" s="244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45" t="s">
        <v>207</v>
      </c>
      <c r="AU1777" s="245" t="s">
        <v>83</v>
      </c>
      <c r="AV1777" s="13" t="s">
        <v>83</v>
      </c>
      <c r="AW1777" s="13" t="s">
        <v>35</v>
      </c>
      <c r="AX1777" s="13" t="s">
        <v>81</v>
      </c>
      <c r="AY1777" s="245" t="s">
        <v>197</v>
      </c>
    </row>
    <row r="1778" s="2" customFormat="1" ht="24.15" customHeight="1">
      <c r="A1778" s="41"/>
      <c r="B1778" s="42"/>
      <c r="C1778" s="216" t="s">
        <v>2451</v>
      </c>
      <c r="D1778" s="216" t="s">
        <v>199</v>
      </c>
      <c r="E1778" s="217" t="s">
        <v>2452</v>
      </c>
      <c r="F1778" s="218" t="s">
        <v>2453</v>
      </c>
      <c r="G1778" s="219" t="s">
        <v>267</v>
      </c>
      <c r="H1778" s="220">
        <v>113</v>
      </c>
      <c r="I1778" s="221"/>
      <c r="J1778" s="222">
        <f>ROUND(I1778*H1778,2)</f>
        <v>0</v>
      </c>
      <c r="K1778" s="218" t="s">
        <v>203</v>
      </c>
      <c r="L1778" s="47"/>
      <c r="M1778" s="223" t="s">
        <v>19</v>
      </c>
      <c r="N1778" s="224" t="s">
        <v>45</v>
      </c>
      <c r="O1778" s="87"/>
      <c r="P1778" s="225">
        <f>O1778*H1778</f>
        <v>0</v>
      </c>
      <c r="Q1778" s="225">
        <v>0.00017000000000000001</v>
      </c>
      <c r="R1778" s="225">
        <f>Q1778*H1778</f>
        <v>0.019210000000000001</v>
      </c>
      <c r="S1778" s="225">
        <v>0</v>
      </c>
      <c r="T1778" s="226">
        <f>S1778*H1778</f>
        <v>0</v>
      </c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R1778" s="227" t="s">
        <v>291</v>
      </c>
      <c r="AT1778" s="227" t="s">
        <v>199</v>
      </c>
      <c r="AU1778" s="227" t="s">
        <v>83</v>
      </c>
      <c r="AY1778" s="20" t="s">
        <v>197</v>
      </c>
      <c r="BE1778" s="228">
        <f>IF(N1778="základní",J1778,0)</f>
        <v>0</v>
      </c>
      <c r="BF1778" s="228">
        <f>IF(N1778="snížená",J1778,0)</f>
        <v>0</v>
      </c>
      <c r="BG1778" s="228">
        <f>IF(N1778="zákl. přenesená",J1778,0)</f>
        <v>0</v>
      </c>
      <c r="BH1778" s="228">
        <f>IF(N1778="sníž. přenesená",J1778,0)</f>
        <v>0</v>
      </c>
      <c r="BI1778" s="228">
        <f>IF(N1778="nulová",J1778,0)</f>
        <v>0</v>
      </c>
      <c r="BJ1778" s="20" t="s">
        <v>81</v>
      </c>
      <c r="BK1778" s="228">
        <f>ROUND(I1778*H1778,2)</f>
        <v>0</v>
      </c>
      <c r="BL1778" s="20" t="s">
        <v>291</v>
      </c>
      <c r="BM1778" s="227" t="s">
        <v>2454</v>
      </c>
    </row>
    <row r="1779" s="2" customFormat="1">
      <c r="A1779" s="41"/>
      <c r="B1779" s="42"/>
      <c r="C1779" s="43"/>
      <c r="D1779" s="229" t="s">
        <v>205</v>
      </c>
      <c r="E1779" s="43"/>
      <c r="F1779" s="230" t="s">
        <v>2455</v>
      </c>
      <c r="G1779" s="43"/>
      <c r="H1779" s="43"/>
      <c r="I1779" s="231"/>
      <c r="J1779" s="43"/>
      <c r="K1779" s="43"/>
      <c r="L1779" s="47"/>
      <c r="M1779" s="232"/>
      <c r="N1779" s="233"/>
      <c r="O1779" s="87"/>
      <c r="P1779" s="87"/>
      <c r="Q1779" s="87"/>
      <c r="R1779" s="87"/>
      <c r="S1779" s="87"/>
      <c r="T1779" s="88"/>
      <c r="U1779" s="41"/>
      <c r="V1779" s="41"/>
      <c r="W1779" s="41"/>
      <c r="X1779" s="41"/>
      <c r="Y1779" s="41"/>
      <c r="Z1779" s="41"/>
      <c r="AA1779" s="41"/>
      <c r="AB1779" s="41"/>
      <c r="AC1779" s="41"/>
      <c r="AD1779" s="41"/>
      <c r="AE1779" s="41"/>
      <c r="AT1779" s="20" t="s">
        <v>205</v>
      </c>
      <c r="AU1779" s="20" t="s">
        <v>83</v>
      </c>
    </row>
    <row r="1780" s="13" customFormat="1">
      <c r="A1780" s="13"/>
      <c r="B1780" s="234"/>
      <c r="C1780" s="235"/>
      <c r="D1780" s="236" t="s">
        <v>207</v>
      </c>
      <c r="E1780" s="237" t="s">
        <v>19</v>
      </c>
      <c r="F1780" s="238" t="s">
        <v>2456</v>
      </c>
      <c r="G1780" s="235"/>
      <c r="H1780" s="239">
        <v>72</v>
      </c>
      <c r="I1780" s="240"/>
      <c r="J1780" s="235"/>
      <c r="K1780" s="235"/>
      <c r="L1780" s="241"/>
      <c r="M1780" s="242"/>
      <c r="N1780" s="243"/>
      <c r="O1780" s="243"/>
      <c r="P1780" s="243"/>
      <c r="Q1780" s="243"/>
      <c r="R1780" s="243"/>
      <c r="S1780" s="243"/>
      <c r="T1780" s="244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45" t="s">
        <v>207</v>
      </c>
      <c r="AU1780" s="245" t="s">
        <v>83</v>
      </c>
      <c r="AV1780" s="13" t="s">
        <v>83</v>
      </c>
      <c r="AW1780" s="13" t="s">
        <v>35</v>
      </c>
      <c r="AX1780" s="13" t="s">
        <v>74</v>
      </c>
      <c r="AY1780" s="245" t="s">
        <v>197</v>
      </c>
    </row>
    <row r="1781" s="13" customFormat="1">
      <c r="A1781" s="13"/>
      <c r="B1781" s="234"/>
      <c r="C1781" s="235"/>
      <c r="D1781" s="236" t="s">
        <v>207</v>
      </c>
      <c r="E1781" s="237" t="s">
        <v>19</v>
      </c>
      <c r="F1781" s="238" t="s">
        <v>2457</v>
      </c>
      <c r="G1781" s="235"/>
      <c r="H1781" s="239">
        <v>41</v>
      </c>
      <c r="I1781" s="240"/>
      <c r="J1781" s="235"/>
      <c r="K1781" s="235"/>
      <c r="L1781" s="241"/>
      <c r="M1781" s="242"/>
      <c r="N1781" s="243"/>
      <c r="O1781" s="243"/>
      <c r="P1781" s="243"/>
      <c r="Q1781" s="243"/>
      <c r="R1781" s="243"/>
      <c r="S1781" s="243"/>
      <c r="T1781" s="244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45" t="s">
        <v>207</v>
      </c>
      <c r="AU1781" s="245" t="s">
        <v>83</v>
      </c>
      <c r="AV1781" s="13" t="s">
        <v>83</v>
      </c>
      <c r="AW1781" s="13" t="s">
        <v>35</v>
      </c>
      <c r="AX1781" s="13" t="s">
        <v>74</v>
      </c>
      <c r="AY1781" s="245" t="s">
        <v>197</v>
      </c>
    </row>
    <row r="1782" s="14" customFormat="1">
      <c r="A1782" s="14"/>
      <c r="B1782" s="246"/>
      <c r="C1782" s="247"/>
      <c r="D1782" s="236" t="s">
        <v>207</v>
      </c>
      <c r="E1782" s="248" t="s">
        <v>19</v>
      </c>
      <c r="F1782" s="249" t="s">
        <v>216</v>
      </c>
      <c r="G1782" s="247"/>
      <c r="H1782" s="250">
        <v>113</v>
      </c>
      <c r="I1782" s="251"/>
      <c r="J1782" s="247"/>
      <c r="K1782" s="247"/>
      <c r="L1782" s="252"/>
      <c r="M1782" s="253"/>
      <c r="N1782" s="254"/>
      <c r="O1782" s="254"/>
      <c r="P1782" s="254"/>
      <c r="Q1782" s="254"/>
      <c r="R1782" s="254"/>
      <c r="S1782" s="254"/>
      <c r="T1782" s="255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6" t="s">
        <v>207</v>
      </c>
      <c r="AU1782" s="256" t="s">
        <v>83</v>
      </c>
      <c r="AV1782" s="14" t="s">
        <v>109</v>
      </c>
      <c r="AW1782" s="14" t="s">
        <v>35</v>
      </c>
      <c r="AX1782" s="14" t="s">
        <v>81</v>
      </c>
      <c r="AY1782" s="256" t="s">
        <v>197</v>
      </c>
    </row>
    <row r="1783" s="2" customFormat="1" ht="16.5" customHeight="1">
      <c r="A1783" s="41"/>
      <c r="B1783" s="42"/>
      <c r="C1783" s="279" t="s">
        <v>2458</v>
      </c>
      <c r="D1783" s="279" t="s">
        <v>542</v>
      </c>
      <c r="E1783" s="280" t="s">
        <v>2459</v>
      </c>
      <c r="F1783" s="281" t="s">
        <v>2460</v>
      </c>
      <c r="G1783" s="282" t="s">
        <v>267</v>
      </c>
      <c r="H1783" s="283">
        <v>124.3</v>
      </c>
      <c r="I1783" s="284"/>
      <c r="J1783" s="285">
        <f>ROUND(I1783*H1783,2)</f>
        <v>0</v>
      </c>
      <c r="K1783" s="281" t="s">
        <v>203</v>
      </c>
      <c r="L1783" s="286"/>
      <c r="M1783" s="287" t="s">
        <v>19</v>
      </c>
      <c r="N1783" s="288" t="s">
        <v>45</v>
      </c>
      <c r="O1783" s="87"/>
      <c r="P1783" s="225">
        <f>O1783*H1783</f>
        <v>0</v>
      </c>
      <c r="Q1783" s="225">
        <v>3.0000000000000001E-05</v>
      </c>
      <c r="R1783" s="225">
        <f>Q1783*H1783</f>
        <v>0.0037290000000000001</v>
      </c>
      <c r="S1783" s="225">
        <v>0</v>
      </c>
      <c r="T1783" s="226">
        <f>S1783*H1783</f>
        <v>0</v>
      </c>
      <c r="U1783" s="41"/>
      <c r="V1783" s="41"/>
      <c r="W1783" s="41"/>
      <c r="X1783" s="41"/>
      <c r="Y1783" s="41"/>
      <c r="Z1783" s="41"/>
      <c r="AA1783" s="41"/>
      <c r="AB1783" s="41"/>
      <c r="AC1783" s="41"/>
      <c r="AD1783" s="41"/>
      <c r="AE1783" s="41"/>
      <c r="AR1783" s="227" t="s">
        <v>396</v>
      </c>
      <c r="AT1783" s="227" t="s">
        <v>542</v>
      </c>
      <c r="AU1783" s="227" t="s">
        <v>83</v>
      </c>
      <c r="AY1783" s="20" t="s">
        <v>197</v>
      </c>
      <c r="BE1783" s="228">
        <f>IF(N1783="základní",J1783,0)</f>
        <v>0</v>
      </c>
      <c r="BF1783" s="228">
        <f>IF(N1783="snížená",J1783,0)</f>
        <v>0</v>
      </c>
      <c r="BG1783" s="228">
        <f>IF(N1783="zákl. přenesená",J1783,0)</f>
        <v>0</v>
      </c>
      <c r="BH1783" s="228">
        <f>IF(N1783="sníž. přenesená",J1783,0)</f>
        <v>0</v>
      </c>
      <c r="BI1783" s="228">
        <f>IF(N1783="nulová",J1783,0)</f>
        <v>0</v>
      </c>
      <c r="BJ1783" s="20" t="s">
        <v>81</v>
      </c>
      <c r="BK1783" s="228">
        <f>ROUND(I1783*H1783,2)</f>
        <v>0</v>
      </c>
      <c r="BL1783" s="20" t="s">
        <v>291</v>
      </c>
      <c r="BM1783" s="227" t="s">
        <v>2461</v>
      </c>
    </row>
    <row r="1784" s="13" customFormat="1">
      <c r="A1784" s="13"/>
      <c r="B1784" s="234"/>
      <c r="C1784" s="235"/>
      <c r="D1784" s="236" t="s">
        <v>207</v>
      </c>
      <c r="E1784" s="237" t="s">
        <v>19</v>
      </c>
      <c r="F1784" s="238" t="s">
        <v>2462</v>
      </c>
      <c r="G1784" s="235"/>
      <c r="H1784" s="239">
        <v>124.3</v>
      </c>
      <c r="I1784" s="240"/>
      <c r="J1784" s="235"/>
      <c r="K1784" s="235"/>
      <c r="L1784" s="241"/>
      <c r="M1784" s="242"/>
      <c r="N1784" s="243"/>
      <c r="O1784" s="243"/>
      <c r="P1784" s="243"/>
      <c r="Q1784" s="243"/>
      <c r="R1784" s="243"/>
      <c r="S1784" s="243"/>
      <c r="T1784" s="244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45" t="s">
        <v>207</v>
      </c>
      <c r="AU1784" s="245" t="s">
        <v>83</v>
      </c>
      <c r="AV1784" s="13" t="s">
        <v>83</v>
      </c>
      <c r="AW1784" s="13" t="s">
        <v>35</v>
      </c>
      <c r="AX1784" s="13" t="s">
        <v>81</v>
      </c>
      <c r="AY1784" s="245" t="s">
        <v>197</v>
      </c>
    </row>
    <row r="1785" s="2" customFormat="1" ht="37.8" customHeight="1">
      <c r="A1785" s="41"/>
      <c r="B1785" s="42"/>
      <c r="C1785" s="216" t="s">
        <v>2463</v>
      </c>
      <c r="D1785" s="267" t="s">
        <v>199</v>
      </c>
      <c r="E1785" s="217" t="s">
        <v>2464</v>
      </c>
      <c r="F1785" s="218" t="s">
        <v>2465</v>
      </c>
      <c r="G1785" s="219" t="s">
        <v>202</v>
      </c>
      <c r="H1785" s="220">
        <v>402.24700000000001</v>
      </c>
      <c r="I1785" s="221"/>
      <c r="J1785" s="222">
        <f>ROUND(I1785*H1785,2)</f>
        <v>0</v>
      </c>
      <c r="K1785" s="218" t="s">
        <v>498</v>
      </c>
      <c r="L1785" s="47"/>
      <c r="M1785" s="223" t="s">
        <v>19</v>
      </c>
      <c r="N1785" s="224" t="s">
        <v>45</v>
      </c>
      <c r="O1785" s="87"/>
      <c r="P1785" s="225">
        <f>O1785*H1785</f>
        <v>0</v>
      </c>
      <c r="Q1785" s="225">
        <v>0.0090900000000000009</v>
      </c>
      <c r="R1785" s="225">
        <f>Q1785*H1785</f>
        <v>3.6564252300000004</v>
      </c>
      <c r="S1785" s="225">
        <v>0</v>
      </c>
      <c r="T1785" s="226">
        <f>S1785*H1785</f>
        <v>0</v>
      </c>
      <c r="U1785" s="41"/>
      <c r="V1785" s="41"/>
      <c r="W1785" s="41"/>
      <c r="X1785" s="41"/>
      <c r="Y1785" s="41"/>
      <c r="Z1785" s="41"/>
      <c r="AA1785" s="41"/>
      <c r="AB1785" s="41"/>
      <c r="AC1785" s="41"/>
      <c r="AD1785" s="41"/>
      <c r="AE1785" s="41"/>
      <c r="AR1785" s="227" t="s">
        <v>291</v>
      </c>
      <c r="AT1785" s="227" t="s">
        <v>199</v>
      </c>
      <c r="AU1785" s="227" t="s">
        <v>83</v>
      </c>
      <c r="AY1785" s="20" t="s">
        <v>197</v>
      </c>
      <c r="BE1785" s="228">
        <f>IF(N1785="základní",J1785,0)</f>
        <v>0</v>
      </c>
      <c r="BF1785" s="228">
        <f>IF(N1785="snížená",J1785,0)</f>
        <v>0</v>
      </c>
      <c r="BG1785" s="228">
        <f>IF(N1785="zákl. přenesená",J1785,0)</f>
        <v>0</v>
      </c>
      <c r="BH1785" s="228">
        <f>IF(N1785="sníž. přenesená",J1785,0)</f>
        <v>0</v>
      </c>
      <c r="BI1785" s="228">
        <f>IF(N1785="nulová",J1785,0)</f>
        <v>0</v>
      </c>
      <c r="BJ1785" s="20" t="s">
        <v>81</v>
      </c>
      <c r="BK1785" s="228">
        <f>ROUND(I1785*H1785,2)</f>
        <v>0</v>
      </c>
      <c r="BL1785" s="20" t="s">
        <v>291</v>
      </c>
      <c r="BM1785" s="227" t="s">
        <v>2466</v>
      </c>
    </row>
    <row r="1786" s="2" customFormat="1">
      <c r="A1786" s="41"/>
      <c r="B1786" s="42"/>
      <c r="C1786" s="43"/>
      <c r="D1786" s="229" t="s">
        <v>205</v>
      </c>
      <c r="E1786" s="43"/>
      <c r="F1786" s="230" t="s">
        <v>2467</v>
      </c>
      <c r="G1786" s="43"/>
      <c r="H1786" s="43"/>
      <c r="I1786" s="231"/>
      <c r="J1786" s="43"/>
      <c r="K1786" s="43"/>
      <c r="L1786" s="47"/>
      <c r="M1786" s="232"/>
      <c r="N1786" s="233"/>
      <c r="O1786" s="87"/>
      <c r="P1786" s="87"/>
      <c r="Q1786" s="87"/>
      <c r="R1786" s="87"/>
      <c r="S1786" s="87"/>
      <c r="T1786" s="88"/>
      <c r="U1786" s="41"/>
      <c r="V1786" s="41"/>
      <c r="W1786" s="41"/>
      <c r="X1786" s="41"/>
      <c r="Y1786" s="41"/>
      <c r="Z1786" s="41"/>
      <c r="AA1786" s="41"/>
      <c r="AB1786" s="41"/>
      <c r="AC1786" s="41"/>
      <c r="AD1786" s="41"/>
      <c r="AE1786" s="41"/>
      <c r="AT1786" s="20" t="s">
        <v>205</v>
      </c>
      <c r="AU1786" s="20" t="s">
        <v>83</v>
      </c>
    </row>
    <row r="1787" s="2" customFormat="1" ht="24.15" customHeight="1">
      <c r="A1787" s="41"/>
      <c r="B1787" s="42"/>
      <c r="C1787" s="279" t="s">
        <v>2468</v>
      </c>
      <c r="D1787" s="289" t="s">
        <v>542</v>
      </c>
      <c r="E1787" s="280" t="s">
        <v>2469</v>
      </c>
      <c r="F1787" s="281" t="s">
        <v>2470</v>
      </c>
      <c r="G1787" s="282" t="s">
        <v>202</v>
      </c>
      <c r="H1787" s="283">
        <v>522.92100000000005</v>
      </c>
      <c r="I1787" s="284"/>
      <c r="J1787" s="285">
        <f>ROUND(I1787*H1787,2)</f>
        <v>0</v>
      </c>
      <c r="K1787" s="281" t="s">
        <v>498</v>
      </c>
      <c r="L1787" s="286"/>
      <c r="M1787" s="287" t="s">
        <v>19</v>
      </c>
      <c r="N1787" s="288" t="s">
        <v>45</v>
      </c>
      <c r="O1787" s="87"/>
      <c r="P1787" s="225">
        <f>O1787*H1787</f>
        <v>0</v>
      </c>
      <c r="Q1787" s="225">
        <v>0.019</v>
      </c>
      <c r="R1787" s="225">
        <f>Q1787*H1787</f>
        <v>9.9354990000000001</v>
      </c>
      <c r="S1787" s="225">
        <v>0</v>
      </c>
      <c r="T1787" s="226">
        <f>S1787*H1787</f>
        <v>0</v>
      </c>
      <c r="U1787" s="41"/>
      <c r="V1787" s="41"/>
      <c r="W1787" s="41"/>
      <c r="X1787" s="41"/>
      <c r="Y1787" s="41"/>
      <c r="Z1787" s="41"/>
      <c r="AA1787" s="41"/>
      <c r="AB1787" s="41"/>
      <c r="AC1787" s="41"/>
      <c r="AD1787" s="41"/>
      <c r="AE1787" s="41"/>
      <c r="AR1787" s="227" t="s">
        <v>396</v>
      </c>
      <c r="AT1787" s="227" t="s">
        <v>542</v>
      </c>
      <c r="AU1787" s="227" t="s">
        <v>83</v>
      </c>
      <c r="AY1787" s="20" t="s">
        <v>197</v>
      </c>
      <c r="BE1787" s="228">
        <f>IF(N1787="základní",J1787,0)</f>
        <v>0</v>
      </c>
      <c r="BF1787" s="228">
        <f>IF(N1787="snížená",J1787,0)</f>
        <v>0</v>
      </c>
      <c r="BG1787" s="228">
        <f>IF(N1787="zákl. přenesená",J1787,0)</f>
        <v>0</v>
      </c>
      <c r="BH1787" s="228">
        <f>IF(N1787="sníž. přenesená",J1787,0)</f>
        <v>0</v>
      </c>
      <c r="BI1787" s="228">
        <f>IF(N1787="nulová",J1787,0)</f>
        <v>0</v>
      </c>
      <c r="BJ1787" s="20" t="s">
        <v>81</v>
      </c>
      <c r="BK1787" s="228">
        <f>ROUND(I1787*H1787,2)</f>
        <v>0</v>
      </c>
      <c r="BL1787" s="20" t="s">
        <v>291</v>
      </c>
      <c r="BM1787" s="227" t="s">
        <v>2471</v>
      </c>
    </row>
    <row r="1788" s="13" customFormat="1">
      <c r="A1788" s="13"/>
      <c r="B1788" s="234"/>
      <c r="C1788" s="235"/>
      <c r="D1788" s="236" t="s">
        <v>207</v>
      </c>
      <c r="E1788" s="237" t="s">
        <v>19</v>
      </c>
      <c r="F1788" s="238" t="s">
        <v>2472</v>
      </c>
      <c r="G1788" s="235"/>
      <c r="H1788" s="239">
        <v>522.92100000000005</v>
      </c>
      <c r="I1788" s="240"/>
      <c r="J1788" s="235"/>
      <c r="K1788" s="235"/>
      <c r="L1788" s="241"/>
      <c r="M1788" s="242"/>
      <c r="N1788" s="243"/>
      <c r="O1788" s="243"/>
      <c r="P1788" s="243"/>
      <c r="Q1788" s="243"/>
      <c r="R1788" s="243"/>
      <c r="S1788" s="243"/>
      <c r="T1788" s="244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45" t="s">
        <v>207</v>
      </c>
      <c r="AU1788" s="245" t="s">
        <v>83</v>
      </c>
      <c r="AV1788" s="13" t="s">
        <v>83</v>
      </c>
      <c r="AW1788" s="13" t="s">
        <v>35</v>
      </c>
      <c r="AX1788" s="13" t="s">
        <v>81</v>
      </c>
      <c r="AY1788" s="245" t="s">
        <v>197</v>
      </c>
    </row>
    <row r="1789" s="2" customFormat="1" ht="24.15" customHeight="1">
      <c r="A1789" s="41"/>
      <c r="B1789" s="42"/>
      <c r="C1789" s="216" t="s">
        <v>2473</v>
      </c>
      <c r="D1789" s="216" t="s">
        <v>199</v>
      </c>
      <c r="E1789" s="217" t="s">
        <v>2474</v>
      </c>
      <c r="F1789" s="218" t="s">
        <v>2475</v>
      </c>
      <c r="G1789" s="219" t="s">
        <v>202</v>
      </c>
      <c r="H1789" s="220">
        <v>9.7200000000000006</v>
      </c>
      <c r="I1789" s="221"/>
      <c r="J1789" s="222">
        <f>ROUND(I1789*H1789,2)</f>
        <v>0</v>
      </c>
      <c r="K1789" s="218" t="s">
        <v>203</v>
      </c>
      <c r="L1789" s="47"/>
      <c r="M1789" s="223" t="s">
        <v>19</v>
      </c>
      <c r="N1789" s="224" t="s">
        <v>45</v>
      </c>
      <c r="O1789" s="87"/>
      <c r="P1789" s="225">
        <f>O1789*H1789</f>
        <v>0</v>
      </c>
      <c r="Q1789" s="225">
        <v>0.00123</v>
      </c>
      <c r="R1789" s="225">
        <f>Q1789*H1789</f>
        <v>0.0119556</v>
      </c>
      <c r="S1789" s="225">
        <v>0</v>
      </c>
      <c r="T1789" s="226">
        <f>S1789*H1789</f>
        <v>0</v>
      </c>
      <c r="U1789" s="41"/>
      <c r="V1789" s="41"/>
      <c r="W1789" s="41"/>
      <c r="X1789" s="41"/>
      <c r="Y1789" s="41"/>
      <c r="Z1789" s="41"/>
      <c r="AA1789" s="41"/>
      <c r="AB1789" s="41"/>
      <c r="AC1789" s="41"/>
      <c r="AD1789" s="41"/>
      <c r="AE1789" s="41"/>
      <c r="AR1789" s="227" t="s">
        <v>291</v>
      </c>
      <c r="AT1789" s="227" t="s">
        <v>199</v>
      </c>
      <c r="AU1789" s="227" t="s">
        <v>83</v>
      </c>
      <c r="AY1789" s="20" t="s">
        <v>197</v>
      </c>
      <c r="BE1789" s="228">
        <f>IF(N1789="základní",J1789,0)</f>
        <v>0</v>
      </c>
      <c r="BF1789" s="228">
        <f>IF(N1789="snížená",J1789,0)</f>
        <v>0</v>
      </c>
      <c r="BG1789" s="228">
        <f>IF(N1789="zákl. přenesená",J1789,0)</f>
        <v>0</v>
      </c>
      <c r="BH1789" s="228">
        <f>IF(N1789="sníž. přenesená",J1789,0)</f>
        <v>0</v>
      </c>
      <c r="BI1789" s="228">
        <f>IF(N1789="nulová",J1789,0)</f>
        <v>0</v>
      </c>
      <c r="BJ1789" s="20" t="s">
        <v>81</v>
      </c>
      <c r="BK1789" s="228">
        <f>ROUND(I1789*H1789,2)</f>
        <v>0</v>
      </c>
      <c r="BL1789" s="20" t="s">
        <v>291</v>
      </c>
      <c r="BM1789" s="227" t="s">
        <v>2476</v>
      </c>
    </row>
    <row r="1790" s="2" customFormat="1">
      <c r="A1790" s="41"/>
      <c r="B1790" s="42"/>
      <c r="C1790" s="43"/>
      <c r="D1790" s="229" t="s">
        <v>205</v>
      </c>
      <c r="E1790" s="43"/>
      <c r="F1790" s="230" t="s">
        <v>2477</v>
      </c>
      <c r="G1790" s="43"/>
      <c r="H1790" s="43"/>
      <c r="I1790" s="231"/>
      <c r="J1790" s="43"/>
      <c r="K1790" s="43"/>
      <c r="L1790" s="47"/>
      <c r="M1790" s="232"/>
      <c r="N1790" s="233"/>
      <c r="O1790" s="87"/>
      <c r="P1790" s="87"/>
      <c r="Q1790" s="87"/>
      <c r="R1790" s="87"/>
      <c r="S1790" s="87"/>
      <c r="T1790" s="88"/>
      <c r="U1790" s="41"/>
      <c r="V1790" s="41"/>
      <c r="W1790" s="41"/>
      <c r="X1790" s="41"/>
      <c r="Y1790" s="41"/>
      <c r="Z1790" s="41"/>
      <c r="AA1790" s="41"/>
      <c r="AB1790" s="41"/>
      <c r="AC1790" s="41"/>
      <c r="AD1790" s="41"/>
      <c r="AE1790" s="41"/>
      <c r="AT1790" s="20" t="s">
        <v>205</v>
      </c>
      <c r="AU1790" s="20" t="s">
        <v>83</v>
      </c>
    </row>
    <row r="1791" s="13" customFormat="1">
      <c r="A1791" s="13"/>
      <c r="B1791" s="234"/>
      <c r="C1791" s="235"/>
      <c r="D1791" s="236" t="s">
        <v>207</v>
      </c>
      <c r="E1791" s="237" t="s">
        <v>19</v>
      </c>
      <c r="F1791" s="238" t="s">
        <v>2478</v>
      </c>
      <c r="G1791" s="235"/>
      <c r="H1791" s="239">
        <v>7.0199999999999996</v>
      </c>
      <c r="I1791" s="240"/>
      <c r="J1791" s="235"/>
      <c r="K1791" s="235"/>
      <c r="L1791" s="241"/>
      <c r="M1791" s="242"/>
      <c r="N1791" s="243"/>
      <c r="O1791" s="243"/>
      <c r="P1791" s="243"/>
      <c r="Q1791" s="243"/>
      <c r="R1791" s="243"/>
      <c r="S1791" s="243"/>
      <c r="T1791" s="244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45" t="s">
        <v>207</v>
      </c>
      <c r="AU1791" s="245" t="s">
        <v>83</v>
      </c>
      <c r="AV1791" s="13" t="s">
        <v>83</v>
      </c>
      <c r="AW1791" s="13" t="s">
        <v>35</v>
      </c>
      <c r="AX1791" s="13" t="s">
        <v>74</v>
      </c>
      <c r="AY1791" s="245" t="s">
        <v>197</v>
      </c>
    </row>
    <row r="1792" s="13" customFormat="1">
      <c r="A1792" s="13"/>
      <c r="B1792" s="234"/>
      <c r="C1792" s="235"/>
      <c r="D1792" s="236" t="s">
        <v>207</v>
      </c>
      <c r="E1792" s="237" t="s">
        <v>19</v>
      </c>
      <c r="F1792" s="238" t="s">
        <v>2479</v>
      </c>
      <c r="G1792" s="235"/>
      <c r="H1792" s="239">
        <v>2.7000000000000002</v>
      </c>
      <c r="I1792" s="240"/>
      <c r="J1792" s="235"/>
      <c r="K1792" s="235"/>
      <c r="L1792" s="241"/>
      <c r="M1792" s="242"/>
      <c r="N1792" s="243"/>
      <c r="O1792" s="243"/>
      <c r="P1792" s="243"/>
      <c r="Q1792" s="243"/>
      <c r="R1792" s="243"/>
      <c r="S1792" s="243"/>
      <c r="T1792" s="244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45" t="s">
        <v>207</v>
      </c>
      <c r="AU1792" s="245" t="s">
        <v>83</v>
      </c>
      <c r="AV1792" s="13" t="s">
        <v>83</v>
      </c>
      <c r="AW1792" s="13" t="s">
        <v>35</v>
      </c>
      <c r="AX1792" s="13" t="s">
        <v>74</v>
      </c>
      <c r="AY1792" s="245" t="s">
        <v>197</v>
      </c>
    </row>
    <row r="1793" s="14" customFormat="1">
      <c r="A1793" s="14"/>
      <c r="B1793" s="246"/>
      <c r="C1793" s="247"/>
      <c r="D1793" s="236" t="s">
        <v>207</v>
      </c>
      <c r="E1793" s="248" t="s">
        <v>19</v>
      </c>
      <c r="F1793" s="249" t="s">
        <v>216</v>
      </c>
      <c r="G1793" s="247"/>
      <c r="H1793" s="250">
        <v>9.7200000000000006</v>
      </c>
      <c r="I1793" s="251"/>
      <c r="J1793" s="247"/>
      <c r="K1793" s="247"/>
      <c r="L1793" s="252"/>
      <c r="M1793" s="253"/>
      <c r="N1793" s="254"/>
      <c r="O1793" s="254"/>
      <c r="P1793" s="254"/>
      <c r="Q1793" s="254"/>
      <c r="R1793" s="254"/>
      <c r="S1793" s="254"/>
      <c r="T1793" s="255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56" t="s">
        <v>207</v>
      </c>
      <c r="AU1793" s="256" t="s">
        <v>83</v>
      </c>
      <c r="AV1793" s="14" t="s">
        <v>109</v>
      </c>
      <c r="AW1793" s="14" t="s">
        <v>35</v>
      </c>
      <c r="AX1793" s="14" t="s">
        <v>81</v>
      </c>
      <c r="AY1793" s="256" t="s">
        <v>197</v>
      </c>
    </row>
    <row r="1794" s="2" customFormat="1" ht="24.15" customHeight="1">
      <c r="A1794" s="41"/>
      <c r="B1794" s="42"/>
      <c r="C1794" s="279" t="s">
        <v>2480</v>
      </c>
      <c r="D1794" s="279" t="s">
        <v>542</v>
      </c>
      <c r="E1794" s="280" t="s">
        <v>2481</v>
      </c>
      <c r="F1794" s="281" t="s">
        <v>2482</v>
      </c>
      <c r="G1794" s="282" t="s">
        <v>202</v>
      </c>
      <c r="H1794" s="283">
        <v>10.692</v>
      </c>
      <c r="I1794" s="284"/>
      <c r="J1794" s="285">
        <f>ROUND(I1794*H1794,2)</f>
        <v>0</v>
      </c>
      <c r="K1794" s="281" t="s">
        <v>203</v>
      </c>
      <c r="L1794" s="286"/>
      <c r="M1794" s="287" t="s">
        <v>19</v>
      </c>
      <c r="N1794" s="288" t="s">
        <v>45</v>
      </c>
      <c r="O1794" s="87"/>
      <c r="P1794" s="225">
        <f>O1794*H1794</f>
        <v>0</v>
      </c>
      <c r="Q1794" s="225">
        <v>0.0074999999999999997</v>
      </c>
      <c r="R1794" s="225">
        <f>Q1794*H1794</f>
        <v>0.080189999999999997</v>
      </c>
      <c r="S1794" s="225">
        <v>0</v>
      </c>
      <c r="T1794" s="226">
        <f>S1794*H1794</f>
        <v>0</v>
      </c>
      <c r="U1794" s="41"/>
      <c r="V1794" s="41"/>
      <c r="W1794" s="41"/>
      <c r="X1794" s="41"/>
      <c r="Y1794" s="41"/>
      <c r="Z1794" s="41"/>
      <c r="AA1794" s="41"/>
      <c r="AB1794" s="41"/>
      <c r="AC1794" s="41"/>
      <c r="AD1794" s="41"/>
      <c r="AE1794" s="41"/>
      <c r="AR1794" s="227" t="s">
        <v>396</v>
      </c>
      <c r="AT1794" s="227" t="s">
        <v>542</v>
      </c>
      <c r="AU1794" s="227" t="s">
        <v>83</v>
      </c>
      <c r="AY1794" s="20" t="s">
        <v>197</v>
      </c>
      <c r="BE1794" s="228">
        <f>IF(N1794="základní",J1794,0)</f>
        <v>0</v>
      </c>
      <c r="BF1794" s="228">
        <f>IF(N1794="snížená",J1794,0)</f>
        <v>0</v>
      </c>
      <c r="BG1794" s="228">
        <f>IF(N1794="zákl. přenesená",J1794,0)</f>
        <v>0</v>
      </c>
      <c r="BH1794" s="228">
        <f>IF(N1794="sníž. přenesená",J1794,0)</f>
        <v>0</v>
      </c>
      <c r="BI1794" s="228">
        <f>IF(N1794="nulová",J1794,0)</f>
        <v>0</v>
      </c>
      <c r="BJ1794" s="20" t="s">
        <v>81</v>
      </c>
      <c r="BK1794" s="228">
        <f>ROUND(I1794*H1794,2)</f>
        <v>0</v>
      </c>
      <c r="BL1794" s="20" t="s">
        <v>291</v>
      </c>
      <c r="BM1794" s="227" t="s">
        <v>2483</v>
      </c>
    </row>
    <row r="1795" s="13" customFormat="1">
      <c r="A1795" s="13"/>
      <c r="B1795" s="234"/>
      <c r="C1795" s="235"/>
      <c r="D1795" s="236" t="s">
        <v>207</v>
      </c>
      <c r="E1795" s="237" t="s">
        <v>19</v>
      </c>
      <c r="F1795" s="238" t="s">
        <v>2484</v>
      </c>
      <c r="G1795" s="235"/>
      <c r="H1795" s="239">
        <v>10.692</v>
      </c>
      <c r="I1795" s="240"/>
      <c r="J1795" s="235"/>
      <c r="K1795" s="235"/>
      <c r="L1795" s="241"/>
      <c r="M1795" s="242"/>
      <c r="N1795" s="243"/>
      <c r="O1795" s="243"/>
      <c r="P1795" s="243"/>
      <c r="Q1795" s="243"/>
      <c r="R1795" s="243"/>
      <c r="S1795" s="243"/>
      <c r="T1795" s="244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45" t="s">
        <v>207</v>
      </c>
      <c r="AU1795" s="245" t="s">
        <v>83</v>
      </c>
      <c r="AV1795" s="13" t="s">
        <v>83</v>
      </c>
      <c r="AW1795" s="13" t="s">
        <v>35</v>
      </c>
      <c r="AX1795" s="13" t="s">
        <v>81</v>
      </c>
      <c r="AY1795" s="245" t="s">
        <v>197</v>
      </c>
    </row>
    <row r="1796" s="2" customFormat="1" ht="24.15" customHeight="1">
      <c r="A1796" s="41"/>
      <c r="B1796" s="42"/>
      <c r="C1796" s="216" t="s">
        <v>2485</v>
      </c>
      <c r="D1796" s="216" t="s">
        <v>199</v>
      </c>
      <c r="E1796" s="217" t="s">
        <v>2486</v>
      </c>
      <c r="F1796" s="218" t="s">
        <v>2487</v>
      </c>
      <c r="G1796" s="219" t="s">
        <v>886</v>
      </c>
      <c r="H1796" s="220">
        <v>397.517</v>
      </c>
      <c r="I1796" s="221"/>
      <c r="J1796" s="222">
        <f>ROUND(I1796*H1796,2)</f>
        <v>0</v>
      </c>
      <c r="K1796" s="218" t="s">
        <v>203</v>
      </c>
      <c r="L1796" s="47"/>
      <c r="M1796" s="223" t="s">
        <v>19</v>
      </c>
      <c r="N1796" s="224" t="s">
        <v>45</v>
      </c>
      <c r="O1796" s="87"/>
      <c r="P1796" s="225">
        <f>O1796*H1796</f>
        <v>0</v>
      </c>
      <c r="Q1796" s="225">
        <v>9.0000000000000006E-05</v>
      </c>
      <c r="R1796" s="225">
        <f>Q1796*H1796</f>
        <v>0.035776530000000001</v>
      </c>
      <c r="S1796" s="225">
        <v>0</v>
      </c>
      <c r="T1796" s="226">
        <f>S1796*H1796</f>
        <v>0</v>
      </c>
      <c r="U1796" s="41"/>
      <c r="V1796" s="41"/>
      <c r="W1796" s="41"/>
      <c r="X1796" s="41"/>
      <c r="Y1796" s="41"/>
      <c r="Z1796" s="41"/>
      <c r="AA1796" s="41"/>
      <c r="AB1796" s="41"/>
      <c r="AC1796" s="41"/>
      <c r="AD1796" s="41"/>
      <c r="AE1796" s="41"/>
      <c r="AR1796" s="227" t="s">
        <v>291</v>
      </c>
      <c r="AT1796" s="227" t="s">
        <v>199</v>
      </c>
      <c r="AU1796" s="227" t="s">
        <v>83</v>
      </c>
      <c r="AY1796" s="20" t="s">
        <v>197</v>
      </c>
      <c r="BE1796" s="228">
        <f>IF(N1796="základní",J1796,0)</f>
        <v>0</v>
      </c>
      <c r="BF1796" s="228">
        <f>IF(N1796="snížená",J1796,0)</f>
        <v>0</v>
      </c>
      <c r="BG1796" s="228">
        <f>IF(N1796="zákl. přenesená",J1796,0)</f>
        <v>0</v>
      </c>
      <c r="BH1796" s="228">
        <f>IF(N1796="sníž. přenesená",J1796,0)</f>
        <v>0</v>
      </c>
      <c r="BI1796" s="228">
        <f>IF(N1796="nulová",J1796,0)</f>
        <v>0</v>
      </c>
      <c r="BJ1796" s="20" t="s">
        <v>81</v>
      </c>
      <c r="BK1796" s="228">
        <f>ROUND(I1796*H1796,2)</f>
        <v>0</v>
      </c>
      <c r="BL1796" s="20" t="s">
        <v>291</v>
      </c>
      <c r="BM1796" s="227" t="s">
        <v>2488</v>
      </c>
    </row>
    <row r="1797" s="2" customFormat="1">
      <c r="A1797" s="41"/>
      <c r="B1797" s="42"/>
      <c r="C1797" s="43"/>
      <c r="D1797" s="229" t="s">
        <v>205</v>
      </c>
      <c r="E1797" s="43"/>
      <c r="F1797" s="230" t="s">
        <v>2489</v>
      </c>
      <c r="G1797" s="43"/>
      <c r="H1797" s="43"/>
      <c r="I1797" s="231"/>
      <c r="J1797" s="43"/>
      <c r="K1797" s="43"/>
      <c r="L1797" s="47"/>
      <c r="M1797" s="232"/>
      <c r="N1797" s="233"/>
      <c r="O1797" s="87"/>
      <c r="P1797" s="87"/>
      <c r="Q1797" s="87"/>
      <c r="R1797" s="87"/>
      <c r="S1797" s="87"/>
      <c r="T1797" s="88"/>
      <c r="U1797" s="41"/>
      <c r="V1797" s="41"/>
      <c r="W1797" s="41"/>
      <c r="X1797" s="41"/>
      <c r="Y1797" s="41"/>
      <c r="Z1797" s="41"/>
      <c r="AA1797" s="41"/>
      <c r="AB1797" s="41"/>
      <c r="AC1797" s="41"/>
      <c r="AD1797" s="41"/>
      <c r="AE1797" s="41"/>
      <c r="AT1797" s="20" t="s">
        <v>205</v>
      </c>
      <c r="AU1797" s="20" t="s">
        <v>83</v>
      </c>
    </row>
    <row r="1798" s="15" customFormat="1">
      <c r="A1798" s="15"/>
      <c r="B1798" s="257"/>
      <c r="C1798" s="258"/>
      <c r="D1798" s="236" t="s">
        <v>207</v>
      </c>
      <c r="E1798" s="259" t="s">
        <v>19</v>
      </c>
      <c r="F1798" s="260" t="s">
        <v>2402</v>
      </c>
      <c r="G1798" s="258"/>
      <c r="H1798" s="259" t="s">
        <v>19</v>
      </c>
      <c r="I1798" s="261"/>
      <c r="J1798" s="258"/>
      <c r="K1798" s="258"/>
      <c r="L1798" s="262"/>
      <c r="M1798" s="263"/>
      <c r="N1798" s="264"/>
      <c r="O1798" s="264"/>
      <c r="P1798" s="264"/>
      <c r="Q1798" s="264"/>
      <c r="R1798" s="264"/>
      <c r="S1798" s="264"/>
      <c r="T1798" s="26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T1798" s="266" t="s">
        <v>207</v>
      </c>
      <c r="AU1798" s="266" t="s">
        <v>83</v>
      </c>
      <c r="AV1798" s="15" t="s">
        <v>81</v>
      </c>
      <c r="AW1798" s="15" t="s">
        <v>35</v>
      </c>
      <c r="AX1798" s="15" t="s">
        <v>74</v>
      </c>
      <c r="AY1798" s="266" t="s">
        <v>197</v>
      </c>
    </row>
    <row r="1799" s="13" customFormat="1">
      <c r="A1799" s="13"/>
      <c r="B1799" s="234"/>
      <c r="C1799" s="235"/>
      <c r="D1799" s="236" t="s">
        <v>207</v>
      </c>
      <c r="E1799" s="237" t="s">
        <v>19</v>
      </c>
      <c r="F1799" s="238" t="s">
        <v>2403</v>
      </c>
      <c r="G1799" s="235"/>
      <c r="H1799" s="239">
        <v>37.718000000000004</v>
      </c>
      <c r="I1799" s="240"/>
      <c r="J1799" s="235"/>
      <c r="K1799" s="235"/>
      <c r="L1799" s="241"/>
      <c r="M1799" s="242"/>
      <c r="N1799" s="243"/>
      <c r="O1799" s="243"/>
      <c r="P1799" s="243"/>
      <c r="Q1799" s="243"/>
      <c r="R1799" s="243"/>
      <c r="S1799" s="243"/>
      <c r="T1799" s="244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45" t="s">
        <v>207</v>
      </c>
      <c r="AU1799" s="245" t="s">
        <v>83</v>
      </c>
      <c r="AV1799" s="13" t="s">
        <v>83</v>
      </c>
      <c r="AW1799" s="13" t="s">
        <v>35</v>
      </c>
      <c r="AX1799" s="13" t="s">
        <v>74</v>
      </c>
      <c r="AY1799" s="245" t="s">
        <v>197</v>
      </c>
    </row>
    <row r="1800" s="13" customFormat="1">
      <c r="A1800" s="13"/>
      <c r="B1800" s="234"/>
      <c r="C1800" s="235"/>
      <c r="D1800" s="236" t="s">
        <v>207</v>
      </c>
      <c r="E1800" s="237" t="s">
        <v>19</v>
      </c>
      <c r="F1800" s="238" t="s">
        <v>2404</v>
      </c>
      <c r="G1800" s="235"/>
      <c r="H1800" s="239">
        <v>3.6549999999999998</v>
      </c>
      <c r="I1800" s="240"/>
      <c r="J1800" s="235"/>
      <c r="K1800" s="235"/>
      <c r="L1800" s="241"/>
      <c r="M1800" s="242"/>
      <c r="N1800" s="243"/>
      <c r="O1800" s="243"/>
      <c r="P1800" s="243"/>
      <c r="Q1800" s="243"/>
      <c r="R1800" s="243"/>
      <c r="S1800" s="243"/>
      <c r="T1800" s="244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45" t="s">
        <v>207</v>
      </c>
      <c r="AU1800" s="245" t="s">
        <v>83</v>
      </c>
      <c r="AV1800" s="13" t="s">
        <v>83</v>
      </c>
      <c r="AW1800" s="13" t="s">
        <v>35</v>
      </c>
      <c r="AX1800" s="13" t="s">
        <v>74</v>
      </c>
      <c r="AY1800" s="245" t="s">
        <v>197</v>
      </c>
    </row>
    <row r="1801" s="13" customFormat="1">
      <c r="A1801" s="13"/>
      <c r="B1801" s="234"/>
      <c r="C1801" s="235"/>
      <c r="D1801" s="236" t="s">
        <v>207</v>
      </c>
      <c r="E1801" s="237" t="s">
        <v>19</v>
      </c>
      <c r="F1801" s="238" t="s">
        <v>2405</v>
      </c>
      <c r="G1801" s="235"/>
      <c r="H1801" s="239">
        <v>47.429000000000002</v>
      </c>
      <c r="I1801" s="240"/>
      <c r="J1801" s="235"/>
      <c r="K1801" s="235"/>
      <c r="L1801" s="241"/>
      <c r="M1801" s="242"/>
      <c r="N1801" s="243"/>
      <c r="O1801" s="243"/>
      <c r="P1801" s="243"/>
      <c r="Q1801" s="243"/>
      <c r="R1801" s="243"/>
      <c r="S1801" s="243"/>
      <c r="T1801" s="244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45" t="s">
        <v>207</v>
      </c>
      <c r="AU1801" s="245" t="s">
        <v>83</v>
      </c>
      <c r="AV1801" s="13" t="s">
        <v>83</v>
      </c>
      <c r="AW1801" s="13" t="s">
        <v>35</v>
      </c>
      <c r="AX1801" s="13" t="s">
        <v>74</v>
      </c>
      <c r="AY1801" s="245" t="s">
        <v>197</v>
      </c>
    </row>
    <row r="1802" s="13" customFormat="1">
      <c r="A1802" s="13"/>
      <c r="B1802" s="234"/>
      <c r="C1802" s="235"/>
      <c r="D1802" s="236" t="s">
        <v>207</v>
      </c>
      <c r="E1802" s="237" t="s">
        <v>19</v>
      </c>
      <c r="F1802" s="238" t="s">
        <v>2406</v>
      </c>
      <c r="G1802" s="235"/>
      <c r="H1802" s="239">
        <v>11.18</v>
      </c>
      <c r="I1802" s="240"/>
      <c r="J1802" s="235"/>
      <c r="K1802" s="235"/>
      <c r="L1802" s="241"/>
      <c r="M1802" s="242"/>
      <c r="N1802" s="243"/>
      <c r="O1802" s="243"/>
      <c r="P1802" s="243"/>
      <c r="Q1802" s="243"/>
      <c r="R1802" s="243"/>
      <c r="S1802" s="243"/>
      <c r="T1802" s="244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45" t="s">
        <v>207</v>
      </c>
      <c r="AU1802" s="245" t="s">
        <v>83</v>
      </c>
      <c r="AV1802" s="13" t="s">
        <v>83</v>
      </c>
      <c r="AW1802" s="13" t="s">
        <v>35</v>
      </c>
      <c r="AX1802" s="13" t="s">
        <v>74</v>
      </c>
      <c r="AY1802" s="245" t="s">
        <v>197</v>
      </c>
    </row>
    <row r="1803" s="13" customFormat="1">
      <c r="A1803" s="13"/>
      <c r="B1803" s="234"/>
      <c r="C1803" s="235"/>
      <c r="D1803" s="236" t="s">
        <v>207</v>
      </c>
      <c r="E1803" s="237" t="s">
        <v>19</v>
      </c>
      <c r="F1803" s="238" t="s">
        <v>2407</v>
      </c>
      <c r="G1803" s="235"/>
      <c r="H1803" s="239">
        <v>15.265000000000001</v>
      </c>
      <c r="I1803" s="240"/>
      <c r="J1803" s="235"/>
      <c r="K1803" s="235"/>
      <c r="L1803" s="241"/>
      <c r="M1803" s="242"/>
      <c r="N1803" s="243"/>
      <c r="O1803" s="243"/>
      <c r="P1803" s="243"/>
      <c r="Q1803" s="243"/>
      <c r="R1803" s="243"/>
      <c r="S1803" s="243"/>
      <c r="T1803" s="244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45" t="s">
        <v>207</v>
      </c>
      <c r="AU1803" s="245" t="s">
        <v>83</v>
      </c>
      <c r="AV1803" s="13" t="s">
        <v>83</v>
      </c>
      <c r="AW1803" s="13" t="s">
        <v>35</v>
      </c>
      <c r="AX1803" s="13" t="s">
        <v>74</v>
      </c>
      <c r="AY1803" s="245" t="s">
        <v>197</v>
      </c>
    </row>
    <row r="1804" s="13" customFormat="1">
      <c r="A1804" s="13"/>
      <c r="B1804" s="234"/>
      <c r="C1804" s="235"/>
      <c r="D1804" s="236" t="s">
        <v>207</v>
      </c>
      <c r="E1804" s="237" t="s">
        <v>19</v>
      </c>
      <c r="F1804" s="238" t="s">
        <v>2408</v>
      </c>
      <c r="G1804" s="235"/>
      <c r="H1804" s="239">
        <v>33.289999999999999</v>
      </c>
      <c r="I1804" s="240"/>
      <c r="J1804" s="235"/>
      <c r="K1804" s="235"/>
      <c r="L1804" s="241"/>
      <c r="M1804" s="242"/>
      <c r="N1804" s="243"/>
      <c r="O1804" s="243"/>
      <c r="P1804" s="243"/>
      <c r="Q1804" s="243"/>
      <c r="R1804" s="243"/>
      <c r="S1804" s="243"/>
      <c r="T1804" s="244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45" t="s">
        <v>207</v>
      </c>
      <c r="AU1804" s="245" t="s">
        <v>83</v>
      </c>
      <c r="AV1804" s="13" t="s">
        <v>83</v>
      </c>
      <c r="AW1804" s="13" t="s">
        <v>35</v>
      </c>
      <c r="AX1804" s="13" t="s">
        <v>74</v>
      </c>
      <c r="AY1804" s="245" t="s">
        <v>197</v>
      </c>
    </row>
    <row r="1805" s="13" customFormat="1">
      <c r="A1805" s="13"/>
      <c r="B1805" s="234"/>
      <c r="C1805" s="235"/>
      <c r="D1805" s="236" t="s">
        <v>207</v>
      </c>
      <c r="E1805" s="237" t="s">
        <v>19</v>
      </c>
      <c r="F1805" s="238" t="s">
        <v>2409</v>
      </c>
      <c r="G1805" s="235"/>
      <c r="H1805" s="239">
        <v>11.18</v>
      </c>
      <c r="I1805" s="240"/>
      <c r="J1805" s="235"/>
      <c r="K1805" s="235"/>
      <c r="L1805" s="241"/>
      <c r="M1805" s="242"/>
      <c r="N1805" s="243"/>
      <c r="O1805" s="243"/>
      <c r="P1805" s="243"/>
      <c r="Q1805" s="243"/>
      <c r="R1805" s="243"/>
      <c r="S1805" s="243"/>
      <c r="T1805" s="244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45" t="s">
        <v>207</v>
      </c>
      <c r="AU1805" s="245" t="s">
        <v>83</v>
      </c>
      <c r="AV1805" s="13" t="s">
        <v>83</v>
      </c>
      <c r="AW1805" s="13" t="s">
        <v>35</v>
      </c>
      <c r="AX1805" s="13" t="s">
        <v>74</v>
      </c>
      <c r="AY1805" s="245" t="s">
        <v>197</v>
      </c>
    </row>
    <row r="1806" s="13" customFormat="1">
      <c r="A1806" s="13"/>
      <c r="B1806" s="234"/>
      <c r="C1806" s="235"/>
      <c r="D1806" s="236" t="s">
        <v>207</v>
      </c>
      <c r="E1806" s="237" t="s">
        <v>19</v>
      </c>
      <c r="F1806" s="238" t="s">
        <v>2410</v>
      </c>
      <c r="G1806" s="235"/>
      <c r="H1806" s="239">
        <v>106.58499999999999</v>
      </c>
      <c r="I1806" s="240"/>
      <c r="J1806" s="235"/>
      <c r="K1806" s="235"/>
      <c r="L1806" s="241"/>
      <c r="M1806" s="242"/>
      <c r="N1806" s="243"/>
      <c r="O1806" s="243"/>
      <c r="P1806" s="243"/>
      <c r="Q1806" s="243"/>
      <c r="R1806" s="243"/>
      <c r="S1806" s="243"/>
      <c r="T1806" s="244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45" t="s">
        <v>207</v>
      </c>
      <c r="AU1806" s="245" t="s">
        <v>83</v>
      </c>
      <c r="AV1806" s="13" t="s">
        <v>83</v>
      </c>
      <c r="AW1806" s="13" t="s">
        <v>35</v>
      </c>
      <c r="AX1806" s="13" t="s">
        <v>74</v>
      </c>
      <c r="AY1806" s="245" t="s">
        <v>197</v>
      </c>
    </row>
    <row r="1807" s="16" customFormat="1">
      <c r="A1807" s="16"/>
      <c r="B1807" s="268"/>
      <c r="C1807" s="269"/>
      <c r="D1807" s="236" t="s">
        <v>207</v>
      </c>
      <c r="E1807" s="270" t="s">
        <v>19</v>
      </c>
      <c r="F1807" s="271" t="s">
        <v>335</v>
      </c>
      <c r="G1807" s="269"/>
      <c r="H1807" s="272">
        <v>266.30200000000002</v>
      </c>
      <c r="I1807" s="273"/>
      <c r="J1807" s="269"/>
      <c r="K1807" s="269"/>
      <c r="L1807" s="274"/>
      <c r="M1807" s="275"/>
      <c r="N1807" s="276"/>
      <c r="O1807" s="276"/>
      <c r="P1807" s="276"/>
      <c r="Q1807" s="276"/>
      <c r="R1807" s="276"/>
      <c r="S1807" s="276"/>
      <c r="T1807" s="277"/>
      <c r="U1807" s="16"/>
      <c r="V1807" s="16"/>
      <c r="W1807" s="16"/>
      <c r="X1807" s="16"/>
      <c r="Y1807" s="16"/>
      <c r="Z1807" s="16"/>
      <c r="AA1807" s="16"/>
      <c r="AB1807" s="16"/>
      <c r="AC1807" s="16"/>
      <c r="AD1807" s="16"/>
      <c r="AE1807" s="16"/>
      <c r="AT1807" s="278" t="s">
        <v>207</v>
      </c>
      <c r="AU1807" s="278" t="s">
        <v>83</v>
      </c>
      <c r="AV1807" s="16" t="s">
        <v>94</v>
      </c>
      <c r="AW1807" s="16" t="s">
        <v>35</v>
      </c>
      <c r="AX1807" s="16" t="s">
        <v>74</v>
      </c>
      <c r="AY1807" s="278" t="s">
        <v>197</v>
      </c>
    </row>
    <row r="1808" s="13" customFormat="1">
      <c r="A1808" s="13"/>
      <c r="B1808" s="234"/>
      <c r="C1808" s="235"/>
      <c r="D1808" s="236" t="s">
        <v>207</v>
      </c>
      <c r="E1808" s="237" t="s">
        <v>19</v>
      </c>
      <c r="F1808" s="238" t="s">
        <v>2411</v>
      </c>
      <c r="G1808" s="235"/>
      <c r="H1808" s="239">
        <v>4.7300000000000004</v>
      </c>
      <c r="I1808" s="240"/>
      <c r="J1808" s="235"/>
      <c r="K1808" s="235"/>
      <c r="L1808" s="241"/>
      <c r="M1808" s="242"/>
      <c r="N1808" s="243"/>
      <c r="O1808" s="243"/>
      <c r="P1808" s="243"/>
      <c r="Q1808" s="243"/>
      <c r="R1808" s="243"/>
      <c r="S1808" s="243"/>
      <c r="T1808" s="244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45" t="s">
        <v>207</v>
      </c>
      <c r="AU1808" s="245" t="s">
        <v>83</v>
      </c>
      <c r="AV1808" s="13" t="s">
        <v>83</v>
      </c>
      <c r="AW1808" s="13" t="s">
        <v>35</v>
      </c>
      <c r="AX1808" s="13" t="s">
        <v>74</v>
      </c>
      <c r="AY1808" s="245" t="s">
        <v>197</v>
      </c>
    </row>
    <row r="1809" s="13" customFormat="1">
      <c r="A1809" s="13"/>
      <c r="B1809" s="234"/>
      <c r="C1809" s="235"/>
      <c r="D1809" s="236" t="s">
        <v>207</v>
      </c>
      <c r="E1809" s="237" t="s">
        <v>19</v>
      </c>
      <c r="F1809" s="238" t="s">
        <v>2412</v>
      </c>
      <c r="G1809" s="235"/>
      <c r="H1809" s="239">
        <v>4.2999999999999998</v>
      </c>
      <c r="I1809" s="240"/>
      <c r="J1809" s="235"/>
      <c r="K1809" s="235"/>
      <c r="L1809" s="241"/>
      <c r="M1809" s="242"/>
      <c r="N1809" s="243"/>
      <c r="O1809" s="243"/>
      <c r="P1809" s="243"/>
      <c r="Q1809" s="243"/>
      <c r="R1809" s="243"/>
      <c r="S1809" s="243"/>
      <c r="T1809" s="244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45" t="s">
        <v>207</v>
      </c>
      <c r="AU1809" s="245" t="s">
        <v>83</v>
      </c>
      <c r="AV1809" s="13" t="s">
        <v>83</v>
      </c>
      <c r="AW1809" s="13" t="s">
        <v>35</v>
      </c>
      <c r="AX1809" s="13" t="s">
        <v>74</v>
      </c>
      <c r="AY1809" s="245" t="s">
        <v>197</v>
      </c>
    </row>
    <row r="1810" s="13" customFormat="1">
      <c r="A1810" s="13"/>
      <c r="B1810" s="234"/>
      <c r="C1810" s="235"/>
      <c r="D1810" s="236" t="s">
        <v>207</v>
      </c>
      <c r="E1810" s="237" t="s">
        <v>19</v>
      </c>
      <c r="F1810" s="238" t="s">
        <v>2413</v>
      </c>
      <c r="G1810" s="235"/>
      <c r="H1810" s="239">
        <v>4.7300000000000004</v>
      </c>
      <c r="I1810" s="240"/>
      <c r="J1810" s="235"/>
      <c r="K1810" s="235"/>
      <c r="L1810" s="241"/>
      <c r="M1810" s="242"/>
      <c r="N1810" s="243"/>
      <c r="O1810" s="243"/>
      <c r="P1810" s="243"/>
      <c r="Q1810" s="243"/>
      <c r="R1810" s="243"/>
      <c r="S1810" s="243"/>
      <c r="T1810" s="244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45" t="s">
        <v>207</v>
      </c>
      <c r="AU1810" s="245" t="s">
        <v>83</v>
      </c>
      <c r="AV1810" s="13" t="s">
        <v>83</v>
      </c>
      <c r="AW1810" s="13" t="s">
        <v>35</v>
      </c>
      <c r="AX1810" s="13" t="s">
        <v>74</v>
      </c>
      <c r="AY1810" s="245" t="s">
        <v>197</v>
      </c>
    </row>
    <row r="1811" s="13" customFormat="1">
      <c r="A1811" s="13"/>
      <c r="B1811" s="234"/>
      <c r="C1811" s="235"/>
      <c r="D1811" s="236" t="s">
        <v>207</v>
      </c>
      <c r="E1811" s="237" t="s">
        <v>19</v>
      </c>
      <c r="F1811" s="238" t="s">
        <v>2415</v>
      </c>
      <c r="G1811" s="235"/>
      <c r="H1811" s="239">
        <v>17.716000000000001</v>
      </c>
      <c r="I1811" s="240"/>
      <c r="J1811" s="235"/>
      <c r="K1811" s="235"/>
      <c r="L1811" s="241"/>
      <c r="M1811" s="242"/>
      <c r="N1811" s="243"/>
      <c r="O1811" s="243"/>
      <c r="P1811" s="243"/>
      <c r="Q1811" s="243"/>
      <c r="R1811" s="243"/>
      <c r="S1811" s="243"/>
      <c r="T1811" s="244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45" t="s">
        <v>207</v>
      </c>
      <c r="AU1811" s="245" t="s">
        <v>83</v>
      </c>
      <c r="AV1811" s="13" t="s">
        <v>83</v>
      </c>
      <c r="AW1811" s="13" t="s">
        <v>35</v>
      </c>
      <c r="AX1811" s="13" t="s">
        <v>74</v>
      </c>
      <c r="AY1811" s="245" t="s">
        <v>197</v>
      </c>
    </row>
    <row r="1812" s="13" customFormat="1">
      <c r="A1812" s="13"/>
      <c r="B1812" s="234"/>
      <c r="C1812" s="235"/>
      <c r="D1812" s="236" t="s">
        <v>207</v>
      </c>
      <c r="E1812" s="237" t="s">
        <v>19</v>
      </c>
      <c r="F1812" s="238" t="s">
        <v>2416</v>
      </c>
      <c r="G1812" s="235"/>
      <c r="H1812" s="239">
        <v>17.716000000000001</v>
      </c>
      <c r="I1812" s="240"/>
      <c r="J1812" s="235"/>
      <c r="K1812" s="235"/>
      <c r="L1812" s="241"/>
      <c r="M1812" s="242"/>
      <c r="N1812" s="243"/>
      <c r="O1812" s="243"/>
      <c r="P1812" s="243"/>
      <c r="Q1812" s="243"/>
      <c r="R1812" s="243"/>
      <c r="S1812" s="243"/>
      <c r="T1812" s="244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45" t="s">
        <v>207</v>
      </c>
      <c r="AU1812" s="245" t="s">
        <v>83</v>
      </c>
      <c r="AV1812" s="13" t="s">
        <v>83</v>
      </c>
      <c r="AW1812" s="13" t="s">
        <v>35</v>
      </c>
      <c r="AX1812" s="13" t="s">
        <v>74</v>
      </c>
      <c r="AY1812" s="245" t="s">
        <v>197</v>
      </c>
    </row>
    <row r="1813" s="13" customFormat="1">
      <c r="A1813" s="13"/>
      <c r="B1813" s="234"/>
      <c r="C1813" s="235"/>
      <c r="D1813" s="236" t="s">
        <v>207</v>
      </c>
      <c r="E1813" s="237" t="s">
        <v>19</v>
      </c>
      <c r="F1813" s="238" t="s">
        <v>2417</v>
      </c>
      <c r="G1813" s="235"/>
      <c r="H1813" s="239">
        <v>24.402999999999999</v>
      </c>
      <c r="I1813" s="240"/>
      <c r="J1813" s="235"/>
      <c r="K1813" s="235"/>
      <c r="L1813" s="241"/>
      <c r="M1813" s="242"/>
      <c r="N1813" s="243"/>
      <c r="O1813" s="243"/>
      <c r="P1813" s="243"/>
      <c r="Q1813" s="243"/>
      <c r="R1813" s="243"/>
      <c r="S1813" s="243"/>
      <c r="T1813" s="244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45" t="s">
        <v>207</v>
      </c>
      <c r="AU1813" s="245" t="s">
        <v>83</v>
      </c>
      <c r="AV1813" s="13" t="s">
        <v>83</v>
      </c>
      <c r="AW1813" s="13" t="s">
        <v>35</v>
      </c>
      <c r="AX1813" s="13" t="s">
        <v>74</v>
      </c>
      <c r="AY1813" s="245" t="s">
        <v>197</v>
      </c>
    </row>
    <row r="1814" s="13" customFormat="1">
      <c r="A1814" s="13"/>
      <c r="B1814" s="234"/>
      <c r="C1814" s="235"/>
      <c r="D1814" s="236" t="s">
        <v>207</v>
      </c>
      <c r="E1814" s="237" t="s">
        <v>19</v>
      </c>
      <c r="F1814" s="238" t="s">
        <v>2418</v>
      </c>
      <c r="G1814" s="235"/>
      <c r="H1814" s="239">
        <v>25.800000000000001</v>
      </c>
      <c r="I1814" s="240"/>
      <c r="J1814" s="235"/>
      <c r="K1814" s="235"/>
      <c r="L1814" s="241"/>
      <c r="M1814" s="242"/>
      <c r="N1814" s="243"/>
      <c r="O1814" s="243"/>
      <c r="P1814" s="243"/>
      <c r="Q1814" s="243"/>
      <c r="R1814" s="243"/>
      <c r="S1814" s="243"/>
      <c r="T1814" s="244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45" t="s">
        <v>207</v>
      </c>
      <c r="AU1814" s="245" t="s">
        <v>83</v>
      </c>
      <c r="AV1814" s="13" t="s">
        <v>83</v>
      </c>
      <c r="AW1814" s="13" t="s">
        <v>35</v>
      </c>
      <c r="AX1814" s="13" t="s">
        <v>74</v>
      </c>
      <c r="AY1814" s="245" t="s">
        <v>197</v>
      </c>
    </row>
    <row r="1815" s="13" customFormat="1">
      <c r="A1815" s="13"/>
      <c r="B1815" s="234"/>
      <c r="C1815" s="235"/>
      <c r="D1815" s="236" t="s">
        <v>207</v>
      </c>
      <c r="E1815" s="237" t="s">
        <v>19</v>
      </c>
      <c r="F1815" s="238" t="s">
        <v>2419</v>
      </c>
      <c r="G1815" s="235"/>
      <c r="H1815" s="239">
        <v>4.2999999999999998</v>
      </c>
      <c r="I1815" s="240"/>
      <c r="J1815" s="235"/>
      <c r="K1815" s="235"/>
      <c r="L1815" s="241"/>
      <c r="M1815" s="242"/>
      <c r="N1815" s="243"/>
      <c r="O1815" s="243"/>
      <c r="P1815" s="243"/>
      <c r="Q1815" s="243"/>
      <c r="R1815" s="243"/>
      <c r="S1815" s="243"/>
      <c r="T1815" s="244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45" t="s">
        <v>207</v>
      </c>
      <c r="AU1815" s="245" t="s">
        <v>83</v>
      </c>
      <c r="AV1815" s="13" t="s">
        <v>83</v>
      </c>
      <c r="AW1815" s="13" t="s">
        <v>35</v>
      </c>
      <c r="AX1815" s="13" t="s">
        <v>74</v>
      </c>
      <c r="AY1815" s="245" t="s">
        <v>197</v>
      </c>
    </row>
    <row r="1816" s="13" customFormat="1">
      <c r="A1816" s="13"/>
      <c r="B1816" s="234"/>
      <c r="C1816" s="235"/>
      <c r="D1816" s="236" t="s">
        <v>207</v>
      </c>
      <c r="E1816" s="237" t="s">
        <v>19</v>
      </c>
      <c r="F1816" s="238" t="s">
        <v>2420</v>
      </c>
      <c r="G1816" s="235"/>
      <c r="H1816" s="239">
        <v>4.2999999999999998</v>
      </c>
      <c r="I1816" s="240"/>
      <c r="J1816" s="235"/>
      <c r="K1816" s="235"/>
      <c r="L1816" s="241"/>
      <c r="M1816" s="242"/>
      <c r="N1816" s="243"/>
      <c r="O1816" s="243"/>
      <c r="P1816" s="243"/>
      <c r="Q1816" s="243"/>
      <c r="R1816" s="243"/>
      <c r="S1816" s="243"/>
      <c r="T1816" s="244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45" t="s">
        <v>207</v>
      </c>
      <c r="AU1816" s="245" t="s">
        <v>83</v>
      </c>
      <c r="AV1816" s="13" t="s">
        <v>83</v>
      </c>
      <c r="AW1816" s="13" t="s">
        <v>35</v>
      </c>
      <c r="AX1816" s="13" t="s">
        <v>74</v>
      </c>
      <c r="AY1816" s="245" t="s">
        <v>197</v>
      </c>
    </row>
    <row r="1817" s="13" customFormat="1">
      <c r="A1817" s="13"/>
      <c r="B1817" s="234"/>
      <c r="C1817" s="235"/>
      <c r="D1817" s="236" t="s">
        <v>207</v>
      </c>
      <c r="E1817" s="237" t="s">
        <v>19</v>
      </c>
      <c r="F1817" s="238" t="s">
        <v>2421</v>
      </c>
      <c r="G1817" s="235"/>
      <c r="H1817" s="239">
        <v>4.2999999999999998</v>
      </c>
      <c r="I1817" s="240"/>
      <c r="J1817" s="235"/>
      <c r="K1817" s="235"/>
      <c r="L1817" s="241"/>
      <c r="M1817" s="242"/>
      <c r="N1817" s="243"/>
      <c r="O1817" s="243"/>
      <c r="P1817" s="243"/>
      <c r="Q1817" s="243"/>
      <c r="R1817" s="243"/>
      <c r="S1817" s="243"/>
      <c r="T1817" s="244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45" t="s">
        <v>207</v>
      </c>
      <c r="AU1817" s="245" t="s">
        <v>83</v>
      </c>
      <c r="AV1817" s="13" t="s">
        <v>83</v>
      </c>
      <c r="AW1817" s="13" t="s">
        <v>35</v>
      </c>
      <c r="AX1817" s="13" t="s">
        <v>74</v>
      </c>
      <c r="AY1817" s="245" t="s">
        <v>197</v>
      </c>
    </row>
    <row r="1818" s="13" customFormat="1">
      <c r="A1818" s="13"/>
      <c r="B1818" s="234"/>
      <c r="C1818" s="235"/>
      <c r="D1818" s="236" t="s">
        <v>207</v>
      </c>
      <c r="E1818" s="237" t="s">
        <v>19</v>
      </c>
      <c r="F1818" s="238" t="s">
        <v>2422</v>
      </c>
      <c r="G1818" s="235"/>
      <c r="H1818" s="239">
        <v>4.2999999999999998</v>
      </c>
      <c r="I1818" s="240"/>
      <c r="J1818" s="235"/>
      <c r="K1818" s="235"/>
      <c r="L1818" s="241"/>
      <c r="M1818" s="242"/>
      <c r="N1818" s="243"/>
      <c r="O1818" s="243"/>
      <c r="P1818" s="243"/>
      <c r="Q1818" s="243"/>
      <c r="R1818" s="243"/>
      <c r="S1818" s="243"/>
      <c r="T1818" s="244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45" t="s">
        <v>207</v>
      </c>
      <c r="AU1818" s="245" t="s">
        <v>83</v>
      </c>
      <c r="AV1818" s="13" t="s">
        <v>83</v>
      </c>
      <c r="AW1818" s="13" t="s">
        <v>35</v>
      </c>
      <c r="AX1818" s="13" t="s">
        <v>74</v>
      </c>
      <c r="AY1818" s="245" t="s">
        <v>197</v>
      </c>
    </row>
    <row r="1819" s="13" customFormat="1">
      <c r="A1819" s="13"/>
      <c r="B1819" s="234"/>
      <c r="C1819" s="235"/>
      <c r="D1819" s="236" t="s">
        <v>207</v>
      </c>
      <c r="E1819" s="237" t="s">
        <v>19</v>
      </c>
      <c r="F1819" s="238" t="s">
        <v>2423</v>
      </c>
      <c r="G1819" s="235"/>
      <c r="H1819" s="239">
        <v>3.2250000000000001</v>
      </c>
      <c r="I1819" s="240"/>
      <c r="J1819" s="235"/>
      <c r="K1819" s="235"/>
      <c r="L1819" s="241"/>
      <c r="M1819" s="242"/>
      <c r="N1819" s="243"/>
      <c r="O1819" s="243"/>
      <c r="P1819" s="243"/>
      <c r="Q1819" s="243"/>
      <c r="R1819" s="243"/>
      <c r="S1819" s="243"/>
      <c r="T1819" s="244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5" t="s">
        <v>207</v>
      </c>
      <c r="AU1819" s="245" t="s">
        <v>83</v>
      </c>
      <c r="AV1819" s="13" t="s">
        <v>83</v>
      </c>
      <c r="AW1819" s="13" t="s">
        <v>35</v>
      </c>
      <c r="AX1819" s="13" t="s">
        <v>74</v>
      </c>
      <c r="AY1819" s="245" t="s">
        <v>197</v>
      </c>
    </row>
    <row r="1820" s="13" customFormat="1">
      <c r="A1820" s="13"/>
      <c r="B1820" s="234"/>
      <c r="C1820" s="235"/>
      <c r="D1820" s="236" t="s">
        <v>207</v>
      </c>
      <c r="E1820" s="237" t="s">
        <v>19</v>
      </c>
      <c r="F1820" s="238" t="s">
        <v>2424</v>
      </c>
      <c r="G1820" s="235"/>
      <c r="H1820" s="239">
        <v>11.395</v>
      </c>
      <c r="I1820" s="240"/>
      <c r="J1820" s="235"/>
      <c r="K1820" s="235"/>
      <c r="L1820" s="241"/>
      <c r="M1820" s="242"/>
      <c r="N1820" s="243"/>
      <c r="O1820" s="243"/>
      <c r="P1820" s="243"/>
      <c r="Q1820" s="243"/>
      <c r="R1820" s="243"/>
      <c r="S1820" s="243"/>
      <c r="T1820" s="244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45" t="s">
        <v>207</v>
      </c>
      <c r="AU1820" s="245" t="s">
        <v>83</v>
      </c>
      <c r="AV1820" s="13" t="s">
        <v>83</v>
      </c>
      <c r="AW1820" s="13" t="s">
        <v>35</v>
      </c>
      <c r="AX1820" s="13" t="s">
        <v>74</v>
      </c>
      <c r="AY1820" s="245" t="s">
        <v>197</v>
      </c>
    </row>
    <row r="1821" s="16" customFormat="1">
      <c r="A1821" s="16"/>
      <c r="B1821" s="268"/>
      <c r="C1821" s="269"/>
      <c r="D1821" s="236" t="s">
        <v>207</v>
      </c>
      <c r="E1821" s="270" t="s">
        <v>19</v>
      </c>
      <c r="F1821" s="271" t="s">
        <v>335</v>
      </c>
      <c r="G1821" s="269"/>
      <c r="H1821" s="272">
        <v>131.215</v>
      </c>
      <c r="I1821" s="273"/>
      <c r="J1821" s="269"/>
      <c r="K1821" s="269"/>
      <c r="L1821" s="274"/>
      <c r="M1821" s="275"/>
      <c r="N1821" s="276"/>
      <c r="O1821" s="276"/>
      <c r="P1821" s="276"/>
      <c r="Q1821" s="276"/>
      <c r="R1821" s="276"/>
      <c r="S1821" s="276"/>
      <c r="T1821" s="277"/>
      <c r="U1821" s="16"/>
      <c r="V1821" s="16"/>
      <c r="W1821" s="16"/>
      <c r="X1821" s="16"/>
      <c r="Y1821" s="16"/>
      <c r="Z1821" s="16"/>
      <c r="AA1821" s="16"/>
      <c r="AB1821" s="16"/>
      <c r="AC1821" s="16"/>
      <c r="AD1821" s="16"/>
      <c r="AE1821" s="16"/>
      <c r="AT1821" s="278" t="s">
        <v>207</v>
      </c>
      <c r="AU1821" s="278" t="s">
        <v>83</v>
      </c>
      <c r="AV1821" s="16" t="s">
        <v>94</v>
      </c>
      <c r="AW1821" s="16" t="s">
        <v>35</v>
      </c>
      <c r="AX1821" s="16" t="s">
        <v>74</v>
      </c>
      <c r="AY1821" s="278" t="s">
        <v>197</v>
      </c>
    </row>
    <row r="1822" s="14" customFormat="1">
      <c r="A1822" s="14"/>
      <c r="B1822" s="246"/>
      <c r="C1822" s="247"/>
      <c r="D1822" s="236" t="s">
        <v>207</v>
      </c>
      <c r="E1822" s="248" t="s">
        <v>19</v>
      </c>
      <c r="F1822" s="249" t="s">
        <v>216</v>
      </c>
      <c r="G1822" s="247"/>
      <c r="H1822" s="250">
        <v>397.517</v>
      </c>
      <c r="I1822" s="251"/>
      <c r="J1822" s="247"/>
      <c r="K1822" s="247"/>
      <c r="L1822" s="252"/>
      <c r="M1822" s="253"/>
      <c r="N1822" s="254"/>
      <c r="O1822" s="254"/>
      <c r="P1822" s="254"/>
      <c r="Q1822" s="254"/>
      <c r="R1822" s="254"/>
      <c r="S1822" s="254"/>
      <c r="T1822" s="255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6" t="s">
        <v>207</v>
      </c>
      <c r="AU1822" s="256" t="s">
        <v>83</v>
      </c>
      <c r="AV1822" s="14" t="s">
        <v>109</v>
      </c>
      <c r="AW1822" s="14" t="s">
        <v>35</v>
      </c>
      <c r="AX1822" s="14" t="s">
        <v>81</v>
      </c>
      <c r="AY1822" s="256" t="s">
        <v>197</v>
      </c>
    </row>
    <row r="1823" s="2" customFormat="1" ht="24.15" customHeight="1">
      <c r="A1823" s="41"/>
      <c r="B1823" s="42"/>
      <c r="C1823" s="216" t="s">
        <v>2490</v>
      </c>
      <c r="D1823" s="216" t="s">
        <v>199</v>
      </c>
      <c r="E1823" s="217" t="s">
        <v>2491</v>
      </c>
      <c r="F1823" s="218" t="s">
        <v>2492</v>
      </c>
      <c r="G1823" s="219" t="s">
        <v>267</v>
      </c>
      <c r="H1823" s="220">
        <v>33</v>
      </c>
      <c r="I1823" s="221"/>
      <c r="J1823" s="222">
        <f>ROUND(I1823*H1823,2)</f>
        <v>0</v>
      </c>
      <c r="K1823" s="218" t="s">
        <v>203</v>
      </c>
      <c r="L1823" s="47"/>
      <c r="M1823" s="223" t="s">
        <v>19</v>
      </c>
      <c r="N1823" s="224" t="s">
        <v>45</v>
      </c>
      <c r="O1823" s="87"/>
      <c r="P1823" s="225">
        <f>O1823*H1823</f>
        <v>0</v>
      </c>
      <c r="Q1823" s="225">
        <v>0</v>
      </c>
      <c r="R1823" s="225">
        <f>Q1823*H1823</f>
        <v>0</v>
      </c>
      <c r="S1823" s="225">
        <v>0</v>
      </c>
      <c r="T1823" s="226">
        <f>S1823*H1823</f>
        <v>0</v>
      </c>
      <c r="U1823" s="41"/>
      <c r="V1823" s="41"/>
      <c r="W1823" s="41"/>
      <c r="X1823" s="41"/>
      <c r="Y1823" s="41"/>
      <c r="Z1823" s="41"/>
      <c r="AA1823" s="41"/>
      <c r="AB1823" s="41"/>
      <c r="AC1823" s="41"/>
      <c r="AD1823" s="41"/>
      <c r="AE1823" s="41"/>
      <c r="AR1823" s="227" t="s">
        <v>291</v>
      </c>
      <c r="AT1823" s="227" t="s">
        <v>199</v>
      </c>
      <c r="AU1823" s="227" t="s">
        <v>83</v>
      </c>
      <c r="AY1823" s="20" t="s">
        <v>197</v>
      </c>
      <c r="BE1823" s="228">
        <f>IF(N1823="základní",J1823,0)</f>
        <v>0</v>
      </c>
      <c r="BF1823" s="228">
        <f>IF(N1823="snížená",J1823,0)</f>
        <v>0</v>
      </c>
      <c r="BG1823" s="228">
        <f>IF(N1823="zákl. přenesená",J1823,0)</f>
        <v>0</v>
      </c>
      <c r="BH1823" s="228">
        <f>IF(N1823="sníž. přenesená",J1823,0)</f>
        <v>0</v>
      </c>
      <c r="BI1823" s="228">
        <f>IF(N1823="nulová",J1823,0)</f>
        <v>0</v>
      </c>
      <c r="BJ1823" s="20" t="s">
        <v>81</v>
      </c>
      <c r="BK1823" s="228">
        <f>ROUND(I1823*H1823,2)</f>
        <v>0</v>
      </c>
      <c r="BL1823" s="20" t="s">
        <v>291</v>
      </c>
      <c r="BM1823" s="227" t="s">
        <v>2493</v>
      </c>
    </row>
    <row r="1824" s="2" customFormat="1">
      <c r="A1824" s="41"/>
      <c r="B1824" s="42"/>
      <c r="C1824" s="43"/>
      <c r="D1824" s="229" t="s">
        <v>205</v>
      </c>
      <c r="E1824" s="43"/>
      <c r="F1824" s="230" t="s">
        <v>2494</v>
      </c>
      <c r="G1824" s="43"/>
      <c r="H1824" s="43"/>
      <c r="I1824" s="231"/>
      <c r="J1824" s="43"/>
      <c r="K1824" s="43"/>
      <c r="L1824" s="47"/>
      <c r="M1824" s="232"/>
      <c r="N1824" s="233"/>
      <c r="O1824" s="87"/>
      <c r="P1824" s="87"/>
      <c r="Q1824" s="87"/>
      <c r="R1824" s="87"/>
      <c r="S1824" s="87"/>
      <c r="T1824" s="88"/>
      <c r="U1824" s="41"/>
      <c r="V1824" s="41"/>
      <c r="W1824" s="41"/>
      <c r="X1824" s="41"/>
      <c r="Y1824" s="41"/>
      <c r="Z1824" s="41"/>
      <c r="AA1824" s="41"/>
      <c r="AB1824" s="41"/>
      <c r="AC1824" s="41"/>
      <c r="AD1824" s="41"/>
      <c r="AE1824" s="41"/>
      <c r="AT1824" s="20" t="s">
        <v>205</v>
      </c>
      <c r="AU1824" s="20" t="s">
        <v>83</v>
      </c>
    </row>
    <row r="1825" s="2" customFormat="1" ht="24.15" customHeight="1">
      <c r="A1825" s="41"/>
      <c r="B1825" s="42"/>
      <c r="C1825" s="216" t="s">
        <v>2495</v>
      </c>
      <c r="D1825" s="216" t="s">
        <v>199</v>
      </c>
      <c r="E1825" s="217" t="s">
        <v>2496</v>
      </c>
      <c r="F1825" s="218" t="s">
        <v>2497</v>
      </c>
      <c r="G1825" s="219" t="s">
        <v>267</v>
      </c>
      <c r="H1825" s="220">
        <v>41</v>
      </c>
      <c r="I1825" s="221"/>
      <c r="J1825" s="222">
        <f>ROUND(I1825*H1825,2)</f>
        <v>0</v>
      </c>
      <c r="K1825" s="218" t="s">
        <v>203</v>
      </c>
      <c r="L1825" s="47"/>
      <c r="M1825" s="223" t="s">
        <v>19</v>
      </c>
      <c r="N1825" s="224" t="s">
        <v>45</v>
      </c>
      <c r="O1825" s="87"/>
      <c r="P1825" s="225">
        <f>O1825*H1825</f>
        <v>0</v>
      </c>
      <c r="Q1825" s="225">
        <v>0</v>
      </c>
      <c r="R1825" s="225">
        <f>Q1825*H1825</f>
        <v>0</v>
      </c>
      <c r="S1825" s="225">
        <v>0</v>
      </c>
      <c r="T1825" s="226">
        <f>S1825*H1825</f>
        <v>0</v>
      </c>
      <c r="U1825" s="41"/>
      <c r="V1825" s="41"/>
      <c r="W1825" s="41"/>
      <c r="X1825" s="41"/>
      <c r="Y1825" s="41"/>
      <c r="Z1825" s="41"/>
      <c r="AA1825" s="41"/>
      <c r="AB1825" s="41"/>
      <c r="AC1825" s="41"/>
      <c r="AD1825" s="41"/>
      <c r="AE1825" s="41"/>
      <c r="AR1825" s="227" t="s">
        <v>291</v>
      </c>
      <c r="AT1825" s="227" t="s">
        <v>199</v>
      </c>
      <c r="AU1825" s="227" t="s">
        <v>83</v>
      </c>
      <c r="AY1825" s="20" t="s">
        <v>197</v>
      </c>
      <c r="BE1825" s="228">
        <f>IF(N1825="základní",J1825,0)</f>
        <v>0</v>
      </c>
      <c r="BF1825" s="228">
        <f>IF(N1825="snížená",J1825,0)</f>
        <v>0</v>
      </c>
      <c r="BG1825" s="228">
        <f>IF(N1825="zákl. přenesená",J1825,0)</f>
        <v>0</v>
      </c>
      <c r="BH1825" s="228">
        <f>IF(N1825="sníž. přenesená",J1825,0)</f>
        <v>0</v>
      </c>
      <c r="BI1825" s="228">
        <f>IF(N1825="nulová",J1825,0)</f>
        <v>0</v>
      </c>
      <c r="BJ1825" s="20" t="s">
        <v>81</v>
      </c>
      <c r="BK1825" s="228">
        <f>ROUND(I1825*H1825,2)</f>
        <v>0</v>
      </c>
      <c r="BL1825" s="20" t="s">
        <v>291</v>
      </c>
      <c r="BM1825" s="227" t="s">
        <v>2498</v>
      </c>
    </row>
    <row r="1826" s="2" customFormat="1">
      <c r="A1826" s="41"/>
      <c r="B1826" s="42"/>
      <c r="C1826" s="43"/>
      <c r="D1826" s="229" t="s">
        <v>205</v>
      </c>
      <c r="E1826" s="43"/>
      <c r="F1826" s="230" t="s">
        <v>2499</v>
      </c>
      <c r="G1826" s="43"/>
      <c r="H1826" s="43"/>
      <c r="I1826" s="231"/>
      <c r="J1826" s="43"/>
      <c r="K1826" s="43"/>
      <c r="L1826" s="47"/>
      <c r="M1826" s="232"/>
      <c r="N1826" s="233"/>
      <c r="O1826" s="87"/>
      <c r="P1826" s="87"/>
      <c r="Q1826" s="87"/>
      <c r="R1826" s="87"/>
      <c r="S1826" s="87"/>
      <c r="T1826" s="88"/>
      <c r="U1826" s="41"/>
      <c r="V1826" s="41"/>
      <c r="W1826" s="41"/>
      <c r="X1826" s="41"/>
      <c r="Y1826" s="41"/>
      <c r="Z1826" s="41"/>
      <c r="AA1826" s="41"/>
      <c r="AB1826" s="41"/>
      <c r="AC1826" s="41"/>
      <c r="AD1826" s="41"/>
      <c r="AE1826" s="41"/>
      <c r="AT1826" s="20" t="s">
        <v>205</v>
      </c>
      <c r="AU1826" s="20" t="s">
        <v>83</v>
      </c>
    </row>
    <row r="1827" s="2" customFormat="1" ht="24.15" customHeight="1">
      <c r="A1827" s="41"/>
      <c r="B1827" s="42"/>
      <c r="C1827" s="216" t="s">
        <v>2500</v>
      </c>
      <c r="D1827" s="216" t="s">
        <v>199</v>
      </c>
      <c r="E1827" s="217" t="s">
        <v>2501</v>
      </c>
      <c r="F1827" s="218" t="s">
        <v>2502</v>
      </c>
      <c r="G1827" s="219" t="s">
        <v>202</v>
      </c>
      <c r="H1827" s="220">
        <v>402.24700000000001</v>
      </c>
      <c r="I1827" s="221"/>
      <c r="J1827" s="222">
        <f>ROUND(I1827*H1827,2)</f>
        <v>0</v>
      </c>
      <c r="K1827" s="218" t="s">
        <v>203</v>
      </c>
      <c r="L1827" s="47"/>
      <c r="M1827" s="223" t="s">
        <v>19</v>
      </c>
      <c r="N1827" s="224" t="s">
        <v>45</v>
      </c>
      <c r="O1827" s="87"/>
      <c r="P1827" s="225">
        <f>O1827*H1827</f>
        <v>0</v>
      </c>
      <c r="Q1827" s="225">
        <v>5.0000000000000002E-05</v>
      </c>
      <c r="R1827" s="225">
        <f>Q1827*H1827</f>
        <v>0.020112350000000001</v>
      </c>
      <c r="S1827" s="225">
        <v>0</v>
      </c>
      <c r="T1827" s="226">
        <f>S1827*H1827</f>
        <v>0</v>
      </c>
      <c r="U1827" s="41"/>
      <c r="V1827" s="41"/>
      <c r="W1827" s="41"/>
      <c r="X1827" s="41"/>
      <c r="Y1827" s="41"/>
      <c r="Z1827" s="41"/>
      <c r="AA1827" s="41"/>
      <c r="AB1827" s="41"/>
      <c r="AC1827" s="41"/>
      <c r="AD1827" s="41"/>
      <c r="AE1827" s="41"/>
      <c r="AR1827" s="227" t="s">
        <v>291</v>
      </c>
      <c r="AT1827" s="227" t="s">
        <v>199</v>
      </c>
      <c r="AU1827" s="227" t="s">
        <v>83</v>
      </c>
      <c r="AY1827" s="20" t="s">
        <v>197</v>
      </c>
      <c r="BE1827" s="228">
        <f>IF(N1827="základní",J1827,0)</f>
        <v>0</v>
      </c>
      <c r="BF1827" s="228">
        <f>IF(N1827="snížená",J1827,0)</f>
        <v>0</v>
      </c>
      <c r="BG1827" s="228">
        <f>IF(N1827="zákl. přenesená",J1827,0)</f>
        <v>0</v>
      </c>
      <c r="BH1827" s="228">
        <f>IF(N1827="sníž. přenesená",J1827,0)</f>
        <v>0</v>
      </c>
      <c r="BI1827" s="228">
        <f>IF(N1827="nulová",J1827,0)</f>
        <v>0</v>
      </c>
      <c r="BJ1827" s="20" t="s">
        <v>81</v>
      </c>
      <c r="BK1827" s="228">
        <f>ROUND(I1827*H1827,2)</f>
        <v>0</v>
      </c>
      <c r="BL1827" s="20" t="s">
        <v>291</v>
      </c>
      <c r="BM1827" s="227" t="s">
        <v>2503</v>
      </c>
    </row>
    <row r="1828" s="2" customFormat="1">
      <c r="A1828" s="41"/>
      <c r="B1828" s="42"/>
      <c r="C1828" s="43"/>
      <c r="D1828" s="229" t="s">
        <v>205</v>
      </c>
      <c r="E1828" s="43"/>
      <c r="F1828" s="230" t="s">
        <v>2504</v>
      </c>
      <c r="G1828" s="43"/>
      <c r="H1828" s="43"/>
      <c r="I1828" s="231"/>
      <c r="J1828" s="43"/>
      <c r="K1828" s="43"/>
      <c r="L1828" s="47"/>
      <c r="M1828" s="232"/>
      <c r="N1828" s="233"/>
      <c r="O1828" s="87"/>
      <c r="P1828" s="87"/>
      <c r="Q1828" s="87"/>
      <c r="R1828" s="87"/>
      <c r="S1828" s="87"/>
      <c r="T1828" s="88"/>
      <c r="U1828" s="41"/>
      <c r="V1828" s="41"/>
      <c r="W1828" s="41"/>
      <c r="X1828" s="41"/>
      <c r="Y1828" s="41"/>
      <c r="Z1828" s="41"/>
      <c r="AA1828" s="41"/>
      <c r="AB1828" s="41"/>
      <c r="AC1828" s="41"/>
      <c r="AD1828" s="41"/>
      <c r="AE1828" s="41"/>
      <c r="AT1828" s="20" t="s">
        <v>205</v>
      </c>
      <c r="AU1828" s="20" t="s">
        <v>83</v>
      </c>
    </row>
    <row r="1829" s="2" customFormat="1" ht="24.15" customHeight="1">
      <c r="A1829" s="41"/>
      <c r="B1829" s="42"/>
      <c r="C1829" s="216" t="s">
        <v>2505</v>
      </c>
      <c r="D1829" s="216" t="s">
        <v>199</v>
      </c>
      <c r="E1829" s="217" t="s">
        <v>2506</v>
      </c>
      <c r="F1829" s="218" t="s">
        <v>2507</v>
      </c>
      <c r="G1829" s="219" t="s">
        <v>886</v>
      </c>
      <c r="H1829" s="220">
        <v>203.03999999999999</v>
      </c>
      <c r="I1829" s="221"/>
      <c r="J1829" s="222">
        <f>ROUND(I1829*H1829,2)</f>
        <v>0</v>
      </c>
      <c r="K1829" s="218" t="s">
        <v>19</v>
      </c>
      <c r="L1829" s="47"/>
      <c r="M1829" s="223" t="s">
        <v>19</v>
      </c>
      <c r="N1829" s="224" t="s">
        <v>45</v>
      </c>
      <c r="O1829" s="87"/>
      <c r="P1829" s="225">
        <f>O1829*H1829</f>
        <v>0</v>
      </c>
      <c r="Q1829" s="225">
        <v>0.00097999999999999997</v>
      </c>
      <c r="R1829" s="225">
        <f>Q1829*H1829</f>
        <v>0.1989792</v>
      </c>
      <c r="S1829" s="225">
        <v>0</v>
      </c>
      <c r="T1829" s="226">
        <f>S1829*H1829</f>
        <v>0</v>
      </c>
      <c r="U1829" s="41"/>
      <c r="V1829" s="41"/>
      <c r="W1829" s="41"/>
      <c r="X1829" s="41"/>
      <c r="Y1829" s="41"/>
      <c r="Z1829" s="41"/>
      <c r="AA1829" s="41"/>
      <c r="AB1829" s="41"/>
      <c r="AC1829" s="41"/>
      <c r="AD1829" s="41"/>
      <c r="AE1829" s="41"/>
      <c r="AR1829" s="227" t="s">
        <v>291</v>
      </c>
      <c r="AT1829" s="227" t="s">
        <v>199</v>
      </c>
      <c r="AU1829" s="227" t="s">
        <v>83</v>
      </c>
      <c r="AY1829" s="20" t="s">
        <v>197</v>
      </c>
      <c r="BE1829" s="228">
        <f>IF(N1829="základní",J1829,0)</f>
        <v>0</v>
      </c>
      <c r="BF1829" s="228">
        <f>IF(N1829="snížená",J1829,0)</f>
        <v>0</v>
      </c>
      <c r="BG1829" s="228">
        <f>IF(N1829="zákl. přenesená",J1829,0)</f>
        <v>0</v>
      </c>
      <c r="BH1829" s="228">
        <f>IF(N1829="sníž. přenesená",J1829,0)</f>
        <v>0</v>
      </c>
      <c r="BI1829" s="228">
        <f>IF(N1829="nulová",J1829,0)</f>
        <v>0</v>
      </c>
      <c r="BJ1829" s="20" t="s">
        <v>81</v>
      </c>
      <c r="BK1829" s="228">
        <f>ROUND(I1829*H1829,2)</f>
        <v>0</v>
      </c>
      <c r="BL1829" s="20" t="s">
        <v>291</v>
      </c>
      <c r="BM1829" s="227" t="s">
        <v>2508</v>
      </c>
    </row>
    <row r="1830" s="15" customFormat="1">
      <c r="A1830" s="15"/>
      <c r="B1830" s="257"/>
      <c r="C1830" s="258"/>
      <c r="D1830" s="236" t="s">
        <v>207</v>
      </c>
      <c r="E1830" s="259" t="s">
        <v>19</v>
      </c>
      <c r="F1830" s="260" t="s">
        <v>2402</v>
      </c>
      <c r="G1830" s="258"/>
      <c r="H1830" s="259" t="s">
        <v>19</v>
      </c>
      <c r="I1830" s="261"/>
      <c r="J1830" s="258"/>
      <c r="K1830" s="258"/>
      <c r="L1830" s="262"/>
      <c r="M1830" s="263"/>
      <c r="N1830" s="264"/>
      <c r="O1830" s="264"/>
      <c r="P1830" s="264"/>
      <c r="Q1830" s="264"/>
      <c r="R1830" s="264"/>
      <c r="S1830" s="264"/>
      <c r="T1830" s="26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T1830" s="266" t="s">
        <v>207</v>
      </c>
      <c r="AU1830" s="266" t="s">
        <v>83</v>
      </c>
      <c r="AV1830" s="15" t="s">
        <v>81</v>
      </c>
      <c r="AW1830" s="15" t="s">
        <v>35</v>
      </c>
      <c r="AX1830" s="15" t="s">
        <v>74</v>
      </c>
      <c r="AY1830" s="266" t="s">
        <v>197</v>
      </c>
    </row>
    <row r="1831" s="13" customFormat="1">
      <c r="A1831" s="13"/>
      <c r="B1831" s="234"/>
      <c r="C1831" s="235"/>
      <c r="D1831" s="236" t="s">
        <v>207</v>
      </c>
      <c r="E1831" s="237" t="s">
        <v>19</v>
      </c>
      <c r="F1831" s="238" t="s">
        <v>2442</v>
      </c>
      <c r="G1831" s="235"/>
      <c r="H1831" s="239">
        <v>111.70999999999999</v>
      </c>
      <c r="I1831" s="240"/>
      <c r="J1831" s="235"/>
      <c r="K1831" s="235"/>
      <c r="L1831" s="241"/>
      <c r="M1831" s="242"/>
      <c r="N1831" s="243"/>
      <c r="O1831" s="243"/>
      <c r="P1831" s="243"/>
      <c r="Q1831" s="243"/>
      <c r="R1831" s="243"/>
      <c r="S1831" s="243"/>
      <c r="T1831" s="244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5" t="s">
        <v>207</v>
      </c>
      <c r="AU1831" s="245" t="s">
        <v>83</v>
      </c>
      <c r="AV1831" s="13" t="s">
        <v>83</v>
      </c>
      <c r="AW1831" s="13" t="s">
        <v>35</v>
      </c>
      <c r="AX1831" s="13" t="s">
        <v>74</v>
      </c>
      <c r="AY1831" s="245" t="s">
        <v>197</v>
      </c>
    </row>
    <row r="1832" s="15" customFormat="1">
      <c r="A1832" s="15"/>
      <c r="B1832" s="257"/>
      <c r="C1832" s="258"/>
      <c r="D1832" s="236" t="s">
        <v>207</v>
      </c>
      <c r="E1832" s="259" t="s">
        <v>19</v>
      </c>
      <c r="F1832" s="260" t="s">
        <v>2443</v>
      </c>
      <c r="G1832" s="258"/>
      <c r="H1832" s="259" t="s">
        <v>19</v>
      </c>
      <c r="I1832" s="261"/>
      <c r="J1832" s="258"/>
      <c r="K1832" s="258"/>
      <c r="L1832" s="262"/>
      <c r="M1832" s="263"/>
      <c r="N1832" s="264"/>
      <c r="O1832" s="264"/>
      <c r="P1832" s="264"/>
      <c r="Q1832" s="264"/>
      <c r="R1832" s="264"/>
      <c r="S1832" s="264"/>
      <c r="T1832" s="26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T1832" s="266" t="s">
        <v>207</v>
      </c>
      <c r="AU1832" s="266" t="s">
        <v>83</v>
      </c>
      <c r="AV1832" s="15" t="s">
        <v>81</v>
      </c>
      <c r="AW1832" s="15" t="s">
        <v>35</v>
      </c>
      <c r="AX1832" s="15" t="s">
        <v>74</v>
      </c>
      <c r="AY1832" s="266" t="s">
        <v>197</v>
      </c>
    </row>
    <row r="1833" s="13" customFormat="1">
      <c r="A1833" s="13"/>
      <c r="B1833" s="234"/>
      <c r="C1833" s="235"/>
      <c r="D1833" s="236" t="s">
        <v>207</v>
      </c>
      <c r="E1833" s="237" t="s">
        <v>19</v>
      </c>
      <c r="F1833" s="238" t="s">
        <v>2444</v>
      </c>
      <c r="G1833" s="235"/>
      <c r="H1833" s="239">
        <v>91.329999999999998</v>
      </c>
      <c r="I1833" s="240"/>
      <c r="J1833" s="235"/>
      <c r="K1833" s="235"/>
      <c r="L1833" s="241"/>
      <c r="M1833" s="242"/>
      <c r="N1833" s="243"/>
      <c r="O1833" s="243"/>
      <c r="P1833" s="243"/>
      <c r="Q1833" s="243"/>
      <c r="R1833" s="243"/>
      <c r="S1833" s="243"/>
      <c r="T1833" s="244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45" t="s">
        <v>207</v>
      </c>
      <c r="AU1833" s="245" t="s">
        <v>83</v>
      </c>
      <c r="AV1833" s="13" t="s">
        <v>83</v>
      </c>
      <c r="AW1833" s="13" t="s">
        <v>35</v>
      </c>
      <c r="AX1833" s="13" t="s">
        <v>74</v>
      </c>
      <c r="AY1833" s="245" t="s">
        <v>197</v>
      </c>
    </row>
    <row r="1834" s="14" customFormat="1">
      <c r="A1834" s="14"/>
      <c r="B1834" s="246"/>
      <c r="C1834" s="247"/>
      <c r="D1834" s="236" t="s">
        <v>207</v>
      </c>
      <c r="E1834" s="248" t="s">
        <v>19</v>
      </c>
      <c r="F1834" s="249" t="s">
        <v>216</v>
      </c>
      <c r="G1834" s="247"/>
      <c r="H1834" s="250">
        <v>203.03999999999999</v>
      </c>
      <c r="I1834" s="251"/>
      <c r="J1834" s="247"/>
      <c r="K1834" s="247"/>
      <c r="L1834" s="252"/>
      <c r="M1834" s="253"/>
      <c r="N1834" s="254"/>
      <c r="O1834" s="254"/>
      <c r="P1834" s="254"/>
      <c r="Q1834" s="254"/>
      <c r="R1834" s="254"/>
      <c r="S1834" s="254"/>
      <c r="T1834" s="255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6" t="s">
        <v>207</v>
      </c>
      <c r="AU1834" s="256" t="s">
        <v>83</v>
      </c>
      <c r="AV1834" s="14" t="s">
        <v>109</v>
      </c>
      <c r="AW1834" s="14" t="s">
        <v>35</v>
      </c>
      <c r="AX1834" s="14" t="s">
        <v>81</v>
      </c>
      <c r="AY1834" s="256" t="s">
        <v>197</v>
      </c>
    </row>
    <row r="1835" s="2" customFormat="1" ht="49.05" customHeight="1">
      <c r="A1835" s="41"/>
      <c r="B1835" s="42"/>
      <c r="C1835" s="216" t="s">
        <v>2509</v>
      </c>
      <c r="D1835" s="216" t="s">
        <v>199</v>
      </c>
      <c r="E1835" s="217" t="s">
        <v>2510</v>
      </c>
      <c r="F1835" s="218" t="s">
        <v>2511</v>
      </c>
      <c r="G1835" s="219" t="s">
        <v>1259</v>
      </c>
      <c r="H1835" s="290"/>
      <c r="I1835" s="221"/>
      <c r="J1835" s="222">
        <f>ROUND(I1835*H1835,2)</f>
        <v>0</v>
      </c>
      <c r="K1835" s="218" t="s">
        <v>203</v>
      </c>
      <c r="L1835" s="47"/>
      <c r="M1835" s="223" t="s">
        <v>19</v>
      </c>
      <c r="N1835" s="224" t="s">
        <v>45</v>
      </c>
      <c r="O1835" s="87"/>
      <c r="P1835" s="225">
        <f>O1835*H1835</f>
        <v>0</v>
      </c>
      <c r="Q1835" s="225">
        <v>0</v>
      </c>
      <c r="R1835" s="225">
        <f>Q1835*H1835</f>
        <v>0</v>
      </c>
      <c r="S1835" s="225">
        <v>0</v>
      </c>
      <c r="T1835" s="226">
        <f>S1835*H1835</f>
        <v>0</v>
      </c>
      <c r="U1835" s="41"/>
      <c r="V1835" s="41"/>
      <c r="W1835" s="41"/>
      <c r="X1835" s="41"/>
      <c r="Y1835" s="41"/>
      <c r="Z1835" s="41"/>
      <c r="AA1835" s="41"/>
      <c r="AB1835" s="41"/>
      <c r="AC1835" s="41"/>
      <c r="AD1835" s="41"/>
      <c r="AE1835" s="41"/>
      <c r="AR1835" s="227" t="s">
        <v>291</v>
      </c>
      <c r="AT1835" s="227" t="s">
        <v>199</v>
      </c>
      <c r="AU1835" s="227" t="s">
        <v>83</v>
      </c>
      <c r="AY1835" s="20" t="s">
        <v>197</v>
      </c>
      <c r="BE1835" s="228">
        <f>IF(N1835="základní",J1835,0)</f>
        <v>0</v>
      </c>
      <c r="BF1835" s="228">
        <f>IF(N1835="snížená",J1835,0)</f>
        <v>0</v>
      </c>
      <c r="BG1835" s="228">
        <f>IF(N1835="zákl. přenesená",J1835,0)</f>
        <v>0</v>
      </c>
      <c r="BH1835" s="228">
        <f>IF(N1835="sníž. přenesená",J1835,0)</f>
        <v>0</v>
      </c>
      <c r="BI1835" s="228">
        <f>IF(N1835="nulová",J1835,0)</f>
        <v>0</v>
      </c>
      <c r="BJ1835" s="20" t="s">
        <v>81</v>
      </c>
      <c r="BK1835" s="228">
        <f>ROUND(I1835*H1835,2)</f>
        <v>0</v>
      </c>
      <c r="BL1835" s="20" t="s">
        <v>291</v>
      </c>
      <c r="BM1835" s="227" t="s">
        <v>2512</v>
      </c>
    </row>
    <row r="1836" s="2" customFormat="1">
      <c r="A1836" s="41"/>
      <c r="B1836" s="42"/>
      <c r="C1836" s="43"/>
      <c r="D1836" s="229" t="s">
        <v>205</v>
      </c>
      <c r="E1836" s="43"/>
      <c r="F1836" s="230" t="s">
        <v>2513</v>
      </c>
      <c r="G1836" s="43"/>
      <c r="H1836" s="43"/>
      <c r="I1836" s="231"/>
      <c r="J1836" s="43"/>
      <c r="K1836" s="43"/>
      <c r="L1836" s="47"/>
      <c r="M1836" s="232"/>
      <c r="N1836" s="233"/>
      <c r="O1836" s="87"/>
      <c r="P1836" s="87"/>
      <c r="Q1836" s="87"/>
      <c r="R1836" s="87"/>
      <c r="S1836" s="87"/>
      <c r="T1836" s="88"/>
      <c r="U1836" s="41"/>
      <c r="V1836" s="41"/>
      <c r="W1836" s="41"/>
      <c r="X1836" s="41"/>
      <c r="Y1836" s="41"/>
      <c r="Z1836" s="41"/>
      <c r="AA1836" s="41"/>
      <c r="AB1836" s="41"/>
      <c r="AC1836" s="41"/>
      <c r="AD1836" s="41"/>
      <c r="AE1836" s="41"/>
      <c r="AT1836" s="20" t="s">
        <v>205</v>
      </c>
      <c r="AU1836" s="20" t="s">
        <v>83</v>
      </c>
    </row>
    <row r="1837" s="12" customFormat="1" ht="22.8" customHeight="1">
      <c r="A1837" s="12"/>
      <c r="B1837" s="200"/>
      <c r="C1837" s="201"/>
      <c r="D1837" s="202" t="s">
        <v>73</v>
      </c>
      <c r="E1837" s="214" t="s">
        <v>2514</v>
      </c>
      <c r="F1837" s="214" t="s">
        <v>2515</v>
      </c>
      <c r="G1837" s="201"/>
      <c r="H1837" s="201"/>
      <c r="I1837" s="204"/>
      <c r="J1837" s="215">
        <f>BK1837</f>
        <v>0</v>
      </c>
      <c r="K1837" s="201"/>
      <c r="L1837" s="206"/>
      <c r="M1837" s="207"/>
      <c r="N1837" s="208"/>
      <c r="O1837" s="208"/>
      <c r="P1837" s="209">
        <f>SUM(P1838:P1846)</f>
        <v>0</v>
      </c>
      <c r="Q1837" s="208"/>
      <c r="R1837" s="209">
        <f>SUM(R1838:R1846)</f>
        <v>0.50809800000000005</v>
      </c>
      <c r="S1837" s="208"/>
      <c r="T1837" s="210">
        <f>SUM(T1838:T1846)</f>
        <v>0</v>
      </c>
      <c r="U1837" s="12"/>
      <c r="V1837" s="12"/>
      <c r="W1837" s="12"/>
      <c r="X1837" s="12"/>
      <c r="Y1837" s="12"/>
      <c r="Z1837" s="12"/>
      <c r="AA1837" s="12"/>
      <c r="AB1837" s="12"/>
      <c r="AC1837" s="12"/>
      <c r="AD1837" s="12"/>
      <c r="AE1837" s="12"/>
      <c r="AR1837" s="211" t="s">
        <v>83</v>
      </c>
      <c r="AT1837" s="212" t="s">
        <v>73</v>
      </c>
      <c r="AU1837" s="212" t="s">
        <v>81</v>
      </c>
      <c r="AY1837" s="211" t="s">
        <v>197</v>
      </c>
      <c r="BK1837" s="213">
        <f>SUM(BK1838:BK1846)</f>
        <v>0</v>
      </c>
    </row>
    <row r="1838" s="2" customFormat="1" ht="33" customHeight="1">
      <c r="A1838" s="41"/>
      <c r="B1838" s="42"/>
      <c r="C1838" s="216" t="s">
        <v>2516</v>
      </c>
      <c r="D1838" s="216" t="s">
        <v>199</v>
      </c>
      <c r="E1838" s="217" t="s">
        <v>2517</v>
      </c>
      <c r="F1838" s="218" t="s">
        <v>2518</v>
      </c>
      <c r="G1838" s="219" t="s">
        <v>202</v>
      </c>
      <c r="H1838" s="220">
        <v>8.5540000000000003</v>
      </c>
      <c r="I1838" s="221"/>
      <c r="J1838" s="222">
        <f>ROUND(I1838*H1838,2)</f>
        <v>0</v>
      </c>
      <c r="K1838" s="218" t="s">
        <v>203</v>
      </c>
      <c r="L1838" s="47"/>
      <c r="M1838" s="223" t="s">
        <v>19</v>
      </c>
      <c r="N1838" s="224" t="s">
        <v>45</v>
      </c>
      <c r="O1838" s="87"/>
      <c r="P1838" s="225">
        <f>O1838*H1838</f>
        <v>0</v>
      </c>
      <c r="Q1838" s="225">
        <v>0.033000000000000002</v>
      </c>
      <c r="R1838" s="225">
        <f>Q1838*H1838</f>
        <v>0.28228200000000003</v>
      </c>
      <c r="S1838" s="225">
        <v>0</v>
      </c>
      <c r="T1838" s="226">
        <f>S1838*H1838</f>
        <v>0</v>
      </c>
      <c r="U1838" s="41"/>
      <c r="V1838" s="41"/>
      <c r="W1838" s="41"/>
      <c r="X1838" s="41"/>
      <c r="Y1838" s="41"/>
      <c r="Z1838" s="41"/>
      <c r="AA1838" s="41"/>
      <c r="AB1838" s="41"/>
      <c r="AC1838" s="41"/>
      <c r="AD1838" s="41"/>
      <c r="AE1838" s="41"/>
      <c r="AR1838" s="227" t="s">
        <v>291</v>
      </c>
      <c r="AT1838" s="227" t="s">
        <v>199</v>
      </c>
      <c r="AU1838" s="227" t="s">
        <v>83</v>
      </c>
      <c r="AY1838" s="20" t="s">
        <v>197</v>
      </c>
      <c r="BE1838" s="228">
        <f>IF(N1838="základní",J1838,0)</f>
        <v>0</v>
      </c>
      <c r="BF1838" s="228">
        <f>IF(N1838="snížená",J1838,0)</f>
        <v>0</v>
      </c>
      <c r="BG1838" s="228">
        <f>IF(N1838="zákl. přenesená",J1838,0)</f>
        <v>0</v>
      </c>
      <c r="BH1838" s="228">
        <f>IF(N1838="sníž. přenesená",J1838,0)</f>
        <v>0</v>
      </c>
      <c r="BI1838" s="228">
        <f>IF(N1838="nulová",J1838,0)</f>
        <v>0</v>
      </c>
      <c r="BJ1838" s="20" t="s">
        <v>81</v>
      </c>
      <c r="BK1838" s="228">
        <f>ROUND(I1838*H1838,2)</f>
        <v>0</v>
      </c>
      <c r="BL1838" s="20" t="s">
        <v>291</v>
      </c>
      <c r="BM1838" s="227" t="s">
        <v>2519</v>
      </c>
    </row>
    <row r="1839" s="2" customFormat="1">
      <c r="A1839" s="41"/>
      <c r="B1839" s="42"/>
      <c r="C1839" s="43"/>
      <c r="D1839" s="229" t="s">
        <v>205</v>
      </c>
      <c r="E1839" s="43"/>
      <c r="F1839" s="230" t="s">
        <v>2520</v>
      </c>
      <c r="G1839" s="43"/>
      <c r="H1839" s="43"/>
      <c r="I1839" s="231"/>
      <c r="J1839" s="43"/>
      <c r="K1839" s="43"/>
      <c r="L1839" s="47"/>
      <c r="M1839" s="232"/>
      <c r="N1839" s="233"/>
      <c r="O1839" s="87"/>
      <c r="P1839" s="87"/>
      <c r="Q1839" s="87"/>
      <c r="R1839" s="87"/>
      <c r="S1839" s="87"/>
      <c r="T1839" s="88"/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T1839" s="20" t="s">
        <v>205</v>
      </c>
      <c r="AU1839" s="20" t="s">
        <v>83</v>
      </c>
    </row>
    <row r="1840" s="13" customFormat="1">
      <c r="A1840" s="13"/>
      <c r="B1840" s="234"/>
      <c r="C1840" s="235"/>
      <c r="D1840" s="236" t="s">
        <v>207</v>
      </c>
      <c r="E1840" s="237" t="s">
        <v>19</v>
      </c>
      <c r="F1840" s="238" t="s">
        <v>2521</v>
      </c>
      <c r="G1840" s="235"/>
      <c r="H1840" s="239">
        <v>18.693999999999999</v>
      </c>
      <c r="I1840" s="240"/>
      <c r="J1840" s="235"/>
      <c r="K1840" s="235"/>
      <c r="L1840" s="241"/>
      <c r="M1840" s="242"/>
      <c r="N1840" s="243"/>
      <c r="O1840" s="243"/>
      <c r="P1840" s="243"/>
      <c r="Q1840" s="243"/>
      <c r="R1840" s="243"/>
      <c r="S1840" s="243"/>
      <c r="T1840" s="244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45" t="s">
        <v>207</v>
      </c>
      <c r="AU1840" s="245" t="s">
        <v>83</v>
      </c>
      <c r="AV1840" s="13" t="s">
        <v>83</v>
      </c>
      <c r="AW1840" s="13" t="s">
        <v>35</v>
      </c>
      <c r="AX1840" s="13" t="s">
        <v>74</v>
      </c>
      <c r="AY1840" s="245" t="s">
        <v>197</v>
      </c>
    </row>
    <row r="1841" s="13" customFormat="1">
      <c r="A1841" s="13"/>
      <c r="B1841" s="234"/>
      <c r="C1841" s="235"/>
      <c r="D1841" s="236" t="s">
        <v>207</v>
      </c>
      <c r="E1841" s="237" t="s">
        <v>19</v>
      </c>
      <c r="F1841" s="238" t="s">
        <v>2522</v>
      </c>
      <c r="G1841" s="235"/>
      <c r="H1841" s="239">
        <v>-10.140000000000001</v>
      </c>
      <c r="I1841" s="240"/>
      <c r="J1841" s="235"/>
      <c r="K1841" s="235"/>
      <c r="L1841" s="241"/>
      <c r="M1841" s="242"/>
      <c r="N1841" s="243"/>
      <c r="O1841" s="243"/>
      <c r="P1841" s="243"/>
      <c r="Q1841" s="243"/>
      <c r="R1841" s="243"/>
      <c r="S1841" s="243"/>
      <c r="T1841" s="244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45" t="s">
        <v>207</v>
      </c>
      <c r="AU1841" s="245" t="s">
        <v>83</v>
      </c>
      <c r="AV1841" s="13" t="s">
        <v>83</v>
      </c>
      <c r="AW1841" s="13" t="s">
        <v>35</v>
      </c>
      <c r="AX1841" s="13" t="s">
        <v>74</v>
      </c>
      <c r="AY1841" s="245" t="s">
        <v>197</v>
      </c>
    </row>
    <row r="1842" s="14" customFormat="1">
      <c r="A1842" s="14"/>
      <c r="B1842" s="246"/>
      <c r="C1842" s="247"/>
      <c r="D1842" s="236" t="s">
        <v>207</v>
      </c>
      <c r="E1842" s="248" t="s">
        <v>19</v>
      </c>
      <c r="F1842" s="249" t="s">
        <v>216</v>
      </c>
      <c r="G1842" s="247"/>
      <c r="H1842" s="250">
        <v>8.5540000000000003</v>
      </c>
      <c r="I1842" s="251"/>
      <c r="J1842" s="247"/>
      <c r="K1842" s="247"/>
      <c r="L1842" s="252"/>
      <c r="M1842" s="253"/>
      <c r="N1842" s="254"/>
      <c r="O1842" s="254"/>
      <c r="P1842" s="254"/>
      <c r="Q1842" s="254"/>
      <c r="R1842" s="254"/>
      <c r="S1842" s="254"/>
      <c r="T1842" s="255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6" t="s">
        <v>207</v>
      </c>
      <c r="AU1842" s="256" t="s">
        <v>83</v>
      </c>
      <c r="AV1842" s="14" t="s">
        <v>109</v>
      </c>
      <c r="AW1842" s="14" t="s">
        <v>35</v>
      </c>
      <c r="AX1842" s="14" t="s">
        <v>81</v>
      </c>
      <c r="AY1842" s="256" t="s">
        <v>197</v>
      </c>
    </row>
    <row r="1843" s="2" customFormat="1" ht="24.15" customHeight="1">
      <c r="A1843" s="41"/>
      <c r="B1843" s="42"/>
      <c r="C1843" s="279" t="s">
        <v>2523</v>
      </c>
      <c r="D1843" s="279" t="s">
        <v>542</v>
      </c>
      <c r="E1843" s="280" t="s">
        <v>2524</v>
      </c>
      <c r="F1843" s="281" t="s">
        <v>2525</v>
      </c>
      <c r="G1843" s="282" t="s">
        <v>202</v>
      </c>
      <c r="H1843" s="283">
        <v>9.4090000000000007</v>
      </c>
      <c r="I1843" s="284"/>
      <c r="J1843" s="285">
        <f>ROUND(I1843*H1843,2)</f>
        <v>0</v>
      </c>
      <c r="K1843" s="281" t="s">
        <v>203</v>
      </c>
      <c r="L1843" s="286"/>
      <c r="M1843" s="287" t="s">
        <v>19</v>
      </c>
      <c r="N1843" s="288" t="s">
        <v>45</v>
      </c>
      <c r="O1843" s="87"/>
      <c r="P1843" s="225">
        <f>O1843*H1843</f>
        <v>0</v>
      </c>
      <c r="Q1843" s="225">
        <v>0.024</v>
      </c>
      <c r="R1843" s="225">
        <f>Q1843*H1843</f>
        <v>0.22581600000000002</v>
      </c>
      <c r="S1843" s="225">
        <v>0</v>
      </c>
      <c r="T1843" s="226">
        <f>S1843*H1843</f>
        <v>0</v>
      </c>
      <c r="U1843" s="41"/>
      <c r="V1843" s="41"/>
      <c r="W1843" s="41"/>
      <c r="X1843" s="41"/>
      <c r="Y1843" s="41"/>
      <c r="Z1843" s="41"/>
      <c r="AA1843" s="41"/>
      <c r="AB1843" s="41"/>
      <c r="AC1843" s="41"/>
      <c r="AD1843" s="41"/>
      <c r="AE1843" s="41"/>
      <c r="AR1843" s="227" t="s">
        <v>396</v>
      </c>
      <c r="AT1843" s="227" t="s">
        <v>542</v>
      </c>
      <c r="AU1843" s="227" t="s">
        <v>83</v>
      </c>
      <c r="AY1843" s="20" t="s">
        <v>197</v>
      </c>
      <c r="BE1843" s="228">
        <f>IF(N1843="základní",J1843,0)</f>
        <v>0</v>
      </c>
      <c r="BF1843" s="228">
        <f>IF(N1843="snížená",J1843,0)</f>
        <v>0</v>
      </c>
      <c r="BG1843" s="228">
        <f>IF(N1843="zákl. přenesená",J1843,0)</f>
        <v>0</v>
      </c>
      <c r="BH1843" s="228">
        <f>IF(N1843="sníž. přenesená",J1843,0)</f>
        <v>0</v>
      </c>
      <c r="BI1843" s="228">
        <f>IF(N1843="nulová",J1843,0)</f>
        <v>0</v>
      </c>
      <c r="BJ1843" s="20" t="s">
        <v>81</v>
      </c>
      <c r="BK1843" s="228">
        <f>ROUND(I1843*H1843,2)</f>
        <v>0</v>
      </c>
      <c r="BL1843" s="20" t="s">
        <v>291</v>
      </c>
      <c r="BM1843" s="227" t="s">
        <v>2526</v>
      </c>
    </row>
    <row r="1844" s="13" customFormat="1">
      <c r="A1844" s="13"/>
      <c r="B1844" s="234"/>
      <c r="C1844" s="235"/>
      <c r="D1844" s="236" t="s">
        <v>207</v>
      </c>
      <c r="E1844" s="237" t="s">
        <v>19</v>
      </c>
      <c r="F1844" s="238" t="s">
        <v>2527</v>
      </c>
      <c r="G1844" s="235"/>
      <c r="H1844" s="239">
        <v>9.4090000000000007</v>
      </c>
      <c r="I1844" s="240"/>
      <c r="J1844" s="235"/>
      <c r="K1844" s="235"/>
      <c r="L1844" s="241"/>
      <c r="M1844" s="242"/>
      <c r="N1844" s="243"/>
      <c r="O1844" s="243"/>
      <c r="P1844" s="243"/>
      <c r="Q1844" s="243"/>
      <c r="R1844" s="243"/>
      <c r="S1844" s="243"/>
      <c r="T1844" s="244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45" t="s">
        <v>207</v>
      </c>
      <c r="AU1844" s="245" t="s">
        <v>83</v>
      </c>
      <c r="AV1844" s="13" t="s">
        <v>83</v>
      </c>
      <c r="AW1844" s="13" t="s">
        <v>35</v>
      </c>
      <c r="AX1844" s="13" t="s">
        <v>81</v>
      </c>
      <c r="AY1844" s="245" t="s">
        <v>197</v>
      </c>
    </row>
    <row r="1845" s="2" customFormat="1" ht="49.05" customHeight="1">
      <c r="A1845" s="41"/>
      <c r="B1845" s="42"/>
      <c r="C1845" s="216" t="s">
        <v>2528</v>
      </c>
      <c r="D1845" s="216" t="s">
        <v>199</v>
      </c>
      <c r="E1845" s="217" t="s">
        <v>2529</v>
      </c>
      <c r="F1845" s="218" t="s">
        <v>2530</v>
      </c>
      <c r="G1845" s="219" t="s">
        <v>1259</v>
      </c>
      <c r="H1845" s="290"/>
      <c r="I1845" s="221"/>
      <c r="J1845" s="222">
        <f>ROUND(I1845*H1845,2)</f>
        <v>0</v>
      </c>
      <c r="K1845" s="218" t="s">
        <v>203</v>
      </c>
      <c r="L1845" s="47"/>
      <c r="M1845" s="223" t="s">
        <v>19</v>
      </c>
      <c r="N1845" s="224" t="s">
        <v>45</v>
      </c>
      <c r="O1845" s="87"/>
      <c r="P1845" s="225">
        <f>O1845*H1845</f>
        <v>0</v>
      </c>
      <c r="Q1845" s="225">
        <v>0</v>
      </c>
      <c r="R1845" s="225">
        <f>Q1845*H1845</f>
        <v>0</v>
      </c>
      <c r="S1845" s="225">
        <v>0</v>
      </c>
      <c r="T1845" s="226">
        <f>S1845*H1845</f>
        <v>0</v>
      </c>
      <c r="U1845" s="41"/>
      <c r="V1845" s="41"/>
      <c r="W1845" s="41"/>
      <c r="X1845" s="41"/>
      <c r="Y1845" s="41"/>
      <c r="Z1845" s="41"/>
      <c r="AA1845" s="41"/>
      <c r="AB1845" s="41"/>
      <c r="AC1845" s="41"/>
      <c r="AD1845" s="41"/>
      <c r="AE1845" s="41"/>
      <c r="AR1845" s="227" t="s">
        <v>291</v>
      </c>
      <c r="AT1845" s="227" t="s">
        <v>199</v>
      </c>
      <c r="AU1845" s="227" t="s">
        <v>83</v>
      </c>
      <c r="AY1845" s="20" t="s">
        <v>197</v>
      </c>
      <c r="BE1845" s="228">
        <f>IF(N1845="základní",J1845,0)</f>
        <v>0</v>
      </c>
      <c r="BF1845" s="228">
        <f>IF(N1845="snížená",J1845,0)</f>
        <v>0</v>
      </c>
      <c r="BG1845" s="228">
        <f>IF(N1845="zákl. přenesená",J1845,0)</f>
        <v>0</v>
      </c>
      <c r="BH1845" s="228">
        <f>IF(N1845="sníž. přenesená",J1845,0)</f>
        <v>0</v>
      </c>
      <c r="BI1845" s="228">
        <f>IF(N1845="nulová",J1845,0)</f>
        <v>0</v>
      </c>
      <c r="BJ1845" s="20" t="s">
        <v>81</v>
      </c>
      <c r="BK1845" s="228">
        <f>ROUND(I1845*H1845,2)</f>
        <v>0</v>
      </c>
      <c r="BL1845" s="20" t="s">
        <v>291</v>
      </c>
      <c r="BM1845" s="227" t="s">
        <v>2531</v>
      </c>
    </row>
    <row r="1846" s="2" customFormat="1">
      <c r="A1846" s="41"/>
      <c r="B1846" s="42"/>
      <c r="C1846" s="43"/>
      <c r="D1846" s="229" t="s">
        <v>205</v>
      </c>
      <c r="E1846" s="43"/>
      <c r="F1846" s="230" t="s">
        <v>2532</v>
      </c>
      <c r="G1846" s="43"/>
      <c r="H1846" s="43"/>
      <c r="I1846" s="231"/>
      <c r="J1846" s="43"/>
      <c r="K1846" s="43"/>
      <c r="L1846" s="47"/>
      <c r="M1846" s="232"/>
      <c r="N1846" s="233"/>
      <c r="O1846" s="87"/>
      <c r="P1846" s="87"/>
      <c r="Q1846" s="87"/>
      <c r="R1846" s="87"/>
      <c r="S1846" s="87"/>
      <c r="T1846" s="88"/>
      <c r="U1846" s="41"/>
      <c r="V1846" s="41"/>
      <c r="W1846" s="41"/>
      <c r="X1846" s="41"/>
      <c r="Y1846" s="41"/>
      <c r="Z1846" s="41"/>
      <c r="AA1846" s="41"/>
      <c r="AB1846" s="41"/>
      <c r="AC1846" s="41"/>
      <c r="AD1846" s="41"/>
      <c r="AE1846" s="41"/>
      <c r="AT1846" s="20" t="s">
        <v>205</v>
      </c>
      <c r="AU1846" s="20" t="s">
        <v>83</v>
      </c>
    </row>
    <row r="1847" s="12" customFormat="1" ht="22.8" customHeight="1">
      <c r="A1847" s="12"/>
      <c r="B1847" s="200"/>
      <c r="C1847" s="201"/>
      <c r="D1847" s="202" t="s">
        <v>73</v>
      </c>
      <c r="E1847" s="214" t="s">
        <v>2533</v>
      </c>
      <c r="F1847" s="214" t="s">
        <v>2534</v>
      </c>
      <c r="G1847" s="201"/>
      <c r="H1847" s="201"/>
      <c r="I1847" s="204"/>
      <c r="J1847" s="215">
        <f>BK1847</f>
        <v>0</v>
      </c>
      <c r="K1847" s="201"/>
      <c r="L1847" s="206"/>
      <c r="M1847" s="207"/>
      <c r="N1847" s="208"/>
      <c r="O1847" s="208"/>
      <c r="P1847" s="209">
        <f>SUM(P1848:P1869)</f>
        <v>0</v>
      </c>
      <c r="Q1847" s="208"/>
      <c r="R1847" s="209">
        <f>SUM(R1848:R1869)</f>
        <v>0.02040645</v>
      </c>
      <c r="S1847" s="208"/>
      <c r="T1847" s="210">
        <f>SUM(T1848:T1869)</f>
        <v>0.001225</v>
      </c>
      <c r="U1847" s="12"/>
      <c r="V1847" s="12"/>
      <c r="W1847" s="12"/>
      <c r="X1847" s="12"/>
      <c r="Y1847" s="12"/>
      <c r="Z1847" s="12"/>
      <c r="AA1847" s="12"/>
      <c r="AB1847" s="12"/>
      <c r="AC1847" s="12"/>
      <c r="AD1847" s="12"/>
      <c r="AE1847" s="12"/>
      <c r="AR1847" s="211" t="s">
        <v>83</v>
      </c>
      <c r="AT1847" s="212" t="s">
        <v>73</v>
      </c>
      <c r="AU1847" s="212" t="s">
        <v>81</v>
      </c>
      <c r="AY1847" s="211" t="s">
        <v>197</v>
      </c>
      <c r="BK1847" s="213">
        <f>SUM(BK1848:BK1869)</f>
        <v>0</v>
      </c>
    </row>
    <row r="1848" s="2" customFormat="1" ht="24.15" customHeight="1">
      <c r="A1848" s="41"/>
      <c r="B1848" s="42"/>
      <c r="C1848" s="216" t="s">
        <v>2535</v>
      </c>
      <c r="D1848" s="216" t="s">
        <v>199</v>
      </c>
      <c r="E1848" s="217" t="s">
        <v>2536</v>
      </c>
      <c r="F1848" s="218" t="s">
        <v>2537</v>
      </c>
      <c r="G1848" s="219" t="s">
        <v>202</v>
      </c>
      <c r="H1848" s="220">
        <v>35</v>
      </c>
      <c r="I1848" s="221"/>
      <c r="J1848" s="222">
        <f>ROUND(I1848*H1848,2)</f>
        <v>0</v>
      </c>
      <c r="K1848" s="218" t="s">
        <v>203</v>
      </c>
      <c r="L1848" s="47"/>
      <c r="M1848" s="223" t="s">
        <v>19</v>
      </c>
      <c r="N1848" s="224" t="s">
        <v>45</v>
      </c>
      <c r="O1848" s="87"/>
      <c r="P1848" s="225">
        <f>O1848*H1848</f>
        <v>0</v>
      </c>
      <c r="Q1848" s="225">
        <v>0</v>
      </c>
      <c r="R1848" s="225">
        <f>Q1848*H1848</f>
        <v>0</v>
      </c>
      <c r="S1848" s="225">
        <v>3.4999999999999997E-05</v>
      </c>
      <c r="T1848" s="226">
        <f>S1848*H1848</f>
        <v>0.001225</v>
      </c>
      <c r="U1848" s="41"/>
      <c r="V1848" s="41"/>
      <c r="W1848" s="41"/>
      <c r="X1848" s="41"/>
      <c r="Y1848" s="41"/>
      <c r="Z1848" s="41"/>
      <c r="AA1848" s="41"/>
      <c r="AB1848" s="41"/>
      <c r="AC1848" s="41"/>
      <c r="AD1848" s="41"/>
      <c r="AE1848" s="41"/>
      <c r="AR1848" s="227" t="s">
        <v>291</v>
      </c>
      <c r="AT1848" s="227" t="s">
        <v>199</v>
      </c>
      <c r="AU1848" s="227" t="s">
        <v>83</v>
      </c>
      <c r="AY1848" s="20" t="s">
        <v>197</v>
      </c>
      <c r="BE1848" s="228">
        <f>IF(N1848="základní",J1848,0)</f>
        <v>0</v>
      </c>
      <c r="BF1848" s="228">
        <f>IF(N1848="snížená",J1848,0)</f>
        <v>0</v>
      </c>
      <c r="BG1848" s="228">
        <f>IF(N1848="zákl. přenesená",J1848,0)</f>
        <v>0</v>
      </c>
      <c r="BH1848" s="228">
        <f>IF(N1848="sníž. přenesená",J1848,0)</f>
        <v>0</v>
      </c>
      <c r="BI1848" s="228">
        <f>IF(N1848="nulová",J1848,0)</f>
        <v>0</v>
      </c>
      <c r="BJ1848" s="20" t="s">
        <v>81</v>
      </c>
      <c r="BK1848" s="228">
        <f>ROUND(I1848*H1848,2)</f>
        <v>0</v>
      </c>
      <c r="BL1848" s="20" t="s">
        <v>291</v>
      </c>
      <c r="BM1848" s="227" t="s">
        <v>2538</v>
      </c>
    </row>
    <row r="1849" s="2" customFormat="1">
      <c r="A1849" s="41"/>
      <c r="B1849" s="42"/>
      <c r="C1849" s="43"/>
      <c r="D1849" s="229" t="s">
        <v>205</v>
      </c>
      <c r="E1849" s="43"/>
      <c r="F1849" s="230" t="s">
        <v>2539</v>
      </c>
      <c r="G1849" s="43"/>
      <c r="H1849" s="43"/>
      <c r="I1849" s="231"/>
      <c r="J1849" s="43"/>
      <c r="K1849" s="43"/>
      <c r="L1849" s="47"/>
      <c r="M1849" s="232"/>
      <c r="N1849" s="233"/>
      <c r="O1849" s="87"/>
      <c r="P1849" s="87"/>
      <c r="Q1849" s="87"/>
      <c r="R1849" s="87"/>
      <c r="S1849" s="87"/>
      <c r="T1849" s="88"/>
      <c r="U1849" s="41"/>
      <c r="V1849" s="41"/>
      <c r="W1849" s="41"/>
      <c r="X1849" s="41"/>
      <c r="Y1849" s="41"/>
      <c r="Z1849" s="41"/>
      <c r="AA1849" s="41"/>
      <c r="AB1849" s="41"/>
      <c r="AC1849" s="41"/>
      <c r="AD1849" s="41"/>
      <c r="AE1849" s="41"/>
      <c r="AT1849" s="20" t="s">
        <v>205</v>
      </c>
      <c r="AU1849" s="20" t="s">
        <v>83</v>
      </c>
    </row>
    <row r="1850" s="15" customFormat="1">
      <c r="A1850" s="15"/>
      <c r="B1850" s="257"/>
      <c r="C1850" s="258"/>
      <c r="D1850" s="236" t="s">
        <v>207</v>
      </c>
      <c r="E1850" s="259" t="s">
        <v>19</v>
      </c>
      <c r="F1850" s="260" t="s">
        <v>2540</v>
      </c>
      <c r="G1850" s="258"/>
      <c r="H1850" s="259" t="s">
        <v>19</v>
      </c>
      <c r="I1850" s="261"/>
      <c r="J1850" s="258"/>
      <c r="K1850" s="258"/>
      <c r="L1850" s="262"/>
      <c r="M1850" s="263"/>
      <c r="N1850" s="264"/>
      <c r="O1850" s="264"/>
      <c r="P1850" s="264"/>
      <c r="Q1850" s="264"/>
      <c r="R1850" s="264"/>
      <c r="S1850" s="264"/>
      <c r="T1850" s="26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T1850" s="266" t="s">
        <v>207</v>
      </c>
      <c r="AU1850" s="266" t="s">
        <v>83</v>
      </c>
      <c r="AV1850" s="15" t="s">
        <v>81</v>
      </c>
      <c r="AW1850" s="15" t="s">
        <v>35</v>
      </c>
      <c r="AX1850" s="15" t="s">
        <v>74</v>
      </c>
      <c r="AY1850" s="266" t="s">
        <v>197</v>
      </c>
    </row>
    <row r="1851" s="13" customFormat="1">
      <c r="A1851" s="13"/>
      <c r="B1851" s="234"/>
      <c r="C1851" s="235"/>
      <c r="D1851" s="236" t="s">
        <v>207</v>
      </c>
      <c r="E1851" s="237" t="s">
        <v>19</v>
      </c>
      <c r="F1851" s="238" t="s">
        <v>2541</v>
      </c>
      <c r="G1851" s="235"/>
      <c r="H1851" s="239">
        <v>10.5</v>
      </c>
      <c r="I1851" s="240"/>
      <c r="J1851" s="235"/>
      <c r="K1851" s="235"/>
      <c r="L1851" s="241"/>
      <c r="M1851" s="242"/>
      <c r="N1851" s="243"/>
      <c r="O1851" s="243"/>
      <c r="P1851" s="243"/>
      <c r="Q1851" s="243"/>
      <c r="R1851" s="243"/>
      <c r="S1851" s="243"/>
      <c r="T1851" s="244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45" t="s">
        <v>207</v>
      </c>
      <c r="AU1851" s="245" t="s">
        <v>83</v>
      </c>
      <c r="AV1851" s="13" t="s">
        <v>83</v>
      </c>
      <c r="AW1851" s="13" t="s">
        <v>35</v>
      </c>
      <c r="AX1851" s="13" t="s">
        <v>74</v>
      </c>
      <c r="AY1851" s="245" t="s">
        <v>197</v>
      </c>
    </row>
    <row r="1852" s="13" customFormat="1">
      <c r="A1852" s="13"/>
      <c r="B1852" s="234"/>
      <c r="C1852" s="235"/>
      <c r="D1852" s="236" t="s">
        <v>207</v>
      </c>
      <c r="E1852" s="237" t="s">
        <v>19</v>
      </c>
      <c r="F1852" s="238" t="s">
        <v>2542</v>
      </c>
      <c r="G1852" s="235"/>
      <c r="H1852" s="239">
        <v>20</v>
      </c>
      <c r="I1852" s="240"/>
      <c r="J1852" s="235"/>
      <c r="K1852" s="235"/>
      <c r="L1852" s="241"/>
      <c r="M1852" s="242"/>
      <c r="N1852" s="243"/>
      <c r="O1852" s="243"/>
      <c r="P1852" s="243"/>
      <c r="Q1852" s="243"/>
      <c r="R1852" s="243"/>
      <c r="S1852" s="243"/>
      <c r="T1852" s="244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45" t="s">
        <v>207</v>
      </c>
      <c r="AU1852" s="245" t="s">
        <v>83</v>
      </c>
      <c r="AV1852" s="13" t="s">
        <v>83</v>
      </c>
      <c r="AW1852" s="13" t="s">
        <v>35</v>
      </c>
      <c r="AX1852" s="13" t="s">
        <v>74</v>
      </c>
      <c r="AY1852" s="245" t="s">
        <v>197</v>
      </c>
    </row>
    <row r="1853" s="13" customFormat="1">
      <c r="A1853" s="13"/>
      <c r="B1853" s="234"/>
      <c r="C1853" s="235"/>
      <c r="D1853" s="236" t="s">
        <v>207</v>
      </c>
      <c r="E1853" s="237" t="s">
        <v>19</v>
      </c>
      <c r="F1853" s="238" t="s">
        <v>2543</v>
      </c>
      <c r="G1853" s="235"/>
      <c r="H1853" s="239">
        <v>4.5</v>
      </c>
      <c r="I1853" s="240"/>
      <c r="J1853" s="235"/>
      <c r="K1853" s="235"/>
      <c r="L1853" s="241"/>
      <c r="M1853" s="242"/>
      <c r="N1853" s="243"/>
      <c r="O1853" s="243"/>
      <c r="P1853" s="243"/>
      <c r="Q1853" s="243"/>
      <c r="R1853" s="243"/>
      <c r="S1853" s="243"/>
      <c r="T1853" s="244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45" t="s">
        <v>207</v>
      </c>
      <c r="AU1853" s="245" t="s">
        <v>83</v>
      </c>
      <c r="AV1853" s="13" t="s">
        <v>83</v>
      </c>
      <c r="AW1853" s="13" t="s">
        <v>35</v>
      </c>
      <c r="AX1853" s="13" t="s">
        <v>74</v>
      </c>
      <c r="AY1853" s="245" t="s">
        <v>197</v>
      </c>
    </row>
    <row r="1854" s="14" customFormat="1">
      <c r="A1854" s="14"/>
      <c r="B1854" s="246"/>
      <c r="C1854" s="247"/>
      <c r="D1854" s="236" t="s">
        <v>207</v>
      </c>
      <c r="E1854" s="248" t="s">
        <v>19</v>
      </c>
      <c r="F1854" s="249" t="s">
        <v>216</v>
      </c>
      <c r="G1854" s="247"/>
      <c r="H1854" s="250">
        <v>35</v>
      </c>
      <c r="I1854" s="251"/>
      <c r="J1854" s="247"/>
      <c r="K1854" s="247"/>
      <c r="L1854" s="252"/>
      <c r="M1854" s="253"/>
      <c r="N1854" s="254"/>
      <c r="O1854" s="254"/>
      <c r="P1854" s="254"/>
      <c r="Q1854" s="254"/>
      <c r="R1854" s="254"/>
      <c r="S1854" s="254"/>
      <c r="T1854" s="255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56" t="s">
        <v>207</v>
      </c>
      <c r="AU1854" s="256" t="s">
        <v>83</v>
      </c>
      <c r="AV1854" s="14" t="s">
        <v>109</v>
      </c>
      <c r="AW1854" s="14" t="s">
        <v>35</v>
      </c>
      <c r="AX1854" s="14" t="s">
        <v>81</v>
      </c>
      <c r="AY1854" s="256" t="s">
        <v>197</v>
      </c>
    </row>
    <row r="1855" s="2" customFormat="1" ht="16.5" customHeight="1">
      <c r="A1855" s="41"/>
      <c r="B1855" s="42"/>
      <c r="C1855" s="279" t="s">
        <v>2544</v>
      </c>
      <c r="D1855" s="279" t="s">
        <v>542</v>
      </c>
      <c r="E1855" s="280" t="s">
        <v>2545</v>
      </c>
      <c r="F1855" s="281" t="s">
        <v>2546</v>
      </c>
      <c r="G1855" s="282" t="s">
        <v>202</v>
      </c>
      <c r="H1855" s="283">
        <v>36.75</v>
      </c>
      <c r="I1855" s="284"/>
      <c r="J1855" s="285">
        <f>ROUND(I1855*H1855,2)</f>
        <v>0</v>
      </c>
      <c r="K1855" s="281" t="s">
        <v>203</v>
      </c>
      <c r="L1855" s="286"/>
      <c r="M1855" s="287" t="s">
        <v>19</v>
      </c>
      <c r="N1855" s="288" t="s">
        <v>45</v>
      </c>
      <c r="O1855" s="87"/>
      <c r="P1855" s="225">
        <f>O1855*H1855</f>
        <v>0</v>
      </c>
      <c r="Q1855" s="225">
        <v>0.00020000000000000001</v>
      </c>
      <c r="R1855" s="225">
        <f>Q1855*H1855</f>
        <v>0.0073500000000000006</v>
      </c>
      <c r="S1855" s="225">
        <v>0</v>
      </c>
      <c r="T1855" s="226">
        <f>S1855*H1855</f>
        <v>0</v>
      </c>
      <c r="U1855" s="41"/>
      <c r="V1855" s="41"/>
      <c r="W1855" s="41"/>
      <c r="X1855" s="41"/>
      <c r="Y1855" s="41"/>
      <c r="Z1855" s="41"/>
      <c r="AA1855" s="41"/>
      <c r="AB1855" s="41"/>
      <c r="AC1855" s="41"/>
      <c r="AD1855" s="41"/>
      <c r="AE1855" s="41"/>
      <c r="AR1855" s="227" t="s">
        <v>396</v>
      </c>
      <c r="AT1855" s="227" t="s">
        <v>542</v>
      </c>
      <c r="AU1855" s="227" t="s">
        <v>83</v>
      </c>
      <c r="AY1855" s="20" t="s">
        <v>197</v>
      </c>
      <c r="BE1855" s="228">
        <f>IF(N1855="základní",J1855,0)</f>
        <v>0</v>
      </c>
      <c r="BF1855" s="228">
        <f>IF(N1855="snížená",J1855,0)</f>
        <v>0</v>
      </c>
      <c r="BG1855" s="228">
        <f>IF(N1855="zákl. přenesená",J1855,0)</f>
        <v>0</v>
      </c>
      <c r="BH1855" s="228">
        <f>IF(N1855="sníž. přenesená",J1855,0)</f>
        <v>0</v>
      </c>
      <c r="BI1855" s="228">
        <f>IF(N1855="nulová",J1855,0)</f>
        <v>0</v>
      </c>
      <c r="BJ1855" s="20" t="s">
        <v>81</v>
      </c>
      <c r="BK1855" s="228">
        <f>ROUND(I1855*H1855,2)</f>
        <v>0</v>
      </c>
      <c r="BL1855" s="20" t="s">
        <v>291</v>
      </c>
      <c r="BM1855" s="227" t="s">
        <v>2547</v>
      </c>
    </row>
    <row r="1856" s="13" customFormat="1">
      <c r="A1856" s="13"/>
      <c r="B1856" s="234"/>
      <c r="C1856" s="235"/>
      <c r="D1856" s="236" t="s">
        <v>207</v>
      </c>
      <c r="E1856" s="237" t="s">
        <v>19</v>
      </c>
      <c r="F1856" s="238" t="s">
        <v>2548</v>
      </c>
      <c r="G1856" s="235"/>
      <c r="H1856" s="239">
        <v>36.75</v>
      </c>
      <c r="I1856" s="240"/>
      <c r="J1856" s="235"/>
      <c r="K1856" s="235"/>
      <c r="L1856" s="241"/>
      <c r="M1856" s="242"/>
      <c r="N1856" s="243"/>
      <c r="O1856" s="243"/>
      <c r="P1856" s="243"/>
      <c r="Q1856" s="243"/>
      <c r="R1856" s="243"/>
      <c r="S1856" s="243"/>
      <c r="T1856" s="244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5" t="s">
        <v>207</v>
      </c>
      <c r="AU1856" s="245" t="s">
        <v>83</v>
      </c>
      <c r="AV1856" s="13" t="s">
        <v>83</v>
      </c>
      <c r="AW1856" s="13" t="s">
        <v>35</v>
      </c>
      <c r="AX1856" s="13" t="s">
        <v>81</v>
      </c>
      <c r="AY1856" s="245" t="s">
        <v>197</v>
      </c>
    </row>
    <row r="1857" s="2" customFormat="1" ht="37.8" customHeight="1">
      <c r="A1857" s="41"/>
      <c r="B1857" s="42"/>
      <c r="C1857" s="216" t="s">
        <v>2549</v>
      </c>
      <c r="D1857" s="216" t="s">
        <v>199</v>
      </c>
      <c r="E1857" s="217" t="s">
        <v>2550</v>
      </c>
      <c r="F1857" s="218" t="s">
        <v>2551</v>
      </c>
      <c r="G1857" s="219" t="s">
        <v>202</v>
      </c>
      <c r="H1857" s="220">
        <v>31.844999999999999</v>
      </c>
      <c r="I1857" s="221"/>
      <c r="J1857" s="222">
        <f>ROUND(I1857*H1857,2)</f>
        <v>0</v>
      </c>
      <c r="K1857" s="218" t="s">
        <v>203</v>
      </c>
      <c r="L1857" s="47"/>
      <c r="M1857" s="223" t="s">
        <v>19</v>
      </c>
      <c r="N1857" s="224" t="s">
        <v>45</v>
      </c>
      <c r="O1857" s="87"/>
      <c r="P1857" s="225">
        <f>O1857*H1857</f>
        <v>0</v>
      </c>
      <c r="Q1857" s="225">
        <v>6.9999999999999994E-05</v>
      </c>
      <c r="R1857" s="225">
        <f>Q1857*H1857</f>
        <v>0.0022291499999999996</v>
      </c>
      <c r="S1857" s="225">
        <v>0</v>
      </c>
      <c r="T1857" s="226">
        <f>S1857*H1857</f>
        <v>0</v>
      </c>
      <c r="U1857" s="41"/>
      <c r="V1857" s="41"/>
      <c r="W1857" s="41"/>
      <c r="X1857" s="41"/>
      <c r="Y1857" s="41"/>
      <c r="Z1857" s="41"/>
      <c r="AA1857" s="41"/>
      <c r="AB1857" s="41"/>
      <c r="AC1857" s="41"/>
      <c r="AD1857" s="41"/>
      <c r="AE1857" s="41"/>
      <c r="AR1857" s="227" t="s">
        <v>291</v>
      </c>
      <c r="AT1857" s="227" t="s">
        <v>199</v>
      </c>
      <c r="AU1857" s="227" t="s">
        <v>83</v>
      </c>
      <c r="AY1857" s="20" t="s">
        <v>197</v>
      </c>
      <c r="BE1857" s="228">
        <f>IF(N1857="základní",J1857,0)</f>
        <v>0</v>
      </c>
      <c r="BF1857" s="228">
        <f>IF(N1857="snížená",J1857,0)</f>
        <v>0</v>
      </c>
      <c r="BG1857" s="228">
        <f>IF(N1857="zákl. přenesená",J1857,0)</f>
        <v>0</v>
      </c>
      <c r="BH1857" s="228">
        <f>IF(N1857="sníž. přenesená",J1857,0)</f>
        <v>0</v>
      </c>
      <c r="BI1857" s="228">
        <f>IF(N1857="nulová",J1857,0)</f>
        <v>0</v>
      </c>
      <c r="BJ1857" s="20" t="s">
        <v>81</v>
      </c>
      <c r="BK1857" s="228">
        <f>ROUND(I1857*H1857,2)</f>
        <v>0</v>
      </c>
      <c r="BL1857" s="20" t="s">
        <v>291</v>
      </c>
      <c r="BM1857" s="227" t="s">
        <v>2552</v>
      </c>
    </row>
    <row r="1858" s="2" customFormat="1">
      <c r="A1858" s="41"/>
      <c r="B1858" s="42"/>
      <c r="C1858" s="43"/>
      <c r="D1858" s="229" t="s">
        <v>205</v>
      </c>
      <c r="E1858" s="43"/>
      <c r="F1858" s="230" t="s">
        <v>2553</v>
      </c>
      <c r="G1858" s="43"/>
      <c r="H1858" s="43"/>
      <c r="I1858" s="231"/>
      <c r="J1858" s="43"/>
      <c r="K1858" s="43"/>
      <c r="L1858" s="47"/>
      <c r="M1858" s="232"/>
      <c r="N1858" s="233"/>
      <c r="O1858" s="87"/>
      <c r="P1858" s="87"/>
      <c r="Q1858" s="87"/>
      <c r="R1858" s="87"/>
      <c r="S1858" s="87"/>
      <c r="T1858" s="88"/>
      <c r="U1858" s="41"/>
      <c r="V1858" s="41"/>
      <c r="W1858" s="41"/>
      <c r="X1858" s="41"/>
      <c r="Y1858" s="41"/>
      <c r="Z1858" s="41"/>
      <c r="AA1858" s="41"/>
      <c r="AB1858" s="41"/>
      <c r="AC1858" s="41"/>
      <c r="AD1858" s="41"/>
      <c r="AE1858" s="41"/>
      <c r="AT1858" s="20" t="s">
        <v>205</v>
      </c>
      <c r="AU1858" s="20" t="s">
        <v>83</v>
      </c>
    </row>
    <row r="1859" s="15" customFormat="1">
      <c r="A1859" s="15"/>
      <c r="B1859" s="257"/>
      <c r="C1859" s="258"/>
      <c r="D1859" s="236" t="s">
        <v>207</v>
      </c>
      <c r="E1859" s="259" t="s">
        <v>19</v>
      </c>
      <c r="F1859" s="260" t="s">
        <v>2540</v>
      </c>
      <c r="G1859" s="258"/>
      <c r="H1859" s="259" t="s">
        <v>19</v>
      </c>
      <c r="I1859" s="261"/>
      <c r="J1859" s="258"/>
      <c r="K1859" s="258"/>
      <c r="L1859" s="262"/>
      <c r="M1859" s="263"/>
      <c r="N1859" s="264"/>
      <c r="O1859" s="264"/>
      <c r="P1859" s="264"/>
      <c r="Q1859" s="264"/>
      <c r="R1859" s="264"/>
      <c r="S1859" s="264"/>
      <c r="T1859" s="26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T1859" s="266" t="s">
        <v>207</v>
      </c>
      <c r="AU1859" s="266" t="s">
        <v>83</v>
      </c>
      <c r="AV1859" s="15" t="s">
        <v>81</v>
      </c>
      <c r="AW1859" s="15" t="s">
        <v>35</v>
      </c>
      <c r="AX1859" s="15" t="s">
        <v>74</v>
      </c>
      <c r="AY1859" s="266" t="s">
        <v>197</v>
      </c>
    </row>
    <row r="1860" s="13" customFormat="1">
      <c r="A1860" s="13"/>
      <c r="B1860" s="234"/>
      <c r="C1860" s="235"/>
      <c r="D1860" s="236" t="s">
        <v>207</v>
      </c>
      <c r="E1860" s="237" t="s">
        <v>19</v>
      </c>
      <c r="F1860" s="238" t="s">
        <v>2554</v>
      </c>
      <c r="G1860" s="235"/>
      <c r="H1860" s="239">
        <v>10.44</v>
      </c>
      <c r="I1860" s="240"/>
      <c r="J1860" s="235"/>
      <c r="K1860" s="235"/>
      <c r="L1860" s="241"/>
      <c r="M1860" s="242"/>
      <c r="N1860" s="243"/>
      <c r="O1860" s="243"/>
      <c r="P1860" s="243"/>
      <c r="Q1860" s="243"/>
      <c r="R1860" s="243"/>
      <c r="S1860" s="243"/>
      <c r="T1860" s="244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45" t="s">
        <v>207</v>
      </c>
      <c r="AU1860" s="245" t="s">
        <v>83</v>
      </c>
      <c r="AV1860" s="13" t="s">
        <v>83</v>
      </c>
      <c r="AW1860" s="13" t="s">
        <v>35</v>
      </c>
      <c r="AX1860" s="13" t="s">
        <v>74</v>
      </c>
      <c r="AY1860" s="245" t="s">
        <v>197</v>
      </c>
    </row>
    <row r="1861" s="13" customFormat="1">
      <c r="A1861" s="13"/>
      <c r="B1861" s="234"/>
      <c r="C1861" s="235"/>
      <c r="D1861" s="236" t="s">
        <v>207</v>
      </c>
      <c r="E1861" s="237" t="s">
        <v>19</v>
      </c>
      <c r="F1861" s="238" t="s">
        <v>2555</v>
      </c>
      <c r="G1861" s="235"/>
      <c r="H1861" s="239">
        <v>17.774999999999999</v>
      </c>
      <c r="I1861" s="240"/>
      <c r="J1861" s="235"/>
      <c r="K1861" s="235"/>
      <c r="L1861" s="241"/>
      <c r="M1861" s="242"/>
      <c r="N1861" s="243"/>
      <c r="O1861" s="243"/>
      <c r="P1861" s="243"/>
      <c r="Q1861" s="243"/>
      <c r="R1861" s="243"/>
      <c r="S1861" s="243"/>
      <c r="T1861" s="244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45" t="s">
        <v>207</v>
      </c>
      <c r="AU1861" s="245" t="s">
        <v>83</v>
      </c>
      <c r="AV1861" s="13" t="s">
        <v>83</v>
      </c>
      <c r="AW1861" s="13" t="s">
        <v>35</v>
      </c>
      <c r="AX1861" s="13" t="s">
        <v>74</v>
      </c>
      <c r="AY1861" s="245" t="s">
        <v>197</v>
      </c>
    </row>
    <row r="1862" s="13" customFormat="1">
      <c r="A1862" s="13"/>
      <c r="B1862" s="234"/>
      <c r="C1862" s="235"/>
      <c r="D1862" s="236" t="s">
        <v>207</v>
      </c>
      <c r="E1862" s="237" t="s">
        <v>19</v>
      </c>
      <c r="F1862" s="238" t="s">
        <v>2556</v>
      </c>
      <c r="G1862" s="235"/>
      <c r="H1862" s="239">
        <v>3.6299999999999999</v>
      </c>
      <c r="I1862" s="240"/>
      <c r="J1862" s="235"/>
      <c r="K1862" s="235"/>
      <c r="L1862" s="241"/>
      <c r="M1862" s="242"/>
      <c r="N1862" s="243"/>
      <c r="O1862" s="243"/>
      <c r="P1862" s="243"/>
      <c r="Q1862" s="243"/>
      <c r="R1862" s="243"/>
      <c r="S1862" s="243"/>
      <c r="T1862" s="244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5" t="s">
        <v>207</v>
      </c>
      <c r="AU1862" s="245" t="s">
        <v>83</v>
      </c>
      <c r="AV1862" s="13" t="s">
        <v>83</v>
      </c>
      <c r="AW1862" s="13" t="s">
        <v>35</v>
      </c>
      <c r="AX1862" s="13" t="s">
        <v>74</v>
      </c>
      <c r="AY1862" s="245" t="s">
        <v>197</v>
      </c>
    </row>
    <row r="1863" s="14" customFormat="1">
      <c r="A1863" s="14"/>
      <c r="B1863" s="246"/>
      <c r="C1863" s="247"/>
      <c r="D1863" s="236" t="s">
        <v>207</v>
      </c>
      <c r="E1863" s="248" t="s">
        <v>19</v>
      </c>
      <c r="F1863" s="249" t="s">
        <v>216</v>
      </c>
      <c r="G1863" s="247"/>
      <c r="H1863" s="250">
        <v>31.844999999999999</v>
      </c>
      <c r="I1863" s="251"/>
      <c r="J1863" s="247"/>
      <c r="K1863" s="247"/>
      <c r="L1863" s="252"/>
      <c r="M1863" s="253"/>
      <c r="N1863" s="254"/>
      <c r="O1863" s="254"/>
      <c r="P1863" s="254"/>
      <c r="Q1863" s="254"/>
      <c r="R1863" s="254"/>
      <c r="S1863" s="254"/>
      <c r="T1863" s="255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6" t="s">
        <v>207</v>
      </c>
      <c r="AU1863" s="256" t="s">
        <v>83</v>
      </c>
      <c r="AV1863" s="14" t="s">
        <v>109</v>
      </c>
      <c r="AW1863" s="14" t="s">
        <v>35</v>
      </c>
      <c r="AX1863" s="14" t="s">
        <v>81</v>
      </c>
      <c r="AY1863" s="256" t="s">
        <v>197</v>
      </c>
    </row>
    <row r="1864" s="2" customFormat="1" ht="24.15" customHeight="1">
      <c r="A1864" s="41"/>
      <c r="B1864" s="42"/>
      <c r="C1864" s="216" t="s">
        <v>2557</v>
      </c>
      <c r="D1864" s="216" t="s">
        <v>199</v>
      </c>
      <c r="E1864" s="217" t="s">
        <v>2558</v>
      </c>
      <c r="F1864" s="218" t="s">
        <v>2559</v>
      </c>
      <c r="G1864" s="219" t="s">
        <v>202</v>
      </c>
      <c r="H1864" s="220">
        <v>31.844999999999999</v>
      </c>
      <c r="I1864" s="221"/>
      <c r="J1864" s="222">
        <f>ROUND(I1864*H1864,2)</f>
        <v>0</v>
      </c>
      <c r="K1864" s="218" t="s">
        <v>203</v>
      </c>
      <c r="L1864" s="47"/>
      <c r="M1864" s="223" t="s">
        <v>19</v>
      </c>
      <c r="N1864" s="224" t="s">
        <v>45</v>
      </c>
      <c r="O1864" s="87"/>
      <c r="P1864" s="225">
        <f>O1864*H1864</f>
        <v>0</v>
      </c>
      <c r="Q1864" s="225">
        <v>0</v>
      </c>
      <c r="R1864" s="225">
        <f>Q1864*H1864</f>
        <v>0</v>
      </c>
      <c r="S1864" s="225">
        <v>0</v>
      </c>
      <c r="T1864" s="226">
        <f>S1864*H1864</f>
        <v>0</v>
      </c>
      <c r="U1864" s="41"/>
      <c r="V1864" s="41"/>
      <c r="W1864" s="41"/>
      <c r="X1864" s="41"/>
      <c r="Y1864" s="41"/>
      <c r="Z1864" s="41"/>
      <c r="AA1864" s="41"/>
      <c r="AB1864" s="41"/>
      <c r="AC1864" s="41"/>
      <c r="AD1864" s="41"/>
      <c r="AE1864" s="41"/>
      <c r="AR1864" s="227" t="s">
        <v>291</v>
      </c>
      <c r="AT1864" s="227" t="s">
        <v>199</v>
      </c>
      <c r="AU1864" s="227" t="s">
        <v>83</v>
      </c>
      <c r="AY1864" s="20" t="s">
        <v>197</v>
      </c>
      <c r="BE1864" s="228">
        <f>IF(N1864="základní",J1864,0)</f>
        <v>0</v>
      </c>
      <c r="BF1864" s="228">
        <f>IF(N1864="snížená",J1864,0)</f>
        <v>0</v>
      </c>
      <c r="BG1864" s="228">
        <f>IF(N1864="zákl. přenesená",J1864,0)</f>
        <v>0</v>
      </c>
      <c r="BH1864" s="228">
        <f>IF(N1864="sníž. přenesená",J1864,0)</f>
        <v>0</v>
      </c>
      <c r="BI1864" s="228">
        <f>IF(N1864="nulová",J1864,0)</f>
        <v>0</v>
      </c>
      <c r="BJ1864" s="20" t="s">
        <v>81</v>
      </c>
      <c r="BK1864" s="228">
        <f>ROUND(I1864*H1864,2)</f>
        <v>0</v>
      </c>
      <c r="BL1864" s="20" t="s">
        <v>291</v>
      </c>
      <c r="BM1864" s="227" t="s">
        <v>2560</v>
      </c>
    </row>
    <row r="1865" s="2" customFormat="1">
      <c r="A1865" s="41"/>
      <c r="B1865" s="42"/>
      <c r="C1865" s="43"/>
      <c r="D1865" s="229" t="s">
        <v>205</v>
      </c>
      <c r="E1865" s="43"/>
      <c r="F1865" s="230" t="s">
        <v>2561</v>
      </c>
      <c r="G1865" s="43"/>
      <c r="H1865" s="43"/>
      <c r="I1865" s="231"/>
      <c r="J1865" s="43"/>
      <c r="K1865" s="43"/>
      <c r="L1865" s="47"/>
      <c r="M1865" s="232"/>
      <c r="N1865" s="233"/>
      <c r="O1865" s="87"/>
      <c r="P1865" s="87"/>
      <c r="Q1865" s="87"/>
      <c r="R1865" s="87"/>
      <c r="S1865" s="87"/>
      <c r="T1865" s="88"/>
      <c r="U1865" s="41"/>
      <c r="V1865" s="41"/>
      <c r="W1865" s="41"/>
      <c r="X1865" s="41"/>
      <c r="Y1865" s="41"/>
      <c r="Z1865" s="41"/>
      <c r="AA1865" s="41"/>
      <c r="AB1865" s="41"/>
      <c r="AC1865" s="41"/>
      <c r="AD1865" s="41"/>
      <c r="AE1865" s="41"/>
      <c r="AT1865" s="20" t="s">
        <v>205</v>
      </c>
      <c r="AU1865" s="20" t="s">
        <v>83</v>
      </c>
    </row>
    <row r="1866" s="2" customFormat="1" ht="24.15" customHeight="1">
      <c r="A1866" s="41"/>
      <c r="B1866" s="42"/>
      <c r="C1866" s="216" t="s">
        <v>2562</v>
      </c>
      <c r="D1866" s="216" t="s">
        <v>199</v>
      </c>
      <c r="E1866" s="217" t="s">
        <v>2563</v>
      </c>
      <c r="F1866" s="218" t="s">
        <v>2564</v>
      </c>
      <c r="G1866" s="219" t="s">
        <v>202</v>
      </c>
      <c r="H1866" s="220">
        <v>31.844999999999999</v>
      </c>
      <c r="I1866" s="221"/>
      <c r="J1866" s="222">
        <f>ROUND(I1866*H1866,2)</f>
        <v>0</v>
      </c>
      <c r="K1866" s="218" t="s">
        <v>203</v>
      </c>
      <c r="L1866" s="47"/>
      <c r="M1866" s="223" t="s">
        <v>19</v>
      </c>
      <c r="N1866" s="224" t="s">
        <v>45</v>
      </c>
      <c r="O1866" s="87"/>
      <c r="P1866" s="225">
        <f>O1866*H1866</f>
        <v>0</v>
      </c>
      <c r="Q1866" s="225">
        <v>0.00017000000000000001</v>
      </c>
      <c r="R1866" s="225">
        <f>Q1866*H1866</f>
        <v>0.0054136499999999999</v>
      </c>
      <c r="S1866" s="225">
        <v>0</v>
      </c>
      <c r="T1866" s="226">
        <f>S1866*H1866</f>
        <v>0</v>
      </c>
      <c r="U1866" s="41"/>
      <c r="V1866" s="41"/>
      <c r="W1866" s="41"/>
      <c r="X1866" s="41"/>
      <c r="Y1866" s="41"/>
      <c r="Z1866" s="41"/>
      <c r="AA1866" s="41"/>
      <c r="AB1866" s="41"/>
      <c r="AC1866" s="41"/>
      <c r="AD1866" s="41"/>
      <c r="AE1866" s="41"/>
      <c r="AR1866" s="227" t="s">
        <v>291</v>
      </c>
      <c r="AT1866" s="227" t="s">
        <v>199</v>
      </c>
      <c r="AU1866" s="227" t="s">
        <v>83</v>
      </c>
      <c r="AY1866" s="20" t="s">
        <v>197</v>
      </c>
      <c r="BE1866" s="228">
        <f>IF(N1866="základní",J1866,0)</f>
        <v>0</v>
      </c>
      <c r="BF1866" s="228">
        <f>IF(N1866="snížená",J1866,0)</f>
        <v>0</v>
      </c>
      <c r="BG1866" s="228">
        <f>IF(N1866="zákl. přenesená",J1866,0)</f>
        <v>0</v>
      </c>
      <c r="BH1866" s="228">
        <f>IF(N1866="sníž. přenesená",J1866,0)</f>
        <v>0</v>
      </c>
      <c r="BI1866" s="228">
        <f>IF(N1866="nulová",J1866,0)</f>
        <v>0</v>
      </c>
      <c r="BJ1866" s="20" t="s">
        <v>81</v>
      </c>
      <c r="BK1866" s="228">
        <f>ROUND(I1866*H1866,2)</f>
        <v>0</v>
      </c>
      <c r="BL1866" s="20" t="s">
        <v>291</v>
      </c>
      <c r="BM1866" s="227" t="s">
        <v>2565</v>
      </c>
    </row>
    <row r="1867" s="2" customFormat="1">
      <c r="A1867" s="41"/>
      <c r="B1867" s="42"/>
      <c r="C1867" s="43"/>
      <c r="D1867" s="229" t="s">
        <v>205</v>
      </c>
      <c r="E1867" s="43"/>
      <c r="F1867" s="230" t="s">
        <v>2566</v>
      </c>
      <c r="G1867" s="43"/>
      <c r="H1867" s="43"/>
      <c r="I1867" s="231"/>
      <c r="J1867" s="43"/>
      <c r="K1867" s="43"/>
      <c r="L1867" s="47"/>
      <c r="M1867" s="232"/>
      <c r="N1867" s="233"/>
      <c r="O1867" s="87"/>
      <c r="P1867" s="87"/>
      <c r="Q1867" s="87"/>
      <c r="R1867" s="87"/>
      <c r="S1867" s="87"/>
      <c r="T1867" s="88"/>
      <c r="U1867" s="41"/>
      <c r="V1867" s="41"/>
      <c r="W1867" s="41"/>
      <c r="X1867" s="41"/>
      <c r="Y1867" s="41"/>
      <c r="Z1867" s="41"/>
      <c r="AA1867" s="41"/>
      <c r="AB1867" s="41"/>
      <c r="AC1867" s="41"/>
      <c r="AD1867" s="41"/>
      <c r="AE1867" s="41"/>
      <c r="AT1867" s="20" t="s">
        <v>205</v>
      </c>
      <c r="AU1867" s="20" t="s">
        <v>83</v>
      </c>
    </row>
    <row r="1868" s="2" customFormat="1" ht="24.15" customHeight="1">
      <c r="A1868" s="41"/>
      <c r="B1868" s="42"/>
      <c r="C1868" s="216" t="s">
        <v>2567</v>
      </c>
      <c r="D1868" s="216" t="s">
        <v>199</v>
      </c>
      <c r="E1868" s="217" t="s">
        <v>2568</v>
      </c>
      <c r="F1868" s="218" t="s">
        <v>2569</v>
      </c>
      <c r="G1868" s="219" t="s">
        <v>202</v>
      </c>
      <c r="H1868" s="220">
        <v>31.844999999999999</v>
      </c>
      <c r="I1868" s="221"/>
      <c r="J1868" s="222">
        <f>ROUND(I1868*H1868,2)</f>
        <v>0</v>
      </c>
      <c r="K1868" s="218" t="s">
        <v>203</v>
      </c>
      <c r="L1868" s="47"/>
      <c r="M1868" s="223" t="s">
        <v>19</v>
      </c>
      <c r="N1868" s="224" t="s">
        <v>45</v>
      </c>
      <c r="O1868" s="87"/>
      <c r="P1868" s="225">
        <f>O1868*H1868</f>
        <v>0</v>
      </c>
      <c r="Q1868" s="225">
        <v>0.00017000000000000001</v>
      </c>
      <c r="R1868" s="225">
        <f>Q1868*H1868</f>
        <v>0.0054136499999999999</v>
      </c>
      <c r="S1868" s="225">
        <v>0</v>
      </c>
      <c r="T1868" s="226">
        <f>S1868*H1868</f>
        <v>0</v>
      </c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R1868" s="227" t="s">
        <v>291</v>
      </c>
      <c r="AT1868" s="227" t="s">
        <v>199</v>
      </c>
      <c r="AU1868" s="227" t="s">
        <v>83</v>
      </c>
      <c r="AY1868" s="20" t="s">
        <v>197</v>
      </c>
      <c r="BE1868" s="228">
        <f>IF(N1868="základní",J1868,0)</f>
        <v>0</v>
      </c>
      <c r="BF1868" s="228">
        <f>IF(N1868="snížená",J1868,0)</f>
        <v>0</v>
      </c>
      <c r="BG1868" s="228">
        <f>IF(N1868="zákl. přenesená",J1868,0)</f>
        <v>0</v>
      </c>
      <c r="BH1868" s="228">
        <f>IF(N1868="sníž. přenesená",J1868,0)</f>
        <v>0</v>
      </c>
      <c r="BI1868" s="228">
        <f>IF(N1868="nulová",J1868,0)</f>
        <v>0</v>
      </c>
      <c r="BJ1868" s="20" t="s">
        <v>81</v>
      </c>
      <c r="BK1868" s="228">
        <f>ROUND(I1868*H1868,2)</f>
        <v>0</v>
      </c>
      <c r="BL1868" s="20" t="s">
        <v>291</v>
      </c>
      <c r="BM1868" s="227" t="s">
        <v>2570</v>
      </c>
    </row>
    <row r="1869" s="2" customFormat="1">
      <c r="A1869" s="41"/>
      <c r="B1869" s="42"/>
      <c r="C1869" s="43"/>
      <c r="D1869" s="229" t="s">
        <v>205</v>
      </c>
      <c r="E1869" s="43"/>
      <c r="F1869" s="230" t="s">
        <v>2571</v>
      </c>
      <c r="G1869" s="43"/>
      <c r="H1869" s="43"/>
      <c r="I1869" s="231"/>
      <c r="J1869" s="43"/>
      <c r="K1869" s="43"/>
      <c r="L1869" s="47"/>
      <c r="M1869" s="232"/>
      <c r="N1869" s="233"/>
      <c r="O1869" s="87"/>
      <c r="P1869" s="87"/>
      <c r="Q1869" s="87"/>
      <c r="R1869" s="87"/>
      <c r="S1869" s="87"/>
      <c r="T1869" s="88"/>
      <c r="U1869" s="41"/>
      <c r="V1869" s="41"/>
      <c r="W1869" s="41"/>
      <c r="X1869" s="41"/>
      <c r="Y1869" s="41"/>
      <c r="Z1869" s="41"/>
      <c r="AA1869" s="41"/>
      <c r="AB1869" s="41"/>
      <c r="AC1869" s="41"/>
      <c r="AD1869" s="41"/>
      <c r="AE1869" s="41"/>
      <c r="AT1869" s="20" t="s">
        <v>205</v>
      </c>
      <c r="AU1869" s="20" t="s">
        <v>83</v>
      </c>
    </row>
    <row r="1870" s="12" customFormat="1" ht="22.8" customHeight="1">
      <c r="A1870" s="12"/>
      <c r="B1870" s="200"/>
      <c r="C1870" s="201"/>
      <c r="D1870" s="202" t="s">
        <v>73</v>
      </c>
      <c r="E1870" s="214" t="s">
        <v>2572</v>
      </c>
      <c r="F1870" s="214" t="s">
        <v>2573</v>
      </c>
      <c r="G1870" s="201"/>
      <c r="H1870" s="201"/>
      <c r="I1870" s="204"/>
      <c r="J1870" s="215">
        <f>BK1870</f>
        <v>0</v>
      </c>
      <c r="K1870" s="201"/>
      <c r="L1870" s="206"/>
      <c r="M1870" s="207"/>
      <c r="N1870" s="208"/>
      <c r="O1870" s="208"/>
      <c r="P1870" s="209">
        <f>SUM(P1871:P1984)</f>
        <v>0</v>
      </c>
      <c r="Q1870" s="208"/>
      <c r="R1870" s="209">
        <f>SUM(R1871:R1984)</f>
        <v>1.3407842000000001</v>
      </c>
      <c r="S1870" s="208"/>
      <c r="T1870" s="210">
        <f>SUM(T1871:T1984)</f>
        <v>0.022925399999999999</v>
      </c>
      <c r="U1870" s="12"/>
      <c r="V1870" s="12"/>
      <c r="W1870" s="12"/>
      <c r="X1870" s="12"/>
      <c r="Y1870" s="12"/>
      <c r="Z1870" s="12"/>
      <c r="AA1870" s="12"/>
      <c r="AB1870" s="12"/>
      <c r="AC1870" s="12"/>
      <c r="AD1870" s="12"/>
      <c r="AE1870" s="12"/>
      <c r="AR1870" s="211" t="s">
        <v>83</v>
      </c>
      <c r="AT1870" s="212" t="s">
        <v>73</v>
      </c>
      <c r="AU1870" s="212" t="s">
        <v>81</v>
      </c>
      <c r="AY1870" s="211" t="s">
        <v>197</v>
      </c>
      <c r="BK1870" s="213">
        <f>SUM(BK1871:BK1984)</f>
        <v>0</v>
      </c>
    </row>
    <row r="1871" s="2" customFormat="1" ht="24.15" customHeight="1">
      <c r="A1871" s="41"/>
      <c r="B1871" s="42"/>
      <c r="C1871" s="216" t="s">
        <v>2574</v>
      </c>
      <c r="D1871" s="216" t="s">
        <v>199</v>
      </c>
      <c r="E1871" s="217" t="s">
        <v>2575</v>
      </c>
      <c r="F1871" s="218" t="s">
        <v>2576</v>
      </c>
      <c r="G1871" s="219" t="s">
        <v>202</v>
      </c>
      <c r="H1871" s="220">
        <v>1815.6010000000001</v>
      </c>
      <c r="I1871" s="221"/>
      <c r="J1871" s="222">
        <f>ROUND(I1871*H1871,2)</f>
        <v>0</v>
      </c>
      <c r="K1871" s="218" t="s">
        <v>203</v>
      </c>
      <c r="L1871" s="47"/>
      <c r="M1871" s="223" t="s">
        <v>19</v>
      </c>
      <c r="N1871" s="224" t="s">
        <v>45</v>
      </c>
      <c r="O1871" s="87"/>
      <c r="P1871" s="225">
        <f>O1871*H1871</f>
        <v>0</v>
      </c>
      <c r="Q1871" s="225">
        <v>0</v>
      </c>
      <c r="R1871" s="225">
        <f>Q1871*H1871</f>
        <v>0</v>
      </c>
      <c r="S1871" s="225">
        <v>0</v>
      </c>
      <c r="T1871" s="226">
        <f>S1871*H1871</f>
        <v>0</v>
      </c>
      <c r="U1871" s="41"/>
      <c r="V1871" s="41"/>
      <c r="W1871" s="41"/>
      <c r="X1871" s="41"/>
      <c r="Y1871" s="41"/>
      <c r="Z1871" s="41"/>
      <c r="AA1871" s="41"/>
      <c r="AB1871" s="41"/>
      <c r="AC1871" s="41"/>
      <c r="AD1871" s="41"/>
      <c r="AE1871" s="41"/>
      <c r="AR1871" s="227" t="s">
        <v>291</v>
      </c>
      <c r="AT1871" s="227" t="s">
        <v>199</v>
      </c>
      <c r="AU1871" s="227" t="s">
        <v>83</v>
      </c>
      <c r="AY1871" s="20" t="s">
        <v>197</v>
      </c>
      <c r="BE1871" s="228">
        <f>IF(N1871="základní",J1871,0)</f>
        <v>0</v>
      </c>
      <c r="BF1871" s="228">
        <f>IF(N1871="snížená",J1871,0)</f>
        <v>0</v>
      </c>
      <c r="BG1871" s="228">
        <f>IF(N1871="zákl. přenesená",J1871,0)</f>
        <v>0</v>
      </c>
      <c r="BH1871" s="228">
        <f>IF(N1871="sníž. přenesená",J1871,0)</f>
        <v>0</v>
      </c>
      <c r="BI1871" s="228">
        <f>IF(N1871="nulová",J1871,0)</f>
        <v>0</v>
      </c>
      <c r="BJ1871" s="20" t="s">
        <v>81</v>
      </c>
      <c r="BK1871" s="228">
        <f>ROUND(I1871*H1871,2)</f>
        <v>0</v>
      </c>
      <c r="BL1871" s="20" t="s">
        <v>291</v>
      </c>
      <c r="BM1871" s="227" t="s">
        <v>2577</v>
      </c>
    </row>
    <row r="1872" s="2" customFormat="1">
      <c r="A1872" s="41"/>
      <c r="B1872" s="42"/>
      <c r="C1872" s="43"/>
      <c r="D1872" s="229" t="s">
        <v>205</v>
      </c>
      <c r="E1872" s="43"/>
      <c r="F1872" s="230" t="s">
        <v>2578</v>
      </c>
      <c r="G1872" s="43"/>
      <c r="H1872" s="43"/>
      <c r="I1872" s="231"/>
      <c r="J1872" s="43"/>
      <c r="K1872" s="43"/>
      <c r="L1872" s="47"/>
      <c r="M1872" s="232"/>
      <c r="N1872" s="233"/>
      <c r="O1872" s="87"/>
      <c r="P1872" s="87"/>
      <c r="Q1872" s="87"/>
      <c r="R1872" s="87"/>
      <c r="S1872" s="87"/>
      <c r="T1872" s="88"/>
      <c r="U1872" s="41"/>
      <c r="V1872" s="41"/>
      <c r="W1872" s="41"/>
      <c r="X1872" s="41"/>
      <c r="Y1872" s="41"/>
      <c r="Z1872" s="41"/>
      <c r="AA1872" s="41"/>
      <c r="AB1872" s="41"/>
      <c r="AC1872" s="41"/>
      <c r="AD1872" s="41"/>
      <c r="AE1872" s="41"/>
      <c r="AT1872" s="20" t="s">
        <v>205</v>
      </c>
      <c r="AU1872" s="20" t="s">
        <v>83</v>
      </c>
    </row>
    <row r="1873" s="15" customFormat="1">
      <c r="A1873" s="15"/>
      <c r="B1873" s="257"/>
      <c r="C1873" s="258"/>
      <c r="D1873" s="236" t="s">
        <v>207</v>
      </c>
      <c r="E1873" s="259" t="s">
        <v>19</v>
      </c>
      <c r="F1873" s="260" t="s">
        <v>716</v>
      </c>
      <c r="G1873" s="258"/>
      <c r="H1873" s="259" t="s">
        <v>19</v>
      </c>
      <c r="I1873" s="261"/>
      <c r="J1873" s="258"/>
      <c r="K1873" s="258"/>
      <c r="L1873" s="262"/>
      <c r="M1873" s="263"/>
      <c r="N1873" s="264"/>
      <c r="O1873" s="264"/>
      <c r="P1873" s="264"/>
      <c r="Q1873" s="264"/>
      <c r="R1873" s="264"/>
      <c r="S1873" s="264"/>
      <c r="T1873" s="265"/>
      <c r="U1873" s="15"/>
      <c r="V1873" s="15"/>
      <c r="W1873" s="15"/>
      <c r="X1873" s="15"/>
      <c r="Y1873" s="15"/>
      <c r="Z1873" s="15"/>
      <c r="AA1873" s="15"/>
      <c r="AB1873" s="15"/>
      <c r="AC1873" s="15"/>
      <c r="AD1873" s="15"/>
      <c r="AE1873" s="15"/>
      <c r="AT1873" s="266" t="s">
        <v>207</v>
      </c>
      <c r="AU1873" s="266" t="s">
        <v>83</v>
      </c>
      <c r="AV1873" s="15" t="s">
        <v>81</v>
      </c>
      <c r="AW1873" s="15" t="s">
        <v>35</v>
      </c>
      <c r="AX1873" s="15" t="s">
        <v>74</v>
      </c>
      <c r="AY1873" s="266" t="s">
        <v>197</v>
      </c>
    </row>
    <row r="1874" s="13" customFormat="1">
      <c r="A1874" s="13"/>
      <c r="B1874" s="234"/>
      <c r="C1874" s="235"/>
      <c r="D1874" s="236" t="s">
        <v>207</v>
      </c>
      <c r="E1874" s="237" t="s">
        <v>19</v>
      </c>
      <c r="F1874" s="238" t="s">
        <v>717</v>
      </c>
      <c r="G1874" s="235"/>
      <c r="H1874" s="239">
        <v>20.649000000000001</v>
      </c>
      <c r="I1874" s="240"/>
      <c r="J1874" s="235"/>
      <c r="K1874" s="235"/>
      <c r="L1874" s="241"/>
      <c r="M1874" s="242"/>
      <c r="N1874" s="243"/>
      <c r="O1874" s="243"/>
      <c r="P1874" s="243"/>
      <c r="Q1874" s="243"/>
      <c r="R1874" s="243"/>
      <c r="S1874" s="243"/>
      <c r="T1874" s="244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45" t="s">
        <v>207</v>
      </c>
      <c r="AU1874" s="245" t="s">
        <v>83</v>
      </c>
      <c r="AV1874" s="13" t="s">
        <v>83</v>
      </c>
      <c r="AW1874" s="13" t="s">
        <v>35</v>
      </c>
      <c r="AX1874" s="13" t="s">
        <v>74</v>
      </c>
      <c r="AY1874" s="245" t="s">
        <v>197</v>
      </c>
    </row>
    <row r="1875" s="13" customFormat="1">
      <c r="A1875" s="13"/>
      <c r="B1875" s="234"/>
      <c r="C1875" s="235"/>
      <c r="D1875" s="236" t="s">
        <v>207</v>
      </c>
      <c r="E1875" s="237" t="s">
        <v>19</v>
      </c>
      <c r="F1875" s="238" t="s">
        <v>718</v>
      </c>
      <c r="G1875" s="235"/>
      <c r="H1875" s="239">
        <v>21.010000000000002</v>
      </c>
      <c r="I1875" s="240"/>
      <c r="J1875" s="235"/>
      <c r="K1875" s="235"/>
      <c r="L1875" s="241"/>
      <c r="M1875" s="242"/>
      <c r="N1875" s="243"/>
      <c r="O1875" s="243"/>
      <c r="P1875" s="243"/>
      <c r="Q1875" s="243"/>
      <c r="R1875" s="243"/>
      <c r="S1875" s="243"/>
      <c r="T1875" s="244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5" t="s">
        <v>207</v>
      </c>
      <c r="AU1875" s="245" t="s">
        <v>83</v>
      </c>
      <c r="AV1875" s="13" t="s">
        <v>83</v>
      </c>
      <c r="AW1875" s="13" t="s">
        <v>35</v>
      </c>
      <c r="AX1875" s="13" t="s">
        <v>74</v>
      </c>
      <c r="AY1875" s="245" t="s">
        <v>197</v>
      </c>
    </row>
    <row r="1876" s="13" customFormat="1">
      <c r="A1876" s="13"/>
      <c r="B1876" s="234"/>
      <c r="C1876" s="235"/>
      <c r="D1876" s="236" t="s">
        <v>207</v>
      </c>
      <c r="E1876" s="237" t="s">
        <v>19</v>
      </c>
      <c r="F1876" s="238" t="s">
        <v>719</v>
      </c>
      <c r="G1876" s="235"/>
      <c r="H1876" s="239">
        <v>38.795000000000002</v>
      </c>
      <c r="I1876" s="240"/>
      <c r="J1876" s="235"/>
      <c r="K1876" s="235"/>
      <c r="L1876" s="241"/>
      <c r="M1876" s="242"/>
      <c r="N1876" s="243"/>
      <c r="O1876" s="243"/>
      <c r="P1876" s="243"/>
      <c r="Q1876" s="243"/>
      <c r="R1876" s="243"/>
      <c r="S1876" s="243"/>
      <c r="T1876" s="244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45" t="s">
        <v>207</v>
      </c>
      <c r="AU1876" s="245" t="s">
        <v>83</v>
      </c>
      <c r="AV1876" s="13" t="s">
        <v>83</v>
      </c>
      <c r="AW1876" s="13" t="s">
        <v>35</v>
      </c>
      <c r="AX1876" s="13" t="s">
        <v>74</v>
      </c>
      <c r="AY1876" s="245" t="s">
        <v>197</v>
      </c>
    </row>
    <row r="1877" s="13" customFormat="1">
      <c r="A1877" s="13"/>
      <c r="B1877" s="234"/>
      <c r="C1877" s="235"/>
      <c r="D1877" s="236" t="s">
        <v>207</v>
      </c>
      <c r="E1877" s="237" t="s">
        <v>19</v>
      </c>
      <c r="F1877" s="238" t="s">
        <v>720</v>
      </c>
      <c r="G1877" s="235"/>
      <c r="H1877" s="239">
        <v>53.835000000000001</v>
      </c>
      <c r="I1877" s="240"/>
      <c r="J1877" s="235"/>
      <c r="K1877" s="235"/>
      <c r="L1877" s="241"/>
      <c r="M1877" s="242"/>
      <c r="N1877" s="243"/>
      <c r="O1877" s="243"/>
      <c r="P1877" s="243"/>
      <c r="Q1877" s="243"/>
      <c r="R1877" s="243"/>
      <c r="S1877" s="243"/>
      <c r="T1877" s="244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45" t="s">
        <v>207</v>
      </c>
      <c r="AU1877" s="245" t="s">
        <v>83</v>
      </c>
      <c r="AV1877" s="13" t="s">
        <v>83</v>
      </c>
      <c r="AW1877" s="13" t="s">
        <v>35</v>
      </c>
      <c r="AX1877" s="13" t="s">
        <v>74</v>
      </c>
      <c r="AY1877" s="245" t="s">
        <v>197</v>
      </c>
    </row>
    <row r="1878" s="13" customFormat="1">
      <c r="A1878" s="13"/>
      <c r="B1878" s="234"/>
      <c r="C1878" s="235"/>
      <c r="D1878" s="236" t="s">
        <v>207</v>
      </c>
      <c r="E1878" s="237" t="s">
        <v>19</v>
      </c>
      <c r="F1878" s="238" t="s">
        <v>721</v>
      </c>
      <c r="G1878" s="235"/>
      <c r="H1878" s="239">
        <v>49.840000000000003</v>
      </c>
      <c r="I1878" s="240"/>
      <c r="J1878" s="235"/>
      <c r="K1878" s="235"/>
      <c r="L1878" s="241"/>
      <c r="M1878" s="242"/>
      <c r="N1878" s="243"/>
      <c r="O1878" s="243"/>
      <c r="P1878" s="243"/>
      <c r="Q1878" s="243"/>
      <c r="R1878" s="243"/>
      <c r="S1878" s="243"/>
      <c r="T1878" s="244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45" t="s">
        <v>207</v>
      </c>
      <c r="AU1878" s="245" t="s">
        <v>83</v>
      </c>
      <c r="AV1878" s="13" t="s">
        <v>83</v>
      </c>
      <c r="AW1878" s="13" t="s">
        <v>35</v>
      </c>
      <c r="AX1878" s="13" t="s">
        <v>74</v>
      </c>
      <c r="AY1878" s="245" t="s">
        <v>197</v>
      </c>
    </row>
    <row r="1879" s="13" customFormat="1">
      <c r="A1879" s="13"/>
      <c r="B1879" s="234"/>
      <c r="C1879" s="235"/>
      <c r="D1879" s="236" t="s">
        <v>207</v>
      </c>
      <c r="E1879" s="237" t="s">
        <v>19</v>
      </c>
      <c r="F1879" s="238" t="s">
        <v>722</v>
      </c>
      <c r="G1879" s="235"/>
      <c r="H1879" s="239">
        <v>26.210000000000001</v>
      </c>
      <c r="I1879" s="240"/>
      <c r="J1879" s="235"/>
      <c r="K1879" s="235"/>
      <c r="L1879" s="241"/>
      <c r="M1879" s="242"/>
      <c r="N1879" s="243"/>
      <c r="O1879" s="243"/>
      <c r="P1879" s="243"/>
      <c r="Q1879" s="243"/>
      <c r="R1879" s="243"/>
      <c r="S1879" s="243"/>
      <c r="T1879" s="244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45" t="s">
        <v>207</v>
      </c>
      <c r="AU1879" s="245" t="s">
        <v>83</v>
      </c>
      <c r="AV1879" s="13" t="s">
        <v>83</v>
      </c>
      <c r="AW1879" s="13" t="s">
        <v>35</v>
      </c>
      <c r="AX1879" s="13" t="s">
        <v>74</v>
      </c>
      <c r="AY1879" s="245" t="s">
        <v>197</v>
      </c>
    </row>
    <row r="1880" s="13" customFormat="1">
      <c r="A1880" s="13"/>
      <c r="B1880" s="234"/>
      <c r="C1880" s="235"/>
      <c r="D1880" s="236" t="s">
        <v>207</v>
      </c>
      <c r="E1880" s="237" t="s">
        <v>19</v>
      </c>
      <c r="F1880" s="238" t="s">
        <v>723</v>
      </c>
      <c r="G1880" s="235"/>
      <c r="H1880" s="239">
        <v>42.034999999999997</v>
      </c>
      <c r="I1880" s="240"/>
      <c r="J1880" s="235"/>
      <c r="K1880" s="235"/>
      <c r="L1880" s="241"/>
      <c r="M1880" s="242"/>
      <c r="N1880" s="243"/>
      <c r="O1880" s="243"/>
      <c r="P1880" s="243"/>
      <c r="Q1880" s="243"/>
      <c r="R1880" s="243"/>
      <c r="S1880" s="243"/>
      <c r="T1880" s="244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45" t="s">
        <v>207</v>
      </c>
      <c r="AU1880" s="245" t="s">
        <v>83</v>
      </c>
      <c r="AV1880" s="13" t="s">
        <v>83</v>
      </c>
      <c r="AW1880" s="13" t="s">
        <v>35</v>
      </c>
      <c r="AX1880" s="13" t="s">
        <v>74</v>
      </c>
      <c r="AY1880" s="245" t="s">
        <v>197</v>
      </c>
    </row>
    <row r="1881" s="13" customFormat="1">
      <c r="A1881" s="13"/>
      <c r="B1881" s="234"/>
      <c r="C1881" s="235"/>
      <c r="D1881" s="236" t="s">
        <v>207</v>
      </c>
      <c r="E1881" s="237" t="s">
        <v>19</v>
      </c>
      <c r="F1881" s="238" t="s">
        <v>724</v>
      </c>
      <c r="G1881" s="235"/>
      <c r="H1881" s="239">
        <v>70.540000000000006</v>
      </c>
      <c r="I1881" s="240"/>
      <c r="J1881" s="235"/>
      <c r="K1881" s="235"/>
      <c r="L1881" s="241"/>
      <c r="M1881" s="242"/>
      <c r="N1881" s="243"/>
      <c r="O1881" s="243"/>
      <c r="P1881" s="243"/>
      <c r="Q1881" s="243"/>
      <c r="R1881" s="243"/>
      <c r="S1881" s="243"/>
      <c r="T1881" s="244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45" t="s">
        <v>207</v>
      </c>
      <c r="AU1881" s="245" t="s">
        <v>83</v>
      </c>
      <c r="AV1881" s="13" t="s">
        <v>83</v>
      </c>
      <c r="AW1881" s="13" t="s">
        <v>35</v>
      </c>
      <c r="AX1881" s="13" t="s">
        <v>74</v>
      </c>
      <c r="AY1881" s="245" t="s">
        <v>197</v>
      </c>
    </row>
    <row r="1882" s="13" customFormat="1">
      <c r="A1882" s="13"/>
      <c r="B1882" s="234"/>
      <c r="C1882" s="235"/>
      <c r="D1882" s="236" t="s">
        <v>207</v>
      </c>
      <c r="E1882" s="237" t="s">
        <v>19</v>
      </c>
      <c r="F1882" s="238" t="s">
        <v>725</v>
      </c>
      <c r="G1882" s="235"/>
      <c r="H1882" s="239">
        <v>33.064999999999998</v>
      </c>
      <c r="I1882" s="240"/>
      <c r="J1882" s="235"/>
      <c r="K1882" s="235"/>
      <c r="L1882" s="241"/>
      <c r="M1882" s="242"/>
      <c r="N1882" s="243"/>
      <c r="O1882" s="243"/>
      <c r="P1882" s="243"/>
      <c r="Q1882" s="243"/>
      <c r="R1882" s="243"/>
      <c r="S1882" s="243"/>
      <c r="T1882" s="244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45" t="s">
        <v>207</v>
      </c>
      <c r="AU1882" s="245" t="s">
        <v>83</v>
      </c>
      <c r="AV1882" s="13" t="s">
        <v>83</v>
      </c>
      <c r="AW1882" s="13" t="s">
        <v>35</v>
      </c>
      <c r="AX1882" s="13" t="s">
        <v>74</v>
      </c>
      <c r="AY1882" s="245" t="s">
        <v>197</v>
      </c>
    </row>
    <row r="1883" s="13" customFormat="1">
      <c r="A1883" s="13"/>
      <c r="B1883" s="234"/>
      <c r="C1883" s="235"/>
      <c r="D1883" s="236" t="s">
        <v>207</v>
      </c>
      <c r="E1883" s="237" t="s">
        <v>19</v>
      </c>
      <c r="F1883" s="238" t="s">
        <v>727</v>
      </c>
      <c r="G1883" s="235"/>
      <c r="H1883" s="239">
        <v>40.125</v>
      </c>
      <c r="I1883" s="240"/>
      <c r="J1883" s="235"/>
      <c r="K1883" s="235"/>
      <c r="L1883" s="241"/>
      <c r="M1883" s="242"/>
      <c r="N1883" s="243"/>
      <c r="O1883" s="243"/>
      <c r="P1883" s="243"/>
      <c r="Q1883" s="243"/>
      <c r="R1883" s="243"/>
      <c r="S1883" s="243"/>
      <c r="T1883" s="244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45" t="s">
        <v>207</v>
      </c>
      <c r="AU1883" s="245" t="s">
        <v>83</v>
      </c>
      <c r="AV1883" s="13" t="s">
        <v>83</v>
      </c>
      <c r="AW1883" s="13" t="s">
        <v>35</v>
      </c>
      <c r="AX1883" s="13" t="s">
        <v>74</v>
      </c>
      <c r="AY1883" s="245" t="s">
        <v>197</v>
      </c>
    </row>
    <row r="1884" s="13" customFormat="1">
      <c r="A1884" s="13"/>
      <c r="B1884" s="234"/>
      <c r="C1884" s="235"/>
      <c r="D1884" s="236" t="s">
        <v>207</v>
      </c>
      <c r="E1884" s="237" t="s">
        <v>19</v>
      </c>
      <c r="F1884" s="238" t="s">
        <v>728</v>
      </c>
      <c r="G1884" s="235"/>
      <c r="H1884" s="239">
        <v>39.344999999999999</v>
      </c>
      <c r="I1884" s="240"/>
      <c r="J1884" s="235"/>
      <c r="K1884" s="235"/>
      <c r="L1884" s="241"/>
      <c r="M1884" s="242"/>
      <c r="N1884" s="243"/>
      <c r="O1884" s="243"/>
      <c r="P1884" s="243"/>
      <c r="Q1884" s="243"/>
      <c r="R1884" s="243"/>
      <c r="S1884" s="243"/>
      <c r="T1884" s="244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45" t="s">
        <v>207</v>
      </c>
      <c r="AU1884" s="245" t="s">
        <v>83</v>
      </c>
      <c r="AV1884" s="13" t="s">
        <v>83</v>
      </c>
      <c r="AW1884" s="13" t="s">
        <v>35</v>
      </c>
      <c r="AX1884" s="13" t="s">
        <v>74</v>
      </c>
      <c r="AY1884" s="245" t="s">
        <v>197</v>
      </c>
    </row>
    <row r="1885" s="13" customFormat="1">
      <c r="A1885" s="13"/>
      <c r="B1885" s="234"/>
      <c r="C1885" s="235"/>
      <c r="D1885" s="236" t="s">
        <v>207</v>
      </c>
      <c r="E1885" s="237" t="s">
        <v>19</v>
      </c>
      <c r="F1885" s="238" t="s">
        <v>729</v>
      </c>
      <c r="G1885" s="235"/>
      <c r="H1885" s="239">
        <v>16.280000000000001</v>
      </c>
      <c r="I1885" s="240"/>
      <c r="J1885" s="235"/>
      <c r="K1885" s="235"/>
      <c r="L1885" s="241"/>
      <c r="M1885" s="242"/>
      <c r="N1885" s="243"/>
      <c r="O1885" s="243"/>
      <c r="P1885" s="243"/>
      <c r="Q1885" s="243"/>
      <c r="R1885" s="243"/>
      <c r="S1885" s="243"/>
      <c r="T1885" s="244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45" t="s">
        <v>207</v>
      </c>
      <c r="AU1885" s="245" t="s">
        <v>83</v>
      </c>
      <c r="AV1885" s="13" t="s">
        <v>83</v>
      </c>
      <c r="AW1885" s="13" t="s">
        <v>35</v>
      </c>
      <c r="AX1885" s="13" t="s">
        <v>74</v>
      </c>
      <c r="AY1885" s="245" t="s">
        <v>197</v>
      </c>
    </row>
    <row r="1886" s="13" customFormat="1">
      <c r="A1886" s="13"/>
      <c r="B1886" s="234"/>
      <c r="C1886" s="235"/>
      <c r="D1886" s="236" t="s">
        <v>207</v>
      </c>
      <c r="E1886" s="237" t="s">
        <v>19</v>
      </c>
      <c r="F1886" s="238" t="s">
        <v>730</v>
      </c>
      <c r="G1886" s="235"/>
      <c r="H1886" s="239">
        <v>29.789999999999999</v>
      </c>
      <c r="I1886" s="240"/>
      <c r="J1886" s="235"/>
      <c r="K1886" s="235"/>
      <c r="L1886" s="241"/>
      <c r="M1886" s="242"/>
      <c r="N1886" s="243"/>
      <c r="O1886" s="243"/>
      <c r="P1886" s="243"/>
      <c r="Q1886" s="243"/>
      <c r="R1886" s="243"/>
      <c r="S1886" s="243"/>
      <c r="T1886" s="244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45" t="s">
        <v>207</v>
      </c>
      <c r="AU1886" s="245" t="s">
        <v>83</v>
      </c>
      <c r="AV1886" s="13" t="s">
        <v>83</v>
      </c>
      <c r="AW1886" s="13" t="s">
        <v>35</v>
      </c>
      <c r="AX1886" s="13" t="s">
        <v>74</v>
      </c>
      <c r="AY1886" s="245" t="s">
        <v>197</v>
      </c>
    </row>
    <row r="1887" s="13" customFormat="1">
      <c r="A1887" s="13"/>
      <c r="B1887" s="234"/>
      <c r="C1887" s="235"/>
      <c r="D1887" s="236" t="s">
        <v>207</v>
      </c>
      <c r="E1887" s="237" t="s">
        <v>19</v>
      </c>
      <c r="F1887" s="238" t="s">
        <v>731</v>
      </c>
      <c r="G1887" s="235"/>
      <c r="H1887" s="239">
        <v>21.600000000000001</v>
      </c>
      <c r="I1887" s="240"/>
      <c r="J1887" s="235"/>
      <c r="K1887" s="235"/>
      <c r="L1887" s="241"/>
      <c r="M1887" s="242"/>
      <c r="N1887" s="243"/>
      <c r="O1887" s="243"/>
      <c r="P1887" s="243"/>
      <c r="Q1887" s="243"/>
      <c r="R1887" s="243"/>
      <c r="S1887" s="243"/>
      <c r="T1887" s="244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45" t="s">
        <v>207</v>
      </c>
      <c r="AU1887" s="245" t="s">
        <v>83</v>
      </c>
      <c r="AV1887" s="13" t="s">
        <v>83</v>
      </c>
      <c r="AW1887" s="13" t="s">
        <v>35</v>
      </c>
      <c r="AX1887" s="13" t="s">
        <v>74</v>
      </c>
      <c r="AY1887" s="245" t="s">
        <v>197</v>
      </c>
    </row>
    <row r="1888" s="13" customFormat="1">
      <c r="A1888" s="13"/>
      <c r="B1888" s="234"/>
      <c r="C1888" s="235"/>
      <c r="D1888" s="236" t="s">
        <v>207</v>
      </c>
      <c r="E1888" s="237" t="s">
        <v>19</v>
      </c>
      <c r="F1888" s="238" t="s">
        <v>732</v>
      </c>
      <c r="G1888" s="235"/>
      <c r="H1888" s="239">
        <v>22.065000000000001</v>
      </c>
      <c r="I1888" s="240"/>
      <c r="J1888" s="235"/>
      <c r="K1888" s="235"/>
      <c r="L1888" s="241"/>
      <c r="M1888" s="242"/>
      <c r="N1888" s="243"/>
      <c r="O1888" s="243"/>
      <c r="P1888" s="243"/>
      <c r="Q1888" s="243"/>
      <c r="R1888" s="243"/>
      <c r="S1888" s="243"/>
      <c r="T1888" s="244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45" t="s">
        <v>207</v>
      </c>
      <c r="AU1888" s="245" t="s">
        <v>83</v>
      </c>
      <c r="AV1888" s="13" t="s">
        <v>83</v>
      </c>
      <c r="AW1888" s="13" t="s">
        <v>35</v>
      </c>
      <c r="AX1888" s="13" t="s">
        <v>74</v>
      </c>
      <c r="AY1888" s="245" t="s">
        <v>197</v>
      </c>
    </row>
    <row r="1889" s="13" customFormat="1">
      <c r="A1889" s="13"/>
      <c r="B1889" s="234"/>
      <c r="C1889" s="235"/>
      <c r="D1889" s="236" t="s">
        <v>207</v>
      </c>
      <c r="E1889" s="237" t="s">
        <v>19</v>
      </c>
      <c r="F1889" s="238" t="s">
        <v>733</v>
      </c>
      <c r="G1889" s="235"/>
      <c r="H1889" s="239">
        <v>43.365000000000002</v>
      </c>
      <c r="I1889" s="240"/>
      <c r="J1889" s="235"/>
      <c r="K1889" s="235"/>
      <c r="L1889" s="241"/>
      <c r="M1889" s="242"/>
      <c r="N1889" s="243"/>
      <c r="O1889" s="243"/>
      <c r="P1889" s="243"/>
      <c r="Q1889" s="243"/>
      <c r="R1889" s="243"/>
      <c r="S1889" s="243"/>
      <c r="T1889" s="244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45" t="s">
        <v>207</v>
      </c>
      <c r="AU1889" s="245" t="s">
        <v>83</v>
      </c>
      <c r="AV1889" s="13" t="s">
        <v>83</v>
      </c>
      <c r="AW1889" s="13" t="s">
        <v>35</v>
      </c>
      <c r="AX1889" s="13" t="s">
        <v>74</v>
      </c>
      <c r="AY1889" s="245" t="s">
        <v>197</v>
      </c>
    </row>
    <row r="1890" s="13" customFormat="1">
      <c r="A1890" s="13"/>
      <c r="B1890" s="234"/>
      <c r="C1890" s="235"/>
      <c r="D1890" s="236" t="s">
        <v>207</v>
      </c>
      <c r="E1890" s="237" t="s">
        <v>19</v>
      </c>
      <c r="F1890" s="238" t="s">
        <v>734</v>
      </c>
      <c r="G1890" s="235"/>
      <c r="H1890" s="239">
        <v>28.219999999999999</v>
      </c>
      <c r="I1890" s="240"/>
      <c r="J1890" s="235"/>
      <c r="K1890" s="235"/>
      <c r="L1890" s="241"/>
      <c r="M1890" s="242"/>
      <c r="N1890" s="243"/>
      <c r="O1890" s="243"/>
      <c r="P1890" s="243"/>
      <c r="Q1890" s="243"/>
      <c r="R1890" s="243"/>
      <c r="S1890" s="243"/>
      <c r="T1890" s="244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5" t="s">
        <v>207</v>
      </c>
      <c r="AU1890" s="245" t="s">
        <v>83</v>
      </c>
      <c r="AV1890" s="13" t="s">
        <v>83</v>
      </c>
      <c r="AW1890" s="13" t="s">
        <v>35</v>
      </c>
      <c r="AX1890" s="13" t="s">
        <v>74</v>
      </c>
      <c r="AY1890" s="245" t="s">
        <v>197</v>
      </c>
    </row>
    <row r="1891" s="13" customFormat="1">
      <c r="A1891" s="13"/>
      <c r="B1891" s="234"/>
      <c r="C1891" s="235"/>
      <c r="D1891" s="236" t="s">
        <v>207</v>
      </c>
      <c r="E1891" s="237" t="s">
        <v>19</v>
      </c>
      <c r="F1891" s="238" t="s">
        <v>735</v>
      </c>
      <c r="G1891" s="235"/>
      <c r="H1891" s="239">
        <v>35.5</v>
      </c>
      <c r="I1891" s="240"/>
      <c r="J1891" s="235"/>
      <c r="K1891" s="235"/>
      <c r="L1891" s="241"/>
      <c r="M1891" s="242"/>
      <c r="N1891" s="243"/>
      <c r="O1891" s="243"/>
      <c r="P1891" s="243"/>
      <c r="Q1891" s="243"/>
      <c r="R1891" s="243"/>
      <c r="S1891" s="243"/>
      <c r="T1891" s="244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45" t="s">
        <v>207</v>
      </c>
      <c r="AU1891" s="245" t="s">
        <v>83</v>
      </c>
      <c r="AV1891" s="13" t="s">
        <v>83</v>
      </c>
      <c r="AW1891" s="13" t="s">
        <v>35</v>
      </c>
      <c r="AX1891" s="13" t="s">
        <v>74</v>
      </c>
      <c r="AY1891" s="245" t="s">
        <v>197</v>
      </c>
    </row>
    <row r="1892" s="13" customFormat="1">
      <c r="A1892" s="13"/>
      <c r="B1892" s="234"/>
      <c r="C1892" s="235"/>
      <c r="D1892" s="236" t="s">
        <v>207</v>
      </c>
      <c r="E1892" s="237" t="s">
        <v>19</v>
      </c>
      <c r="F1892" s="238" t="s">
        <v>736</v>
      </c>
      <c r="G1892" s="235"/>
      <c r="H1892" s="239">
        <v>48.090000000000003</v>
      </c>
      <c r="I1892" s="240"/>
      <c r="J1892" s="235"/>
      <c r="K1892" s="235"/>
      <c r="L1892" s="241"/>
      <c r="M1892" s="242"/>
      <c r="N1892" s="243"/>
      <c r="O1892" s="243"/>
      <c r="P1892" s="243"/>
      <c r="Q1892" s="243"/>
      <c r="R1892" s="243"/>
      <c r="S1892" s="243"/>
      <c r="T1892" s="244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45" t="s">
        <v>207</v>
      </c>
      <c r="AU1892" s="245" t="s">
        <v>83</v>
      </c>
      <c r="AV1892" s="13" t="s">
        <v>83</v>
      </c>
      <c r="AW1892" s="13" t="s">
        <v>35</v>
      </c>
      <c r="AX1892" s="13" t="s">
        <v>74</v>
      </c>
      <c r="AY1892" s="245" t="s">
        <v>197</v>
      </c>
    </row>
    <row r="1893" s="13" customFormat="1">
      <c r="A1893" s="13"/>
      <c r="B1893" s="234"/>
      <c r="C1893" s="235"/>
      <c r="D1893" s="236" t="s">
        <v>207</v>
      </c>
      <c r="E1893" s="237" t="s">
        <v>19</v>
      </c>
      <c r="F1893" s="238" t="s">
        <v>737</v>
      </c>
      <c r="G1893" s="235"/>
      <c r="H1893" s="239">
        <v>16.280000000000001</v>
      </c>
      <c r="I1893" s="240"/>
      <c r="J1893" s="235"/>
      <c r="K1893" s="235"/>
      <c r="L1893" s="241"/>
      <c r="M1893" s="242"/>
      <c r="N1893" s="243"/>
      <c r="O1893" s="243"/>
      <c r="P1893" s="243"/>
      <c r="Q1893" s="243"/>
      <c r="R1893" s="243"/>
      <c r="S1893" s="243"/>
      <c r="T1893" s="244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45" t="s">
        <v>207</v>
      </c>
      <c r="AU1893" s="245" t="s">
        <v>83</v>
      </c>
      <c r="AV1893" s="13" t="s">
        <v>83</v>
      </c>
      <c r="AW1893" s="13" t="s">
        <v>35</v>
      </c>
      <c r="AX1893" s="13" t="s">
        <v>74</v>
      </c>
      <c r="AY1893" s="245" t="s">
        <v>197</v>
      </c>
    </row>
    <row r="1894" s="13" customFormat="1">
      <c r="A1894" s="13"/>
      <c r="B1894" s="234"/>
      <c r="C1894" s="235"/>
      <c r="D1894" s="236" t="s">
        <v>207</v>
      </c>
      <c r="E1894" s="237" t="s">
        <v>19</v>
      </c>
      <c r="F1894" s="238" t="s">
        <v>739</v>
      </c>
      <c r="G1894" s="235"/>
      <c r="H1894" s="239">
        <v>43.191000000000002</v>
      </c>
      <c r="I1894" s="240"/>
      <c r="J1894" s="235"/>
      <c r="K1894" s="235"/>
      <c r="L1894" s="241"/>
      <c r="M1894" s="242"/>
      <c r="N1894" s="243"/>
      <c r="O1894" s="243"/>
      <c r="P1894" s="243"/>
      <c r="Q1894" s="243"/>
      <c r="R1894" s="243"/>
      <c r="S1894" s="243"/>
      <c r="T1894" s="244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45" t="s">
        <v>207</v>
      </c>
      <c r="AU1894" s="245" t="s">
        <v>83</v>
      </c>
      <c r="AV1894" s="13" t="s">
        <v>83</v>
      </c>
      <c r="AW1894" s="13" t="s">
        <v>35</v>
      </c>
      <c r="AX1894" s="13" t="s">
        <v>74</v>
      </c>
      <c r="AY1894" s="245" t="s">
        <v>197</v>
      </c>
    </row>
    <row r="1895" s="16" customFormat="1">
      <c r="A1895" s="16"/>
      <c r="B1895" s="268"/>
      <c r="C1895" s="269"/>
      <c r="D1895" s="236" t="s">
        <v>207</v>
      </c>
      <c r="E1895" s="270" t="s">
        <v>19</v>
      </c>
      <c r="F1895" s="271" t="s">
        <v>335</v>
      </c>
      <c r="G1895" s="269"/>
      <c r="H1895" s="272">
        <v>739.83000000000004</v>
      </c>
      <c r="I1895" s="273"/>
      <c r="J1895" s="269"/>
      <c r="K1895" s="269"/>
      <c r="L1895" s="274"/>
      <c r="M1895" s="275"/>
      <c r="N1895" s="276"/>
      <c r="O1895" s="276"/>
      <c r="P1895" s="276"/>
      <c r="Q1895" s="276"/>
      <c r="R1895" s="276"/>
      <c r="S1895" s="276"/>
      <c r="T1895" s="277"/>
      <c r="U1895" s="16"/>
      <c r="V1895" s="16"/>
      <c r="W1895" s="16"/>
      <c r="X1895" s="16"/>
      <c r="Y1895" s="16"/>
      <c r="Z1895" s="16"/>
      <c r="AA1895" s="16"/>
      <c r="AB1895" s="16"/>
      <c r="AC1895" s="16"/>
      <c r="AD1895" s="16"/>
      <c r="AE1895" s="16"/>
      <c r="AT1895" s="278" t="s">
        <v>207</v>
      </c>
      <c r="AU1895" s="278" t="s">
        <v>83</v>
      </c>
      <c r="AV1895" s="16" t="s">
        <v>94</v>
      </c>
      <c r="AW1895" s="16" t="s">
        <v>35</v>
      </c>
      <c r="AX1895" s="16" t="s">
        <v>74</v>
      </c>
      <c r="AY1895" s="278" t="s">
        <v>197</v>
      </c>
    </row>
    <row r="1896" s="15" customFormat="1">
      <c r="A1896" s="15"/>
      <c r="B1896" s="257"/>
      <c r="C1896" s="258"/>
      <c r="D1896" s="236" t="s">
        <v>207</v>
      </c>
      <c r="E1896" s="259" t="s">
        <v>19</v>
      </c>
      <c r="F1896" s="260" t="s">
        <v>740</v>
      </c>
      <c r="G1896" s="258"/>
      <c r="H1896" s="259" t="s">
        <v>19</v>
      </c>
      <c r="I1896" s="261"/>
      <c r="J1896" s="258"/>
      <c r="K1896" s="258"/>
      <c r="L1896" s="262"/>
      <c r="M1896" s="263"/>
      <c r="N1896" s="264"/>
      <c r="O1896" s="264"/>
      <c r="P1896" s="264"/>
      <c r="Q1896" s="264"/>
      <c r="R1896" s="264"/>
      <c r="S1896" s="264"/>
      <c r="T1896" s="265"/>
      <c r="U1896" s="15"/>
      <c r="V1896" s="15"/>
      <c r="W1896" s="15"/>
      <c r="X1896" s="15"/>
      <c r="Y1896" s="15"/>
      <c r="Z1896" s="15"/>
      <c r="AA1896" s="15"/>
      <c r="AB1896" s="15"/>
      <c r="AC1896" s="15"/>
      <c r="AD1896" s="15"/>
      <c r="AE1896" s="15"/>
      <c r="AT1896" s="266" t="s">
        <v>207</v>
      </c>
      <c r="AU1896" s="266" t="s">
        <v>83</v>
      </c>
      <c r="AV1896" s="15" t="s">
        <v>81</v>
      </c>
      <c r="AW1896" s="15" t="s">
        <v>35</v>
      </c>
      <c r="AX1896" s="15" t="s">
        <v>74</v>
      </c>
      <c r="AY1896" s="266" t="s">
        <v>197</v>
      </c>
    </row>
    <row r="1897" s="13" customFormat="1">
      <c r="A1897" s="13"/>
      <c r="B1897" s="234"/>
      <c r="C1897" s="235"/>
      <c r="D1897" s="236" t="s">
        <v>207</v>
      </c>
      <c r="E1897" s="237" t="s">
        <v>19</v>
      </c>
      <c r="F1897" s="238" t="s">
        <v>741</v>
      </c>
      <c r="G1897" s="235"/>
      <c r="H1897" s="239">
        <v>28.902000000000001</v>
      </c>
      <c r="I1897" s="240"/>
      <c r="J1897" s="235"/>
      <c r="K1897" s="235"/>
      <c r="L1897" s="241"/>
      <c r="M1897" s="242"/>
      <c r="N1897" s="243"/>
      <c r="O1897" s="243"/>
      <c r="P1897" s="243"/>
      <c r="Q1897" s="243"/>
      <c r="R1897" s="243"/>
      <c r="S1897" s="243"/>
      <c r="T1897" s="244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45" t="s">
        <v>207</v>
      </c>
      <c r="AU1897" s="245" t="s">
        <v>83</v>
      </c>
      <c r="AV1897" s="13" t="s">
        <v>83</v>
      </c>
      <c r="AW1897" s="13" t="s">
        <v>35</v>
      </c>
      <c r="AX1897" s="13" t="s">
        <v>74</v>
      </c>
      <c r="AY1897" s="245" t="s">
        <v>197</v>
      </c>
    </row>
    <row r="1898" s="13" customFormat="1">
      <c r="A1898" s="13"/>
      <c r="B1898" s="234"/>
      <c r="C1898" s="235"/>
      <c r="D1898" s="236" t="s">
        <v>207</v>
      </c>
      <c r="E1898" s="237" t="s">
        <v>19</v>
      </c>
      <c r="F1898" s="238" t="s">
        <v>2579</v>
      </c>
      <c r="G1898" s="235"/>
      <c r="H1898" s="239">
        <v>46.539000000000001</v>
      </c>
      <c r="I1898" s="240"/>
      <c r="J1898" s="235"/>
      <c r="K1898" s="235"/>
      <c r="L1898" s="241"/>
      <c r="M1898" s="242"/>
      <c r="N1898" s="243"/>
      <c r="O1898" s="243"/>
      <c r="P1898" s="243"/>
      <c r="Q1898" s="243"/>
      <c r="R1898" s="243"/>
      <c r="S1898" s="243"/>
      <c r="T1898" s="244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45" t="s">
        <v>207</v>
      </c>
      <c r="AU1898" s="245" t="s">
        <v>83</v>
      </c>
      <c r="AV1898" s="13" t="s">
        <v>83</v>
      </c>
      <c r="AW1898" s="13" t="s">
        <v>35</v>
      </c>
      <c r="AX1898" s="13" t="s">
        <v>74</v>
      </c>
      <c r="AY1898" s="245" t="s">
        <v>197</v>
      </c>
    </row>
    <row r="1899" s="13" customFormat="1">
      <c r="A1899" s="13"/>
      <c r="B1899" s="234"/>
      <c r="C1899" s="235"/>
      <c r="D1899" s="236" t="s">
        <v>207</v>
      </c>
      <c r="E1899" s="237" t="s">
        <v>19</v>
      </c>
      <c r="F1899" s="238" t="s">
        <v>2580</v>
      </c>
      <c r="G1899" s="235"/>
      <c r="H1899" s="239">
        <v>39.906999999999996</v>
      </c>
      <c r="I1899" s="240"/>
      <c r="J1899" s="235"/>
      <c r="K1899" s="235"/>
      <c r="L1899" s="241"/>
      <c r="M1899" s="242"/>
      <c r="N1899" s="243"/>
      <c r="O1899" s="243"/>
      <c r="P1899" s="243"/>
      <c r="Q1899" s="243"/>
      <c r="R1899" s="243"/>
      <c r="S1899" s="243"/>
      <c r="T1899" s="244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45" t="s">
        <v>207</v>
      </c>
      <c r="AU1899" s="245" t="s">
        <v>83</v>
      </c>
      <c r="AV1899" s="13" t="s">
        <v>83</v>
      </c>
      <c r="AW1899" s="13" t="s">
        <v>35</v>
      </c>
      <c r="AX1899" s="13" t="s">
        <v>74</v>
      </c>
      <c r="AY1899" s="245" t="s">
        <v>197</v>
      </c>
    </row>
    <row r="1900" s="13" customFormat="1">
      <c r="A1900" s="13"/>
      <c r="B1900" s="234"/>
      <c r="C1900" s="235"/>
      <c r="D1900" s="236" t="s">
        <v>207</v>
      </c>
      <c r="E1900" s="237" t="s">
        <v>19</v>
      </c>
      <c r="F1900" s="238" t="s">
        <v>2581</v>
      </c>
      <c r="G1900" s="235"/>
      <c r="H1900" s="239">
        <v>19.989000000000001</v>
      </c>
      <c r="I1900" s="240"/>
      <c r="J1900" s="235"/>
      <c r="K1900" s="235"/>
      <c r="L1900" s="241"/>
      <c r="M1900" s="242"/>
      <c r="N1900" s="243"/>
      <c r="O1900" s="243"/>
      <c r="P1900" s="243"/>
      <c r="Q1900" s="243"/>
      <c r="R1900" s="243"/>
      <c r="S1900" s="243"/>
      <c r="T1900" s="244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5" t="s">
        <v>207</v>
      </c>
      <c r="AU1900" s="245" t="s">
        <v>83</v>
      </c>
      <c r="AV1900" s="13" t="s">
        <v>83</v>
      </c>
      <c r="AW1900" s="13" t="s">
        <v>35</v>
      </c>
      <c r="AX1900" s="13" t="s">
        <v>74</v>
      </c>
      <c r="AY1900" s="245" t="s">
        <v>197</v>
      </c>
    </row>
    <row r="1901" s="13" customFormat="1">
      <c r="A1901" s="13"/>
      <c r="B1901" s="234"/>
      <c r="C1901" s="235"/>
      <c r="D1901" s="236" t="s">
        <v>207</v>
      </c>
      <c r="E1901" s="237" t="s">
        <v>19</v>
      </c>
      <c r="F1901" s="238" t="s">
        <v>2582</v>
      </c>
      <c r="G1901" s="235"/>
      <c r="H1901" s="239">
        <v>39.933999999999998</v>
      </c>
      <c r="I1901" s="240"/>
      <c r="J1901" s="235"/>
      <c r="K1901" s="235"/>
      <c r="L1901" s="241"/>
      <c r="M1901" s="242"/>
      <c r="N1901" s="243"/>
      <c r="O1901" s="243"/>
      <c r="P1901" s="243"/>
      <c r="Q1901" s="243"/>
      <c r="R1901" s="243"/>
      <c r="S1901" s="243"/>
      <c r="T1901" s="244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45" t="s">
        <v>207</v>
      </c>
      <c r="AU1901" s="245" t="s">
        <v>83</v>
      </c>
      <c r="AV1901" s="13" t="s">
        <v>83</v>
      </c>
      <c r="AW1901" s="13" t="s">
        <v>35</v>
      </c>
      <c r="AX1901" s="13" t="s">
        <v>74</v>
      </c>
      <c r="AY1901" s="245" t="s">
        <v>197</v>
      </c>
    </row>
    <row r="1902" s="13" customFormat="1">
      <c r="A1902" s="13"/>
      <c r="B1902" s="234"/>
      <c r="C1902" s="235"/>
      <c r="D1902" s="236" t="s">
        <v>207</v>
      </c>
      <c r="E1902" s="237" t="s">
        <v>19</v>
      </c>
      <c r="F1902" s="238" t="s">
        <v>2583</v>
      </c>
      <c r="G1902" s="235"/>
      <c r="H1902" s="239">
        <v>56.256999999999998</v>
      </c>
      <c r="I1902" s="240"/>
      <c r="J1902" s="235"/>
      <c r="K1902" s="235"/>
      <c r="L1902" s="241"/>
      <c r="M1902" s="242"/>
      <c r="N1902" s="243"/>
      <c r="O1902" s="243"/>
      <c r="P1902" s="243"/>
      <c r="Q1902" s="243"/>
      <c r="R1902" s="243"/>
      <c r="S1902" s="243"/>
      <c r="T1902" s="244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45" t="s">
        <v>207</v>
      </c>
      <c r="AU1902" s="245" t="s">
        <v>83</v>
      </c>
      <c r="AV1902" s="13" t="s">
        <v>83</v>
      </c>
      <c r="AW1902" s="13" t="s">
        <v>35</v>
      </c>
      <c r="AX1902" s="13" t="s">
        <v>74</v>
      </c>
      <c r="AY1902" s="245" t="s">
        <v>197</v>
      </c>
    </row>
    <row r="1903" s="13" customFormat="1">
      <c r="A1903" s="13"/>
      <c r="B1903" s="234"/>
      <c r="C1903" s="235"/>
      <c r="D1903" s="236" t="s">
        <v>207</v>
      </c>
      <c r="E1903" s="237" t="s">
        <v>19</v>
      </c>
      <c r="F1903" s="238" t="s">
        <v>2584</v>
      </c>
      <c r="G1903" s="235"/>
      <c r="H1903" s="239">
        <v>22.006</v>
      </c>
      <c r="I1903" s="240"/>
      <c r="J1903" s="235"/>
      <c r="K1903" s="235"/>
      <c r="L1903" s="241"/>
      <c r="M1903" s="242"/>
      <c r="N1903" s="243"/>
      <c r="O1903" s="243"/>
      <c r="P1903" s="243"/>
      <c r="Q1903" s="243"/>
      <c r="R1903" s="243"/>
      <c r="S1903" s="243"/>
      <c r="T1903" s="244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45" t="s">
        <v>207</v>
      </c>
      <c r="AU1903" s="245" t="s">
        <v>83</v>
      </c>
      <c r="AV1903" s="13" t="s">
        <v>83</v>
      </c>
      <c r="AW1903" s="13" t="s">
        <v>35</v>
      </c>
      <c r="AX1903" s="13" t="s">
        <v>74</v>
      </c>
      <c r="AY1903" s="245" t="s">
        <v>197</v>
      </c>
    </row>
    <row r="1904" s="13" customFormat="1">
      <c r="A1904" s="13"/>
      <c r="B1904" s="234"/>
      <c r="C1904" s="235"/>
      <c r="D1904" s="236" t="s">
        <v>207</v>
      </c>
      <c r="E1904" s="237" t="s">
        <v>19</v>
      </c>
      <c r="F1904" s="238" t="s">
        <v>748</v>
      </c>
      <c r="G1904" s="235"/>
      <c r="H1904" s="239">
        <v>22.489999999999998</v>
      </c>
      <c r="I1904" s="240"/>
      <c r="J1904" s="235"/>
      <c r="K1904" s="235"/>
      <c r="L1904" s="241"/>
      <c r="M1904" s="242"/>
      <c r="N1904" s="243"/>
      <c r="O1904" s="243"/>
      <c r="P1904" s="243"/>
      <c r="Q1904" s="243"/>
      <c r="R1904" s="243"/>
      <c r="S1904" s="243"/>
      <c r="T1904" s="244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45" t="s">
        <v>207</v>
      </c>
      <c r="AU1904" s="245" t="s">
        <v>83</v>
      </c>
      <c r="AV1904" s="13" t="s">
        <v>83</v>
      </c>
      <c r="AW1904" s="13" t="s">
        <v>35</v>
      </c>
      <c r="AX1904" s="13" t="s">
        <v>74</v>
      </c>
      <c r="AY1904" s="245" t="s">
        <v>197</v>
      </c>
    </row>
    <row r="1905" s="13" customFormat="1">
      <c r="A1905" s="13"/>
      <c r="B1905" s="234"/>
      <c r="C1905" s="235"/>
      <c r="D1905" s="236" t="s">
        <v>207</v>
      </c>
      <c r="E1905" s="237" t="s">
        <v>19</v>
      </c>
      <c r="F1905" s="238" t="s">
        <v>749</v>
      </c>
      <c r="G1905" s="235"/>
      <c r="H1905" s="239">
        <v>22.489999999999998</v>
      </c>
      <c r="I1905" s="240"/>
      <c r="J1905" s="235"/>
      <c r="K1905" s="235"/>
      <c r="L1905" s="241"/>
      <c r="M1905" s="242"/>
      <c r="N1905" s="243"/>
      <c r="O1905" s="243"/>
      <c r="P1905" s="243"/>
      <c r="Q1905" s="243"/>
      <c r="R1905" s="243"/>
      <c r="S1905" s="243"/>
      <c r="T1905" s="244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45" t="s">
        <v>207</v>
      </c>
      <c r="AU1905" s="245" t="s">
        <v>83</v>
      </c>
      <c r="AV1905" s="13" t="s">
        <v>83</v>
      </c>
      <c r="AW1905" s="13" t="s">
        <v>35</v>
      </c>
      <c r="AX1905" s="13" t="s">
        <v>74</v>
      </c>
      <c r="AY1905" s="245" t="s">
        <v>197</v>
      </c>
    </row>
    <row r="1906" s="13" customFormat="1">
      <c r="A1906" s="13"/>
      <c r="B1906" s="234"/>
      <c r="C1906" s="235"/>
      <c r="D1906" s="236" t="s">
        <v>207</v>
      </c>
      <c r="E1906" s="237" t="s">
        <v>19</v>
      </c>
      <c r="F1906" s="238" t="s">
        <v>750</v>
      </c>
      <c r="G1906" s="235"/>
      <c r="H1906" s="239">
        <v>106.328</v>
      </c>
      <c r="I1906" s="240"/>
      <c r="J1906" s="235"/>
      <c r="K1906" s="235"/>
      <c r="L1906" s="241"/>
      <c r="M1906" s="242"/>
      <c r="N1906" s="243"/>
      <c r="O1906" s="243"/>
      <c r="P1906" s="243"/>
      <c r="Q1906" s="243"/>
      <c r="R1906" s="243"/>
      <c r="S1906" s="243"/>
      <c r="T1906" s="244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45" t="s">
        <v>207</v>
      </c>
      <c r="AU1906" s="245" t="s">
        <v>83</v>
      </c>
      <c r="AV1906" s="13" t="s">
        <v>83</v>
      </c>
      <c r="AW1906" s="13" t="s">
        <v>35</v>
      </c>
      <c r="AX1906" s="13" t="s">
        <v>74</v>
      </c>
      <c r="AY1906" s="245" t="s">
        <v>197</v>
      </c>
    </row>
    <row r="1907" s="13" customFormat="1">
      <c r="A1907" s="13"/>
      <c r="B1907" s="234"/>
      <c r="C1907" s="235"/>
      <c r="D1907" s="236" t="s">
        <v>207</v>
      </c>
      <c r="E1907" s="237" t="s">
        <v>19</v>
      </c>
      <c r="F1907" s="238" t="s">
        <v>751</v>
      </c>
      <c r="G1907" s="235"/>
      <c r="H1907" s="239">
        <v>35.189999999999998</v>
      </c>
      <c r="I1907" s="240"/>
      <c r="J1907" s="235"/>
      <c r="K1907" s="235"/>
      <c r="L1907" s="241"/>
      <c r="M1907" s="242"/>
      <c r="N1907" s="243"/>
      <c r="O1907" s="243"/>
      <c r="P1907" s="243"/>
      <c r="Q1907" s="243"/>
      <c r="R1907" s="243"/>
      <c r="S1907" s="243"/>
      <c r="T1907" s="244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45" t="s">
        <v>207</v>
      </c>
      <c r="AU1907" s="245" t="s">
        <v>83</v>
      </c>
      <c r="AV1907" s="13" t="s">
        <v>83</v>
      </c>
      <c r="AW1907" s="13" t="s">
        <v>35</v>
      </c>
      <c r="AX1907" s="13" t="s">
        <v>74</v>
      </c>
      <c r="AY1907" s="245" t="s">
        <v>197</v>
      </c>
    </row>
    <row r="1908" s="13" customFormat="1">
      <c r="A1908" s="13"/>
      <c r="B1908" s="234"/>
      <c r="C1908" s="235"/>
      <c r="D1908" s="236" t="s">
        <v>207</v>
      </c>
      <c r="E1908" s="237" t="s">
        <v>19</v>
      </c>
      <c r="F1908" s="238" t="s">
        <v>2585</v>
      </c>
      <c r="G1908" s="235"/>
      <c r="H1908" s="239">
        <v>42.509999999999998</v>
      </c>
      <c r="I1908" s="240"/>
      <c r="J1908" s="235"/>
      <c r="K1908" s="235"/>
      <c r="L1908" s="241"/>
      <c r="M1908" s="242"/>
      <c r="N1908" s="243"/>
      <c r="O1908" s="243"/>
      <c r="P1908" s="243"/>
      <c r="Q1908" s="243"/>
      <c r="R1908" s="243"/>
      <c r="S1908" s="243"/>
      <c r="T1908" s="244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45" t="s">
        <v>207</v>
      </c>
      <c r="AU1908" s="245" t="s">
        <v>83</v>
      </c>
      <c r="AV1908" s="13" t="s">
        <v>83</v>
      </c>
      <c r="AW1908" s="13" t="s">
        <v>35</v>
      </c>
      <c r="AX1908" s="13" t="s">
        <v>74</v>
      </c>
      <c r="AY1908" s="245" t="s">
        <v>197</v>
      </c>
    </row>
    <row r="1909" s="13" customFormat="1">
      <c r="A1909" s="13"/>
      <c r="B1909" s="234"/>
      <c r="C1909" s="235"/>
      <c r="D1909" s="236" t="s">
        <v>207</v>
      </c>
      <c r="E1909" s="237" t="s">
        <v>19</v>
      </c>
      <c r="F1909" s="238" t="s">
        <v>753</v>
      </c>
      <c r="G1909" s="235"/>
      <c r="H1909" s="239">
        <v>36.685000000000002</v>
      </c>
      <c r="I1909" s="240"/>
      <c r="J1909" s="235"/>
      <c r="K1909" s="235"/>
      <c r="L1909" s="241"/>
      <c r="M1909" s="242"/>
      <c r="N1909" s="243"/>
      <c r="O1909" s="243"/>
      <c r="P1909" s="243"/>
      <c r="Q1909" s="243"/>
      <c r="R1909" s="243"/>
      <c r="S1909" s="243"/>
      <c r="T1909" s="244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5" t="s">
        <v>207</v>
      </c>
      <c r="AU1909" s="245" t="s">
        <v>83</v>
      </c>
      <c r="AV1909" s="13" t="s">
        <v>83</v>
      </c>
      <c r="AW1909" s="13" t="s">
        <v>35</v>
      </c>
      <c r="AX1909" s="13" t="s">
        <v>74</v>
      </c>
      <c r="AY1909" s="245" t="s">
        <v>197</v>
      </c>
    </row>
    <row r="1910" s="13" customFormat="1">
      <c r="A1910" s="13"/>
      <c r="B1910" s="234"/>
      <c r="C1910" s="235"/>
      <c r="D1910" s="236" t="s">
        <v>207</v>
      </c>
      <c r="E1910" s="237" t="s">
        <v>19</v>
      </c>
      <c r="F1910" s="238" t="s">
        <v>754</v>
      </c>
      <c r="G1910" s="235"/>
      <c r="H1910" s="239">
        <v>38.405000000000001</v>
      </c>
      <c r="I1910" s="240"/>
      <c r="J1910" s="235"/>
      <c r="K1910" s="235"/>
      <c r="L1910" s="241"/>
      <c r="M1910" s="242"/>
      <c r="N1910" s="243"/>
      <c r="O1910" s="243"/>
      <c r="P1910" s="243"/>
      <c r="Q1910" s="243"/>
      <c r="R1910" s="243"/>
      <c r="S1910" s="243"/>
      <c r="T1910" s="244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45" t="s">
        <v>207</v>
      </c>
      <c r="AU1910" s="245" t="s">
        <v>83</v>
      </c>
      <c r="AV1910" s="13" t="s">
        <v>83</v>
      </c>
      <c r="AW1910" s="13" t="s">
        <v>35</v>
      </c>
      <c r="AX1910" s="13" t="s">
        <v>74</v>
      </c>
      <c r="AY1910" s="245" t="s">
        <v>197</v>
      </c>
    </row>
    <row r="1911" s="13" customFormat="1">
      <c r="A1911" s="13"/>
      <c r="B1911" s="234"/>
      <c r="C1911" s="235"/>
      <c r="D1911" s="236" t="s">
        <v>207</v>
      </c>
      <c r="E1911" s="237" t="s">
        <v>19</v>
      </c>
      <c r="F1911" s="238" t="s">
        <v>755</v>
      </c>
      <c r="G1911" s="235"/>
      <c r="H1911" s="239">
        <v>38.405000000000001</v>
      </c>
      <c r="I1911" s="240"/>
      <c r="J1911" s="235"/>
      <c r="K1911" s="235"/>
      <c r="L1911" s="241"/>
      <c r="M1911" s="242"/>
      <c r="N1911" s="243"/>
      <c r="O1911" s="243"/>
      <c r="P1911" s="243"/>
      <c r="Q1911" s="243"/>
      <c r="R1911" s="243"/>
      <c r="S1911" s="243"/>
      <c r="T1911" s="244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45" t="s">
        <v>207</v>
      </c>
      <c r="AU1911" s="245" t="s">
        <v>83</v>
      </c>
      <c r="AV1911" s="13" t="s">
        <v>83</v>
      </c>
      <c r="AW1911" s="13" t="s">
        <v>35</v>
      </c>
      <c r="AX1911" s="13" t="s">
        <v>74</v>
      </c>
      <c r="AY1911" s="245" t="s">
        <v>197</v>
      </c>
    </row>
    <row r="1912" s="13" customFormat="1">
      <c r="A1912" s="13"/>
      <c r="B1912" s="234"/>
      <c r="C1912" s="235"/>
      <c r="D1912" s="236" t="s">
        <v>207</v>
      </c>
      <c r="E1912" s="237" t="s">
        <v>19</v>
      </c>
      <c r="F1912" s="238" t="s">
        <v>756</v>
      </c>
      <c r="G1912" s="235"/>
      <c r="H1912" s="239">
        <v>38.405000000000001</v>
      </c>
      <c r="I1912" s="240"/>
      <c r="J1912" s="235"/>
      <c r="K1912" s="235"/>
      <c r="L1912" s="241"/>
      <c r="M1912" s="242"/>
      <c r="N1912" s="243"/>
      <c r="O1912" s="243"/>
      <c r="P1912" s="243"/>
      <c r="Q1912" s="243"/>
      <c r="R1912" s="243"/>
      <c r="S1912" s="243"/>
      <c r="T1912" s="244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45" t="s">
        <v>207</v>
      </c>
      <c r="AU1912" s="245" t="s">
        <v>83</v>
      </c>
      <c r="AV1912" s="13" t="s">
        <v>83</v>
      </c>
      <c r="AW1912" s="13" t="s">
        <v>35</v>
      </c>
      <c r="AX1912" s="13" t="s">
        <v>74</v>
      </c>
      <c r="AY1912" s="245" t="s">
        <v>197</v>
      </c>
    </row>
    <row r="1913" s="13" customFormat="1">
      <c r="A1913" s="13"/>
      <c r="B1913" s="234"/>
      <c r="C1913" s="235"/>
      <c r="D1913" s="236" t="s">
        <v>207</v>
      </c>
      <c r="E1913" s="237" t="s">
        <v>19</v>
      </c>
      <c r="F1913" s="238" t="s">
        <v>757</v>
      </c>
      <c r="G1913" s="235"/>
      <c r="H1913" s="239">
        <v>38.405000000000001</v>
      </c>
      <c r="I1913" s="240"/>
      <c r="J1913" s="235"/>
      <c r="K1913" s="235"/>
      <c r="L1913" s="241"/>
      <c r="M1913" s="242"/>
      <c r="N1913" s="243"/>
      <c r="O1913" s="243"/>
      <c r="P1913" s="243"/>
      <c r="Q1913" s="243"/>
      <c r="R1913" s="243"/>
      <c r="S1913" s="243"/>
      <c r="T1913" s="244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5" t="s">
        <v>207</v>
      </c>
      <c r="AU1913" s="245" t="s">
        <v>83</v>
      </c>
      <c r="AV1913" s="13" t="s">
        <v>83</v>
      </c>
      <c r="AW1913" s="13" t="s">
        <v>35</v>
      </c>
      <c r="AX1913" s="13" t="s">
        <v>74</v>
      </c>
      <c r="AY1913" s="245" t="s">
        <v>197</v>
      </c>
    </row>
    <row r="1914" s="13" customFormat="1">
      <c r="A1914" s="13"/>
      <c r="B1914" s="234"/>
      <c r="C1914" s="235"/>
      <c r="D1914" s="236" t="s">
        <v>207</v>
      </c>
      <c r="E1914" s="237" t="s">
        <v>19</v>
      </c>
      <c r="F1914" s="238" t="s">
        <v>2586</v>
      </c>
      <c r="G1914" s="235"/>
      <c r="H1914" s="239">
        <v>46.475000000000001</v>
      </c>
      <c r="I1914" s="240"/>
      <c r="J1914" s="235"/>
      <c r="K1914" s="235"/>
      <c r="L1914" s="241"/>
      <c r="M1914" s="242"/>
      <c r="N1914" s="243"/>
      <c r="O1914" s="243"/>
      <c r="P1914" s="243"/>
      <c r="Q1914" s="243"/>
      <c r="R1914" s="243"/>
      <c r="S1914" s="243"/>
      <c r="T1914" s="244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45" t="s">
        <v>207</v>
      </c>
      <c r="AU1914" s="245" t="s">
        <v>83</v>
      </c>
      <c r="AV1914" s="13" t="s">
        <v>83</v>
      </c>
      <c r="AW1914" s="13" t="s">
        <v>35</v>
      </c>
      <c r="AX1914" s="13" t="s">
        <v>74</v>
      </c>
      <c r="AY1914" s="245" t="s">
        <v>197</v>
      </c>
    </row>
    <row r="1915" s="13" customFormat="1">
      <c r="A1915" s="13"/>
      <c r="B1915" s="234"/>
      <c r="C1915" s="235"/>
      <c r="D1915" s="236" t="s">
        <v>207</v>
      </c>
      <c r="E1915" s="237" t="s">
        <v>19</v>
      </c>
      <c r="F1915" s="238" t="s">
        <v>759</v>
      </c>
      <c r="G1915" s="235"/>
      <c r="H1915" s="239">
        <v>63.552999999999997</v>
      </c>
      <c r="I1915" s="240"/>
      <c r="J1915" s="235"/>
      <c r="K1915" s="235"/>
      <c r="L1915" s="241"/>
      <c r="M1915" s="242"/>
      <c r="N1915" s="243"/>
      <c r="O1915" s="243"/>
      <c r="P1915" s="243"/>
      <c r="Q1915" s="243"/>
      <c r="R1915" s="243"/>
      <c r="S1915" s="243"/>
      <c r="T1915" s="244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45" t="s">
        <v>207</v>
      </c>
      <c r="AU1915" s="245" t="s">
        <v>83</v>
      </c>
      <c r="AV1915" s="13" t="s">
        <v>83</v>
      </c>
      <c r="AW1915" s="13" t="s">
        <v>35</v>
      </c>
      <c r="AX1915" s="13" t="s">
        <v>74</v>
      </c>
      <c r="AY1915" s="245" t="s">
        <v>197</v>
      </c>
    </row>
    <row r="1916" s="13" customFormat="1">
      <c r="A1916" s="13"/>
      <c r="B1916" s="234"/>
      <c r="C1916" s="235"/>
      <c r="D1916" s="236" t="s">
        <v>207</v>
      </c>
      <c r="E1916" s="237" t="s">
        <v>19</v>
      </c>
      <c r="F1916" s="238" t="s">
        <v>760</v>
      </c>
      <c r="G1916" s="235"/>
      <c r="H1916" s="239">
        <v>37.555999999999997</v>
      </c>
      <c r="I1916" s="240"/>
      <c r="J1916" s="235"/>
      <c r="K1916" s="235"/>
      <c r="L1916" s="241"/>
      <c r="M1916" s="242"/>
      <c r="N1916" s="243"/>
      <c r="O1916" s="243"/>
      <c r="P1916" s="243"/>
      <c r="Q1916" s="243"/>
      <c r="R1916" s="243"/>
      <c r="S1916" s="243"/>
      <c r="T1916" s="244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5" t="s">
        <v>207</v>
      </c>
      <c r="AU1916" s="245" t="s">
        <v>83</v>
      </c>
      <c r="AV1916" s="13" t="s">
        <v>83</v>
      </c>
      <c r="AW1916" s="13" t="s">
        <v>35</v>
      </c>
      <c r="AX1916" s="13" t="s">
        <v>74</v>
      </c>
      <c r="AY1916" s="245" t="s">
        <v>197</v>
      </c>
    </row>
    <row r="1917" s="13" customFormat="1">
      <c r="A1917" s="13"/>
      <c r="B1917" s="234"/>
      <c r="C1917" s="235"/>
      <c r="D1917" s="236" t="s">
        <v>207</v>
      </c>
      <c r="E1917" s="237" t="s">
        <v>19</v>
      </c>
      <c r="F1917" s="238" t="s">
        <v>761</v>
      </c>
      <c r="G1917" s="235"/>
      <c r="H1917" s="239">
        <v>32.729999999999997</v>
      </c>
      <c r="I1917" s="240"/>
      <c r="J1917" s="235"/>
      <c r="K1917" s="235"/>
      <c r="L1917" s="241"/>
      <c r="M1917" s="242"/>
      <c r="N1917" s="243"/>
      <c r="O1917" s="243"/>
      <c r="P1917" s="243"/>
      <c r="Q1917" s="243"/>
      <c r="R1917" s="243"/>
      <c r="S1917" s="243"/>
      <c r="T1917" s="244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45" t="s">
        <v>207</v>
      </c>
      <c r="AU1917" s="245" t="s">
        <v>83</v>
      </c>
      <c r="AV1917" s="13" t="s">
        <v>83</v>
      </c>
      <c r="AW1917" s="13" t="s">
        <v>35</v>
      </c>
      <c r="AX1917" s="13" t="s">
        <v>74</v>
      </c>
      <c r="AY1917" s="245" t="s">
        <v>197</v>
      </c>
    </row>
    <row r="1918" s="16" customFormat="1">
      <c r="A1918" s="16"/>
      <c r="B1918" s="268"/>
      <c r="C1918" s="269"/>
      <c r="D1918" s="236" t="s">
        <v>207</v>
      </c>
      <c r="E1918" s="270" t="s">
        <v>19</v>
      </c>
      <c r="F1918" s="271" t="s">
        <v>335</v>
      </c>
      <c r="G1918" s="269"/>
      <c r="H1918" s="272">
        <v>853.16099999999994</v>
      </c>
      <c r="I1918" s="273"/>
      <c r="J1918" s="269"/>
      <c r="K1918" s="269"/>
      <c r="L1918" s="274"/>
      <c r="M1918" s="275"/>
      <c r="N1918" s="276"/>
      <c r="O1918" s="276"/>
      <c r="P1918" s="276"/>
      <c r="Q1918" s="276"/>
      <c r="R1918" s="276"/>
      <c r="S1918" s="276"/>
      <c r="T1918" s="277"/>
      <c r="U1918" s="16"/>
      <c r="V1918" s="16"/>
      <c r="W1918" s="16"/>
      <c r="X1918" s="16"/>
      <c r="Y1918" s="16"/>
      <c r="Z1918" s="16"/>
      <c r="AA1918" s="16"/>
      <c r="AB1918" s="16"/>
      <c r="AC1918" s="16"/>
      <c r="AD1918" s="16"/>
      <c r="AE1918" s="16"/>
      <c r="AT1918" s="278" t="s">
        <v>207</v>
      </c>
      <c r="AU1918" s="278" t="s">
        <v>83</v>
      </c>
      <c r="AV1918" s="16" t="s">
        <v>94</v>
      </c>
      <c r="AW1918" s="16" t="s">
        <v>35</v>
      </c>
      <c r="AX1918" s="16" t="s">
        <v>74</v>
      </c>
      <c r="AY1918" s="278" t="s">
        <v>197</v>
      </c>
    </row>
    <row r="1919" s="13" customFormat="1">
      <c r="A1919" s="13"/>
      <c r="B1919" s="234"/>
      <c r="C1919" s="235"/>
      <c r="D1919" s="236" t="s">
        <v>207</v>
      </c>
      <c r="E1919" s="237" t="s">
        <v>19</v>
      </c>
      <c r="F1919" s="238" t="s">
        <v>764</v>
      </c>
      <c r="G1919" s="235"/>
      <c r="H1919" s="239">
        <v>100</v>
      </c>
      <c r="I1919" s="240"/>
      <c r="J1919" s="235"/>
      <c r="K1919" s="235"/>
      <c r="L1919" s="241"/>
      <c r="M1919" s="242"/>
      <c r="N1919" s="243"/>
      <c r="O1919" s="243"/>
      <c r="P1919" s="243"/>
      <c r="Q1919" s="243"/>
      <c r="R1919" s="243"/>
      <c r="S1919" s="243"/>
      <c r="T1919" s="244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45" t="s">
        <v>207</v>
      </c>
      <c r="AU1919" s="245" t="s">
        <v>83</v>
      </c>
      <c r="AV1919" s="13" t="s">
        <v>83</v>
      </c>
      <c r="AW1919" s="13" t="s">
        <v>35</v>
      </c>
      <c r="AX1919" s="13" t="s">
        <v>74</v>
      </c>
      <c r="AY1919" s="245" t="s">
        <v>197</v>
      </c>
    </row>
    <row r="1920" s="16" customFormat="1">
      <c r="A1920" s="16"/>
      <c r="B1920" s="268"/>
      <c r="C1920" s="269"/>
      <c r="D1920" s="236" t="s">
        <v>207</v>
      </c>
      <c r="E1920" s="270" t="s">
        <v>19</v>
      </c>
      <c r="F1920" s="271" t="s">
        <v>335</v>
      </c>
      <c r="G1920" s="269"/>
      <c r="H1920" s="272">
        <v>100</v>
      </c>
      <c r="I1920" s="273"/>
      <c r="J1920" s="269"/>
      <c r="K1920" s="269"/>
      <c r="L1920" s="274"/>
      <c r="M1920" s="275"/>
      <c r="N1920" s="276"/>
      <c r="O1920" s="276"/>
      <c r="P1920" s="276"/>
      <c r="Q1920" s="276"/>
      <c r="R1920" s="276"/>
      <c r="S1920" s="276"/>
      <c r="T1920" s="277"/>
      <c r="U1920" s="16"/>
      <c r="V1920" s="16"/>
      <c r="W1920" s="16"/>
      <c r="X1920" s="16"/>
      <c r="Y1920" s="16"/>
      <c r="Z1920" s="16"/>
      <c r="AA1920" s="16"/>
      <c r="AB1920" s="16"/>
      <c r="AC1920" s="16"/>
      <c r="AD1920" s="16"/>
      <c r="AE1920" s="16"/>
      <c r="AT1920" s="278" t="s">
        <v>207</v>
      </c>
      <c r="AU1920" s="278" t="s">
        <v>83</v>
      </c>
      <c r="AV1920" s="16" t="s">
        <v>94</v>
      </c>
      <c r="AW1920" s="16" t="s">
        <v>35</v>
      </c>
      <c r="AX1920" s="16" t="s">
        <v>74</v>
      </c>
      <c r="AY1920" s="278" t="s">
        <v>197</v>
      </c>
    </row>
    <row r="1921" s="15" customFormat="1">
      <c r="A1921" s="15"/>
      <c r="B1921" s="257"/>
      <c r="C1921" s="258"/>
      <c r="D1921" s="236" t="s">
        <v>207</v>
      </c>
      <c r="E1921" s="259" t="s">
        <v>19</v>
      </c>
      <c r="F1921" s="260" t="s">
        <v>2587</v>
      </c>
      <c r="G1921" s="258"/>
      <c r="H1921" s="259" t="s">
        <v>19</v>
      </c>
      <c r="I1921" s="261"/>
      <c r="J1921" s="258"/>
      <c r="K1921" s="258"/>
      <c r="L1921" s="262"/>
      <c r="M1921" s="263"/>
      <c r="N1921" s="264"/>
      <c r="O1921" s="264"/>
      <c r="P1921" s="264"/>
      <c r="Q1921" s="264"/>
      <c r="R1921" s="264"/>
      <c r="S1921" s="264"/>
      <c r="T1921" s="265"/>
      <c r="U1921" s="15"/>
      <c r="V1921" s="15"/>
      <c r="W1921" s="15"/>
      <c r="X1921" s="15"/>
      <c r="Y1921" s="15"/>
      <c r="Z1921" s="15"/>
      <c r="AA1921" s="15"/>
      <c r="AB1921" s="15"/>
      <c r="AC1921" s="15"/>
      <c r="AD1921" s="15"/>
      <c r="AE1921" s="15"/>
      <c r="AT1921" s="266" t="s">
        <v>207</v>
      </c>
      <c r="AU1921" s="266" t="s">
        <v>83</v>
      </c>
      <c r="AV1921" s="15" t="s">
        <v>81</v>
      </c>
      <c r="AW1921" s="15" t="s">
        <v>35</v>
      </c>
      <c r="AX1921" s="15" t="s">
        <v>74</v>
      </c>
      <c r="AY1921" s="266" t="s">
        <v>197</v>
      </c>
    </row>
    <row r="1922" s="13" customFormat="1">
      <c r="A1922" s="13"/>
      <c r="B1922" s="234"/>
      <c r="C1922" s="235"/>
      <c r="D1922" s="236" t="s">
        <v>207</v>
      </c>
      <c r="E1922" s="237" t="s">
        <v>19</v>
      </c>
      <c r="F1922" s="238" t="s">
        <v>2588</v>
      </c>
      <c r="G1922" s="235"/>
      <c r="H1922" s="239">
        <v>14.42</v>
      </c>
      <c r="I1922" s="240"/>
      <c r="J1922" s="235"/>
      <c r="K1922" s="235"/>
      <c r="L1922" s="241"/>
      <c r="M1922" s="242"/>
      <c r="N1922" s="243"/>
      <c r="O1922" s="243"/>
      <c r="P1922" s="243"/>
      <c r="Q1922" s="243"/>
      <c r="R1922" s="243"/>
      <c r="S1922" s="243"/>
      <c r="T1922" s="244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5" t="s">
        <v>207</v>
      </c>
      <c r="AU1922" s="245" t="s">
        <v>83</v>
      </c>
      <c r="AV1922" s="13" t="s">
        <v>83</v>
      </c>
      <c r="AW1922" s="13" t="s">
        <v>35</v>
      </c>
      <c r="AX1922" s="13" t="s">
        <v>74</v>
      </c>
      <c r="AY1922" s="245" t="s">
        <v>197</v>
      </c>
    </row>
    <row r="1923" s="13" customFormat="1">
      <c r="A1923" s="13"/>
      <c r="B1923" s="234"/>
      <c r="C1923" s="235"/>
      <c r="D1923" s="236" t="s">
        <v>207</v>
      </c>
      <c r="E1923" s="237" t="s">
        <v>19</v>
      </c>
      <c r="F1923" s="238" t="s">
        <v>931</v>
      </c>
      <c r="G1923" s="235"/>
      <c r="H1923" s="239">
        <v>14.44</v>
      </c>
      <c r="I1923" s="240"/>
      <c r="J1923" s="235"/>
      <c r="K1923" s="235"/>
      <c r="L1923" s="241"/>
      <c r="M1923" s="242"/>
      <c r="N1923" s="243"/>
      <c r="O1923" s="243"/>
      <c r="P1923" s="243"/>
      <c r="Q1923" s="243"/>
      <c r="R1923" s="243"/>
      <c r="S1923" s="243"/>
      <c r="T1923" s="244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45" t="s">
        <v>207</v>
      </c>
      <c r="AU1923" s="245" t="s">
        <v>83</v>
      </c>
      <c r="AV1923" s="13" t="s">
        <v>83</v>
      </c>
      <c r="AW1923" s="13" t="s">
        <v>35</v>
      </c>
      <c r="AX1923" s="13" t="s">
        <v>74</v>
      </c>
      <c r="AY1923" s="245" t="s">
        <v>197</v>
      </c>
    </row>
    <row r="1924" s="13" customFormat="1">
      <c r="A1924" s="13"/>
      <c r="B1924" s="234"/>
      <c r="C1924" s="235"/>
      <c r="D1924" s="236" t="s">
        <v>207</v>
      </c>
      <c r="E1924" s="237" t="s">
        <v>19</v>
      </c>
      <c r="F1924" s="238" t="s">
        <v>939</v>
      </c>
      <c r="G1924" s="235"/>
      <c r="H1924" s="239">
        <v>15.050000000000001</v>
      </c>
      <c r="I1924" s="240"/>
      <c r="J1924" s="235"/>
      <c r="K1924" s="235"/>
      <c r="L1924" s="241"/>
      <c r="M1924" s="242"/>
      <c r="N1924" s="243"/>
      <c r="O1924" s="243"/>
      <c r="P1924" s="243"/>
      <c r="Q1924" s="243"/>
      <c r="R1924" s="243"/>
      <c r="S1924" s="243"/>
      <c r="T1924" s="244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45" t="s">
        <v>207</v>
      </c>
      <c r="AU1924" s="245" t="s">
        <v>83</v>
      </c>
      <c r="AV1924" s="13" t="s">
        <v>83</v>
      </c>
      <c r="AW1924" s="13" t="s">
        <v>35</v>
      </c>
      <c r="AX1924" s="13" t="s">
        <v>74</v>
      </c>
      <c r="AY1924" s="245" t="s">
        <v>197</v>
      </c>
    </row>
    <row r="1925" s="13" customFormat="1">
      <c r="A1925" s="13"/>
      <c r="B1925" s="234"/>
      <c r="C1925" s="235"/>
      <c r="D1925" s="236" t="s">
        <v>207</v>
      </c>
      <c r="E1925" s="237" t="s">
        <v>19</v>
      </c>
      <c r="F1925" s="238" t="s">
        <v>940</v>
      </c>
      <c r="G1925" s="235"/>
      <c r="H1925" s="239">
        <v>15.050000000000001</v>
      </c>
      <c r="I1925" s="240"/>
      <c r="J1925" s="235"/>
      <c r="K1925" s="235"/>
      <c r="L1925" s="241"/>
      <c r="M1925" s="242"/>
      <c r="N1925" s="243"/>
      <c r="O1925" s="243"/>
      <c r="P1925" s="243"/>
      <c r="Q1925" s="243"/>
      <c r="R1925" s="243"/>
      <c r="S1925" s="243"/>
      <c r="T1925" s="244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45" t="s">
        <v>207</v>
      </c>
      <c r="AU1925" s="245" t="s">
        <v>83</v>
      </c>
      <c r="AV1925" s="13" t="s">
        <v>83</v>
      </c>
      <c r="AW1925" s="13" t="s">
        <v>35</v>
      </c>
      <c r="AX1925" s="13" t="s">
        <v>74</v>
      </c>
      <c r="AY1925" s="245" t="s">
        <v>197</v>
      </c>
    </row>
    <row r="1926" s="13" customFormat="1">
      <c r="A1926" s="13"/>
      <c r="B1926" s="234"/>
      <c r="C1926" s="235"/>
      <c r="D1926" s="236" t="s">
        <v>207</v>
      </c>
      <c r="E1926" s="237" t="s">
        <v>19</v>
      </c>
      <c r="F1926" s="238" t="s">
        <v>941</v>
      </c>
      <c r="G1926" s="235"/>
      <c r="H1926" s="239">
        <v>15.050000000000001</v>
      </c>
      <c r="I1926" s="240"/>
      <c r="J1926" s="235"/>
      <c r="K1926" s="235"/>
      <c r="L1926" s="241"/>
      <c r="M1926" s="242"/>
      <c r="N1926" s="243"/>
      <c r="O1926" s="243"/>
      <c r="P1926" s="243"/>
      <c r="Q1926" s="243"/>
      <c r="R1926" s="243"/>
      <c r="S1926" s="243"/>
      <c r="T1926" s="244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45" t="s">
        <v>207</v>
      </c>
      <c r="AU1926" s="245" t="s">
        <v>83</v>
      </c>
      <c r="AV1926" s="13" t="s">
        <v>83</v>
      </c>
      <c r="AW1926" s="13" t="s">
        <v>35</v>
      </c>
      <c r="AX1926" s="13" t="s">
        <v>74</v>
      </c>
      <c r="AY1926" s="245" t="s">
        <v>197</v>
      </c>
    </row>
    <row r="1927" s="13" customFormat="1">
      <c r="A1927" s="13"/>
      <c r="B1927" s="234"/>
      <c r="C1927" s="235"/>
      <c r="D1927" s="236" t="s">
        <v>207</v>
      </c>
      <c r="E1927" s="237" t="s">
        <v>19</v>
      </c>
      <c r="F1927" s="238" t="s">
        <v>942</v>
      </c>
      <c r="G1927" s="235"/>
      <c r="H1927" s="239">
        <v>15.050000000000001</v>
      </c>
      <c r="I1927" s="240"/>
      <c r="J1927" s="235"/>
      <c r="K1927" s="235"/>
      <c r="L1927" s="241"/>
      <c r="M1927" s="242"/>
      <c r="N1927" s="243"/>
      <c r="O1927" s="243"/>
      <c r="P1927" s="243"/>
      <c r="Q1927" s="243"/>
      <c r="R1927" s="243"/>
      <c r="S1927" s="243"/>
      <c r="T1927" s="244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45" t="s">
        <v>207</v>
      </c>
      <c r="AU1927" s="245" t="s">
        <v>83</v>
      </c>
      <c r="AV1927" s="13" t="s">
        <v>83</v>
      </c>
      <c r="AW1927" s="13" t="s">
        <v>35</v>
      </c>
      <c r="AX1927" s="13" t="s">
        <v>74</v>
      </c>
      <c r="AY1927" s="245" t="s">
        <v>197</v>
      </c>
    </row>
    <row r="1928" s="13" customFormat="1">
      <c r="A1928" s="13"/>
      <c r="B1928" s="234"/>
      <c r="C1928" s="235"/>
      <c r="D1928" s="236" t="s">
        <v>207</v>
      </c>
      <c r="E1928" s="237" t="s">
        <v>19</v>
      </c>
      <c r="F1928" s="238" t="s">
        <v>943</v>
      </c>
      <c r="G1928" s="235"/>
      <c r="H1928" s="239">
        <v>15.050000000000001</v>
      </c>
      <c r="I1928" s="240"/>
      <c r="J1928" s="235"/>
      <c r="K1928" s="235"/>
      <c r="L1928" s="241"/>
      <c r="M1928" s="242"/>
      <c r="N1928" s="243"/>
      <c r="O1928" s="243"/>
      <c r="P1928" s="243"/>
      <c r="Q1928" s="243"/>
      <c r="R1928" s="243"/>
      <c r="S1928" s="243"/>
      <c r="T1928" s="244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45" t="s">
        <v>207</v>
      </c>
      <c r="AU1928" s="245" t="s">
        <v>83</v>
      </c>
      <c r="AV1928" s="13" t="s">
        <v>83</v>
      </c>
      <c r="AW1928" s="13" t="s">
        <v>35</v>
      </c>
      <c r="AX1928" s="13" t="s">
        <v>74</v>
      </c>
      <c r="AY1928" s="245" t="s">
        <v>197</v>
      </c>
    </row>
    <row r="1929" s="13" customFormat="1">
      <c r="A1929" s="13"/>
      <c r="B1929" s="234"/>
      <c r="C1929" s="235"/>
      <c r="D1929" s="236" t="s">
        <v>207</v>
      </c>
      <c r="E1929" s="237" t="s">
        <v>19</v>
      </c>
      <c r="F1929" s="238" t="s">
        <v>2343</v>
      </c>
      <c r="G1929" s="235"/>
      <c r="H1929" s="239">
        <v>18.5</v>
      </c>
      <c r="I1929" s="240"/>
      <c r="J1929" s="235"/>
      <c r="K1929" s="235"/>
      <c r="L1929" s="241"/>
      <c r="M1929" s="242"/>
      <c r="N1929" s="243"/>
      <c r="O1929" s="243"/>
      <c r="P1929" s="243"/>
      <c r="Q1929" s="243"/>
      <c r="R1929" s="243"/>
      <c r="S1929" s="243"/>
      <c r="T1929" s="244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45" t="s">
        <v>207</v>
      </c>
      <c r="AU1929" s="245" t="s">
        <v>83</v>
      </c>
      <c r="AV1929" s="13" t="s">
        <v>83</v>
      </c>
      <c r="AW1929" s="13" t="s">
        <v>35</v>
      </c>
      <c r="AX1929" s="13" t="s">
        <v>74</v>
      </c>
      <c r="AY1929" s="245" t="s">
        <v>197</v>
      </c>
    </row>
    <row r="1930" s="16" customFormat="1">
      <c r="A1930" s="16"/>
      <c r="B1930" s="268"/>
      <c r="C1930" s="269"/>
      <c r="D1930" s="236" t="s">
        <v>207</v>
      </c>
      <c r="E1930" s="270" t="s">
        <v>19</v>
      </c>
      <c r="F1930" s="271" t="s">
        <v>335</v>
      </c>
      <c r="G1930" s="269"/>
      <c r="H1930" s="272">
        <v>122.61</v>
      </c>
      <c r="I1930" s="273"/>
      <c r="J1930" s="269"/>
      <c r="K1930" s="269"/>
      <c r="L1930" s="274"/>
      <c r="M1930" s="275"/>
      <c r="N1930" s="276"/>
      <c r="O1930" s="276"/>
      <c r="P1930" s="276"/>
      <c r="Q1930" s="276"/>
      <c r="R1930" s="276"/>
      <c r="S1930" s="276"/>
      <c r="T1930" s="277"/>
      <c r="U1930" s="16"/>
      <c r="V1930" s="16"/>
      <c r="W1930" s="16"/>
      <c r="X1930" s="16"/>
      <c r="Y1930" s="16"/>
      <c r="Z1930" s="16"/>
      <c r="AA1930" s="16"/>
      <c r="AB1930" s="16"/>
      <c r="AC1930" s="16"/>
      <c r="AD1930" s="16"/>
      <c r="AE1930" s="16"/>
      <c r="AT1930" s="278" t="s">
        <v>207</v>
      </c>
      <c r="AU1930" s="278" t="s">
        <v>83</v>
      </c>
      <c r="AV1930" s="16" t="s">
        <v>94</v>
      </c>
      <c r="AW1930" s="16" t="s">
        <v>35</v>
      </c>
      <c r="AX1930" s="16" t="s">
        <v>74</v>
      </c>
      <c r="AY1930" s="278" t="s">
        <v>197</v>
      </c>
    </row>
    <row r="1931" s="14" customFormat="1">
      <c r="A1931" s="14"/>
      <c r="B1931" s="246"/>
      <c r="C1931" s="247"/>
      <c r="D1931" s="236" t="s">
        <v>207</v>
      </c>
      <c r="E1931" s="248" t="s">
        <v>19</v>
      </c>
      <c r="F1931" s="249" t="s">
        <v>216</v>
      </c>
      <c r="G1931" s="247"/>
      <c r="H1931" s="250">
        <v>1815.6010000000001</v>
      </c>
      <c r="I1931" s="251"/>
      <c r="J1931" s="247"/>
      <c r="K1931" s="247"/>
      <c r="L1931" s="252"/>
      <c r="M1931" s="253"/>
      <c r="N1931" s="254"/>
      <c r="O1931" s="254"/>
      <c r="P1931" s="254"/>
      <c r="Q1931" s="254"/>
      <c r="R1931" s="254"/>
      <c r="S1931" s="254"/>
      <c r="T1931" s="255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56" t="s">
        <v>207</v>
      </c>
      <c r="AU1931" s="256" t="s">
        <v>83</v>
      </c>
      <c r="AV1931" s="14" t="s">
        <v>109</v>
      </c>
      <c r="AW1931" s="14" t="s">
        <v>35</v>
      </c>
      <c r="AX1931" s="14" t="s">
        <v>81</v>
      </c>
      <c r="AY1931" s="256" t="s">
        <v>197</v>
      </c>
    </row>
    <row r="1932" s="2" customFormat="1" ht="24.15" customHeight="1">
      <c r="A1932" s="41"/>
      <c r="B1932" s="42"/>
      <c r="C1932" s="216" t="s">
        <v>2589</v>
      </c>
      <c r="D1932" s="216" t="s">
        <v>199</v>
      </c>
      <c r="E1932" s="217" t="s">
        <v>2590</v>
      </c>
      <c r="F1932" s="218" t="s">
        <v>2591</v>
      </c>
      <c r="G1932" s="219" t="s">
        <v>202</v>
      </c>
      <c r="H1932" s="220">
        <v>510.125</v>
      </c>
      <c r="I1932" s="221"/>
      <c r="J1932" s="222">
        <f>ROUND(I1932*H1932,2)</f>
        <v>0</v>
      </c>
      <c r="K1932" s="218" t="s">
        <v>203</v>
      </c>
      <c r="L1932" s="47"/>
      <c r="M1932" s="223" t="s">
        <v>19</v>
      </c>
      <c r="N1932" s="224" t="s">
        <v>45</v>
      </c>
      <c r="O1932" s="87"/>
      <c r="P1932" s="225">
        <f>O1932*H1932</f>
        <v>0</v>
      </c>
      <c r="Q1932" s="225">
        <v>0</v>
      </c>
      <c r="R1932" s="225">
        <f>Q1932*H1932</f>
        <v>0</v>
      </c>
      <c r="S1932" s="225">
        <v>0</v>
      </c>
      <c r="T1932" s="226">
        <f>S1932*H1932</f>
        <v>0</v>
      </c>
      <c r="U1932" s="41"/>
      <c r="V1932" s="41"/>
      <c r="W1932" s="41"/>
      <c r="X1932" s="41"/>
      <c r="Y1932" s="41"/>
      <c r="Z1932" s="41"/>
      <c r="AA1932" s="41"/>
      <c r="AB1932" s="41"/>
      <c r="AC1932" s="41"/>
      <c r="AD1932" s="41"/>
      <c r="AE1932" s="41"/>
      <c r="AR1932" s="227" t="s">
        <v>291</v>
      </c>
      <c r="AT1932" s="227" t="s">
        <v>199</v>
      </c>
      <c r="AU1932" s="227" t="s">
        <v>83</v>
      </c>
      <c r="AY1932" s="20" t="s">
        <v>197</v>
      </c>
      <c r="BE1932" s="228">
        <f>IF(N1932="základní",J1932,0)</f>
        <v>0</v>
      </c>
      <c r="BF1932" s="228">
        <f>IF(N1932="snížená",J1932,0)</f>
        <v>0</v>
      </c>
      <c r="BG1932" s="228">
        <f>IF(N1932="zákl. přenesená",J1932,0)</f>
        <v>0</v>
      </c>
      <c r="BH1932" s="228">
        <f>IF(N1932="sníž. přenesená",J1932,0)</f>
        <v>0</v>
      </c>
      <c r="BI1932" s="228">
        <f>IF(N1932="nulová",J1932,0)</f>
        <v>0</v>
      </c>
      <c r="BJ1932" s="20" t="s">
        <v>81</v>
      </c>
      <c r="BK1932" s="228">
        <f>ROUND(I1932*H1932,2)</f>
        <v>0</v>
      </c>
      <c r="BL1932" s="20" t="s">
        <v>291</v>
      </c>
      <c r="BM1932" s="227" t="s">
        <v>2592</v>
      </c>
    </row>
    <row r="1933" s="2" customFormat="1">
      <c r="A1933" s="41"/>
      <c r="B1933" s="42"/>
      <c r="C1933" s="43"/>
      <c r="D1933" s="229" t="s">
        <v>205</v>
      </c>
      <c r="E1933" s="43"/>
      <c r="F1933" s="230" t="s">
        <v>2593</v>
      </c>
      <c r="G1933" s="43"/>
      <c r="H1933" s="43"/>
      <c r="I1933" s="231"/>
      <c r="J1933" s="43"/>
      <c r="K1933" s="43"/>
      <c r="L1933" s="47"/>
      <c r="M1933" s="232"/>
      <c r="N1933" s="233"/>
      <c r="O1933" s="87"/>
      <c r="P1933" s="87"/>
      <c r="Q1933" s="87"/>
      <c r="R1933" s="87"/>
      <c r="S1933" s="87"/>
      <c r="T1933" s="88"/>
      <c r="U1933" s="41"/>
      <c r="V1933" s="41"/>
      <c r="W1933" s="41"/>
      <c r="X1933" s="41"/>
      <c r="Y1933" s="41"/>
      <c r="Z1933" s="41"/>
      <c r="AA1933" s="41"/>
      <c r="AB1933" s="41"/>
      <c r="AC1933" s="41"/>
      <c r="AD1933" s="41"/>
      <c r="AE1933" s="41"/>
      <c r="AT1933" s="20" t="s">
        <v>205</v>
      </c>
      <c r="AU1933" s="20" t="s">
        <v>83</v>
      </c>
    </row>
    <row r="1934" s="13" customFormat="1">
      <c r="A1934" s="13"/>
      <c r="B1934" s="234"/>
      <c r="C1934" s="235"/>
      <c r="D1934" s="236" t="s">
        <v>207</v>
      </c>
      <c r="E1934" s="237" t="s">
        <v>19</v>
      </c>
      <c r="F1934" s="238" t="s">
        <v>726</v>
      </c>
      <c r="G1934" s="235"/>
      <c r="H1934" s="239">
        <v>179.80000000000001</v>
      </c>
      <c r="I1934" s="240"/>
      <c r="J1934" s="235"/>
      <c r="K1934" s="235"/>
      <c r="L1934" s="241"/>
      <c r="M1934" s="242"/>
      <c r="N1934" s="243"/>
      <c r="O1934" s="243"/>
      <c r="P1934" s="243"/>
      <c r="Q1934" s="243"/>
      <c r="R1934" s="243"/>
      <c r="S1934" s="243"/>
      <c r="T1934" s="244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45" t="s">
        <v>207</v>
      </c>
      <c r="AU1934" s="245" t="s">
        <v>83</v>
      </c>
      <c r="AV1934" s="13" t="s">
        <v>83</v>
      </c>
      <c r="AW1934" s="13" t="s">
        <v>35</v>
      </c>
      <c r="AX1934" s="13" t="s">
        <v>74</v>
      </c>
      <c r="AY1934" s="245" t="s">
        <v>197</v>
      </c>
    </row>
    <row r="1935" s="13" customFormat="1">
      <c r="A1935" s="13"/>
      <c r="B1935" s="234"/>
      <c r="C1935" s="235"/>
      <c r="D1935" s="236" t="s">
        <v>207</v>
      </c>
      <c r="E1935" s="237" t="s">
        <v>19</v>
      </c>
      <c r="F1935" s="238" t="s">
        <v>738</v>
      </c>
      <c r="G1935" s="235"/>
      <c r="H1935" s="239">
        <v>106.58499999999999</v>
      </c>
      <c r="I1935" s="240"/>
      <c r="J1935" s="235"/>
      <c r="K1935" s="235"/>
      <c r="L1935" s="241"/>
      <c r="M1935" s="242"/>
      <c r="N1935" s="243"/>
      <c r="O1935" s="243"/>
      <c r="P1935" s="243"/>
      <c r="Q1935" s="243"/>
      <c r="R1935" s="243"/>
      <c r="S1935" s="243"/>
      <c r="T1935" s="244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45" t="s">
        <v>207</v>
      </c>
      <c r="AU1935" s="245" t="s">
        <v>83</v>
      </c>
      <c r="AV1935" s="13" t="s">
        <v>83</v>
      </c>
      <c r="AW1935" s="13" t="s">
        <v>35</v>
      </c>
      <c r="AX1935" s="13" t="s">
        <v>74</v>
      </c>
      <c r="AY1935" s="245" t="s">
        <v>197</v>
      </c>
    </row>
    <row r="1936" s="16" customFormat="1">
      <c r="A1936" s="16"/>
      <c r="B1936" s="268"/>
      <c r="C1936" s="269"/>
      <c r="D1936" s="236" t="s">
        <v>207</v>
      </c>
      <c r="E1936" s="270" t="s">
        <v>19</v>
      </c>
      <c r="F1936" s="271" t="s">
        <v>335</v>
      </c>
      <c r="G1936" s="269"/>
      <c r="H1936" s="272">
        <v>286.38499999999999</v>
      </c>
      <c r="I1936" s="273"/>
      <c r="J1936" s="269"/>
      <c r="K1936" s="269"/>
      <c r="L1936" s="274"/>
      <c r="M1936" s="275"/>
      <c r="N1936" s="276"/>
      <c r="O1936" s="276"/>
      <c r="P1936" s="276"/>
      <c r="Q1936" s="276"/>
      <c r="R1936" s="276"/>
      <c r="S1936" s="276"/>
      <c r="T1936" s="277"/>
      <c r="U1936" s="16"/>
      <c r="V1936" s="16"/>
      <c r="W1936" s="16"/>
      <c r="X1936" s="16"/>
      <c r="Y1936" s="16"/>
      <c r="Z1936" s="16"/>
      <c r="AA1936" s="16"/>
      <c r="AB1936" s="16"/>
      <c r="AC1936" s="16"/>
      <c r="AD1936" s="16"/>
      <c r="AE1936" s="16"/>
      <c r="AT1936" s="278" t="s">
        <v>207</v>
      </c>
      <c r="AU1936" s="278" t="s">
        <v>83</v>
      </c>
      <c r="AV1936" s="16" t="s">
        <v>94</v>
      </c>
      <c r="AW1936" s="16" t="s">
        <v>35</v>
      </c>
      <c r="AX1936" s="16" t="s">
        <v>74</v>
      </c>
      <c r="AY1936" s="278" t="s">
        <v>197</v>
      </c>
    </row>
    <row r="1937" s="15" customFormat="1">
      <c r="A1937" s="15"/>
      <c r="B1937" s="257"/>
      <c r="C1937" s="258"/>
      <c r="D1937" s="236" t="s">
        <v>207</v>
      </c>
      <c r="E1937" s="259" t="s">
        <v>19</v>
      </c>
      <c r="F1937" s="260" t="s">
        <v>2587</v>
      </c>
      <c r="G1937" s="258"/>
      <c r="H1937" s="259" t="s">
        <v>19</v>
      </c>
      <c r="I1937" s="261"/>
      <c r="J1937" s="258"/>
      <c r="K1937" s="258"/>
      <c r="L1937" s="262"/>
      <c r="M1937" s="263"/>
      <c r="N1937" s="264"/>
      <c r="O1937" s="264"/>
      <c r="P1937" s="264"/>
      <c r="Q1937" s="264"/>
      <c r="R1937" s="264"/>
      <c r="S1937" s="264"/>
      <c r="T1937" s="265"/>
      <c r="U1937" s="15"/>
      <c r="V1937" s="15"/>
      <c r="W1937" s="15"/>
      <c r="X1937" s="15"/>
      <c r="Y1937" s="15"/>
      <c r="Z1937" s="15"/>
      <c r="AA1937" s="15"/>
      <c r="AB1937" s="15"/>
      <c r="AC1937" s="15"/>
      <c r="AD1937" s="15"/>
      <c r="AE1937" s="15"/>
      <c r="AT1937" s="266" t="s">
        <v>207</v>
      </c>
      <c r="AU1937" s="266" t="s">
        <v>83</v>
      </c>
      <c r="AV1937" s="15" t="s">
        <v>81</v>
      </c>
      <c r="AW1937" s="15" t="s">
        <v>35</v>
      </c>
      <c r="AX1937" s="15" t="s">
        <v>74</v>
      </c>
      <c r="AY1937" s="266" t="s">
        <v>197</v>
      </c>
    </row>
    <row r="1938" s="13" customFormat="1">
      <c r="A1938" s="13"/>
      <c r="B1938" s="234"/>
      <c r="C1938" s="235"/>
      <c r="D1938" s="236" t="s">
        <v>207</v>
      </c>
      <c r="E1938" s="237" t="s">
        <v>19</v>
      </c>
      <c r="F1938" s="238" t="s">
        <v>2594</v>
      </c>
      <c r="G1938" s="235"/>
      <c r="H1938" s="239">
        <v>175.90000000000001</v>
      </c>
      <c r="I1938" s="240"/>
      <c r="J1938" s="235"/>
      <c r="K1938" s="235"/>
      <c r="L1938" s="241"/>
      <c r="M1938" s="242"/>
      <c r="N1938" s="243"/>
      <c r="O1938" s="243"/>
      <c r="P1938" s="243"/>
      <c r="Q1938" s="243"/>
      <c r="R1938" s="243"/>
      <c r="S1938" s="243"/>
      <c r="T1938" s="244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45" t="s">
        <v>207</v>
      </c>
      <c r="AU1938" s="245" t="s">
        <v>83</v>
      </c>
      <c r="AV1938" s="13" t="s">
        <v>83</v>
      </c>
      <c r="AW1938" s="13" t="s">
        <v>35</v>
      </c>
      <c r="AX1938" s="13" t="s">
        <v>74</v>
      </c>
      <c r="AY1938" s="245" t="s">
        <v>197</v>
      </c>
    </row>
    <row r="1939" s="13" customFormat="1">
      <c r="A1939" s="13"/>
      <c r="B1939" s="234"/>
      <c r="C1939" s="235"/>
      <c r="D1939" s="236" t="s">
        <v>207</v>
      </c>
      <c r="E1939" s="237" t="s">
        <v>19</v>
      </c>
      <c r="F1939" s="238" t="s">
        <v>960</v>
      </c>
      <c r="G1939" s="235"/>
      <c r="H1939" s="239">
        <v>47.840000000000003</v>
      </c>
      <c r="I1939" s="240"/>
      <c r="J1939" s="235"/>
      <c r="K1939" s="235"/>
      <c r="L1939" s="241"/>
      <c r="M1939" s="242"/>
      <c r="N1939" s="243"/>
      <c r="O1939" s="243"/>
      <c r="P1939" s="243"/>
      <c r="Q1939" s="243"/>
      <c r="R1939" s="243"/>
      <c r="S1939" s="243"/>
      <c r="T1939" s="244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45" t="s">
        <v>207</v>
      </c>
      <c r="AU1939" s="245" t="s">
        <v>83</v>
      </c>
      <c r="AV1939" s="13" t="s">
        <v>83</v>
      </c>
      <c r="AW1939" s="13" t="s">
        <v>35</v>
      </c>
      <c r="AX1939" s="13" t="s">
        <v>74</v>
      </c>
      <c r="AY1939" s="245" t="s">
        <v>197</v>
      </c>
    </row>
    <row r="1940" s="16" customFormat="1">
      <c r="A1940" s="16"/>
      <c r="B1940" s="268"/>
      <c r="C1940" s="269"/>
      <c r="D1940" s="236" t="s">
        <v>207</v>
      </c>
      <c r="E1940" s="270" t="s">
        <v>19</v>
      </c>
      <c r="F1940" s="271" t="s">
        <v>335</v>
      </c>
      <c r="G1940" s="269"/>
      <c r="H1940" s="272">
        <v>223.74000000000001</v>
      </c>
      <c r="I1940" s="273"/>
      <c r="J1940" s="269"/>
      <c r="K1940" s="269"/>
      <c r="L1940" s="274"/>
      <c r="M1940" s="275"/>
      <c r="N1940" s="276"/>
      <c r="O1940" s="276"/>
      <c r="P1940" s="276"/>
      <c r="Q1940" s="276"/>
      <c r="R1940" s="276"/>
      <c r="S1940" s="276"/>
      <c r="T1940" s="277"/>
      <c r="U1940" s="16"/>
      <c r="V1940" s="16"/>
      <c r="W1940" s="16"/>
      <c r="X1940" s="16"/>
      <c r="Y1940" s="16"/>
      <c r="Z1940" s="16"/>
      <c r="AA1940" s="16"/>
      <c r="AB1940" s="16"/>
      <c r="AC1940" s="16"/>
      <c r="AD1940" s="16"/>
      <c r="AE1940" s="16"/>
      <c r="AT1940" s="278" t="s">
        <v>207</v>
      </c>
      <c r="AU1940" s="278" t="s">
        <v>83</v>
      </c>
      <c r="AV1940" s="16" t="s">
        <v>94</v>
      </c>
      <c r="AW1940" s="16" t="s">
        <v>35</v>
      </c>
      <c r="AX1940" s="16" t="s">
        <v>74</v>
      </c>
      <c r="AY1940" s="278" t="s">
        <v>197</v>
      </c>
    </row>
    <row r="1941" s="14" customFormat="1">
      <c r="A1941" s="14"/>
      <c r="B1941" s="246"/>
      <c r="C1941" s="247"/>
      <c r="D1941" s="236" t="s">
        <v>207</v>
      </c>
      <c r="E1941" s="248" t="s">
        <v>19</v>
      </c>
      <c r="F1941" s="249" t="s">
        <v>216</v>
      </c>
      <c r="G1941" s="247"/>
      <c r="H1941" s="250">
        <v>510.125</v>
      </c>
      <c r="I1941" s="251"/>
      <c r="J1941" s="247"/>
      <c r="K1941" s="247"/>
      <c r="L1941" s="252"/>
      <c r="M1941" s="253"/>
      <c r="N1941" s="254"/>
      <c r="O1941" s="254"/>
      <c r="P1941" s="254"/>
      <c r="Q1941" s="254"/>
      <c r="R1941" s="254"/>
      <c r="S1941" s="254"/>
      <c r="T1941" s="255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6" t="s">
        <v>207</v>
      </c>
      <c r="AU1941" s="256" t="s">
        <v>83</v>
      </c>
      <c r="AV1941" s="14" t="s">
        <v>109</v>
      </c>
      <c r="AW1941" s="14" t="s">
        <v>35</v>
      </c>
      <c r="AX1941" s="14" t="s">
        <v>81</v>
      </c>
      <c r="AY1941" s="256" t="s">
        <v>197</v>
      </c>
    </row>
    <row r="1942" s="14" customFormat="1">
      <c r="A1942" s="14"/>
      <c r="B1942" s="246"/>
      <c r="C1942" s="247"/>
      <c r="D1942" s="236" t="s">
        <v>207</v>
      </c>
      <c r="E1942" s="248" t="s">
        <v>19</v>
      </c>
      <c r="F1942" s="249" t="s">
        <v>216</v>
      </c>
      <c r="G1942" s="247"/>
      <c r="H1942" s="250">
        <v>0</v>
      </c>
      <c r="I1942" s="251"/>
      <c r="J1942" s="247"/>
      <c r="K1942" s="247"/>
      <c r="L1942" s="252"/>
      <c r="M1942" s="253"/>
      <c r="N1942" s="254"/>
      <c r="O1942" s="254"/>
      <c r="P1942" s="254"/>
      <c r="Q1942" s="254"/>
      <c r="R1942" s="254"/>
      <c r="S1942" s="254"/>
      <c r="T1942" s="255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6" t="s">
        <v>207</v>
      </c>
      <c r="AU1942" s="256" t="s">
        <v>83</v>
      </c>
      <c r="AV1942" s="14" t="s">
        <v>109</v>
      </c>
      <c r="AW1942" s="14" t="s">
        <v>35</v>
      </c>
      <c r="AX1942" s="14" t="s">
        <v>74</v>
      </c>
      <c r="AY1942" s="256" t="s">
        <v>197</v>
      </c>
    </row>
    <row r="1943" s="2" customFormat="1" ht="24.15" customHeight="1">
      <c r="A1943" s="41"/>
      <c r="B1943" s="42"/>
      <c r="C1943" s="216" t="s">
        <v>2595</v>
      </c>
      <c r="D1943" s="216" t="s">
        <v>199</v>
      </c>
      <c r="E1943" s="217" t="s">
        <v>2596</v>
      </c>
      <c r="F1943" s="218" t="s">
        <v>2597</v>
      </c>
      <c r="G1943" s="219" t="s">
        <v>202</v>
      </c>
      <c r="H1943" s="220">
        <v>59.369</v>
      </c>
      <c r="I1943" s="221"/>
      <c r="J1943" s="222">
        <f>ROUND(I1943*H1943,2)</f>
        <v>0</v>
      </c>
      <c r="K1943" s="218" t="s">
        <v>203</v>
      </c>
      <c r="L1943" s="47"/>
      <c r="M1943" s="223" t="s">
        <v>19</v>
      </c>
      <c r="N1943" s="224" t="s">
        <v>45</v>
      </c>
      <c r="O1943" s="87"/>
      <c r="P1943" s="225">
        <f>O1943*H1943</f>
        <v>0</v>
      </c>
      <c r="Q1943" s="225">
        <v>0</v>
      </c>
      <c r="R1943" s="225">
        <f>Q1943*H1943</f>
        <v>0</v>
      </c>
      <c r="S1943" s="225">
        <v>0</v>
      </c>
      <c r="T1943" s="226">
        <f>S1943*H1943</f>
        <v>0</v>
      </c>
      <c r="U1943" s="41"/>
      <c r="V1943" s="41"/>
      <c r="W1943" s="41"/>
      <c r="X1943" s="41"/>
      <c r="Y1943" s="41"/>
      <c r="Z1943" s="41"/>
      <c r="AA1943" s="41"/>
      <c r="AB1943" s="41"/>
      <c r="AC1943" s="41"/>
      <c r="AD1943" s="41"/>
      <c r="AE1943" s="41"/>
      <c r="AR1943" s="227" t="s">
        <v>291</v>
      </c>
      <c r="AT1943" s="227" t="s">
        <v>199</v>
      </c>
      <c r="AU1943" s="227" t="s">
        <v>83</v>
      </c>
      <c r="AY1943" s="20" t="s">
        <v>197</v>
      </c>
      <c r="BE1943" s="228">
        <f>IF(N1943="základní",J1943,0)</f>
        <v>0</v>
      </c>
      <c r="BF1943" s="228">
        <f>IF(N1943="snížená",J1943,0)</f>
        <v>0</v>
      </c>
      <c r="BG1943" s="228">
        <f>IF(N1943="zákl. přenesená",J1943,0)</f>
        <v>0</v>
      </c>
      <c r="BH1943" s="228">
        <f>IF(N1943="sníž. přenesená",J1943,0)</f>
        <v>0</v>
      </c>
      <c r="BI1943" s="228">
        <f>IF(N1943="nulová",J1943,0)</f>
        <v>0</v>
      </c>
      <c r="BJ1943" s="20" t="s">
        <v>81</v>
      </c>
      <c r="BK1943" s="228">
        <f>ROUND(I1943*H1943,2)</f>
        <v>0</v>
      </c>
      <c r="BL1943" s="20" t="s">
        <v>291</v>
      </c>
      <c r="BM1943" s="227" t="s">
        <v>2598</v>
      </c>
    </row>
    <row r="1944" s="2" customFormat="1">
      <c r="A1944" s="41"/>
      <c r="B1944" s="42"/>
      <c r="C1944" s="43"/>
      <c r="D1944" s="229" t="s">
        <v>205</v>
      </c>
      <c r="E1944" s="43"/>
      <c r="F1944" s="230" t="s">
        <v>2599</v>
      </c>
      <c r="G1944" s="43"/>
      <c r="H1944" s="43"/>
      <c r="I1944" s="231"/>
      <c r="J1944" s="43"/>
      <c r="K1944" s="43"/>
      <c r="L1944" s="47"/>
      <c r="M1944" s="232"/>
      <c r="N1944" s="233"/>
      <c r="O1944" s="87"/>
      <c r="P1944" s="87"/>
      <c r="Q1944" s="87"/>
      <c r="R1944" s="87"/>
      <c r="S1944" s="87"/>
      <c r="T1944" s="88"/>
      <c r="U1944" s="41"/>
      <c r="V1944" s="41"/>
      <c r="W1944" s="41"/>
      <c r="X1944" s="41"/>
      <c r="Y1944" s="41"/>
      <c r="Z1944" s="41"/>
      <c r="AA1944" s="41"/>
      <c r="AB1944" s="41"/>
      <c r="AC1944" s="41"/>
      <c r="AD1944" s="41"/>
      <c r="AE1944" s="41"/>
      <c r="AT1944" s="20" t="s">
        <v>205</v>
      </c>
      <c r="AU1944" s="20" t="s">
        <v>83</v>
      </c>
    </row>
    <row r="1945" s="13" customFormat="1">
      <c r="A1945" s="13"/>
      <c r="B1945" s="234"/>
      <c r="C1945" s="235"/>
      <c r="D1945" s="236" t="s">
        <v>207</v>
      </c>
      <c r="E1945" s="237" t="s">
        <v>19</v>
      </c>
      <c r="F1945" s="238" t="s">
        <v>2600</v>
      </c>
      <c r="G1945" s="235"/>
      <c r="H1945" s="239">
        <v>59.369</v>
      </c>
      <c r="I1945" s="240"/>
      <c r="J1945" s="235"/>
      <c r="K1945" s="235"/>
      <c r="L1945" s="241"/>
      <c r="M1945" s="242"/>
      <c r="N1945" s="243"/>
      <c r="O1945" s="243"/>
      <c r="P1945" s="243"/>
      <c r="Q1945" s="243"/>
      <c r="R1945" s="243"/>
      <c r="S1945" s="243"/>
      <c r="T1945" s="244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45" t="s">
        <v>207</v>
      </c>
      <c r="AU1945" s="245" t="s">
        <v>83</v>
      </c>
      <c r="AV1945" s="13" t="s">
        <v>83</v>
      </c>
      <c r="AW1945" s="13" t="s">
        <v>35</v>
      </c>
      <c r="AX1945" s="13" t="s">
        <v>81</v>
      </c>
      <c r="AY1945" s="245" t="s">
        <v>197</v>
      </c>
    </row>
    <row r="1946" s="2" customFormat="1" ht="24.15" customHeight="1">
      <c r="A1946" s="41"/>
      <c r="B1946" s="42"/>
      <c r="C1946" s="216" t="s">
        <v>2601</v>
      </c>
      <c r="D1946" s="216" t="s">
        <v>199</v>
      </c>
      <c r="E1946" s="217" t="s">
        <v>2602</v>
      </c>
      <c r="F1946" s="218" t="s">
        <v>2603</v>
      </c>
      <c r="G1946" s="219" t="s">
        <v>202</v>
      </c>
      <c r="H1946" s="220">
        <v>764.17999999999995</v>
      </c>
      <c r="I1946" s="221"/>
      <c r="J1946" s="222">
        <f>ROUND(I1946*H1946,2)</f>
        <v>0</v>
      </c>
      <c r="K1946" s="218" t="s">
        <v>203</v>
      </c>
      <c r="L1946" s="47"/>
      <c r="M1946" s="223" t="s">
        <v>19</v>
      </c>
      <c r="N1946" s="224" t="s">
        <v>45</v>
      </c>
      <c r="O1946" s="87"/>
      <c r="P1946" s="225">
        <f>O1946*H1946</f>
        <v>0</v>
      </c>
      <c r="Q1946" s="225">
        <v>0</v>
      </c>
      <c r="R1946" s="225">
        <f>Q1946*H1946</f>
        <v>0</v>
      </c>
      <c r="S1946" s="225">
        <v>3.0000000000000001E-05</v>
      </c>
      <c r="T1946" s="226">
        <f>S1946*H1946</f>
        <v>0.022925399999999999</v>
      </c>
      <c r="U1946" s="41"/>
      <c r="V1946" s="41"/>
      <c r="W1946" s="41"/>
      <c r="X1946" s="41"/>
      <c r="Y1946" s="41"/>
      <c r="Z1946" s="41"/>
      <c r="AA1946" s="41"/>
      <c r="AB1946" s="41"/>
      <c r="AC1946" s="41"/>
      <c r="AD1946" s="41"/>
      <c r="AE1946" s="41"/>
      <c r="AR1946" s="227" t="s">
        <v>291</v>
      </c>
      <c r="AT1946" s="227" t="s">
        <v>199</v>
      </c>
      <c r="AU1946" s="227" t="s">
        <v>83</v>
      </c>
      <c r="AY1946" s="20" t="s">
        <v>197</v>
      </c>
      <c r="BE1946" s="228">
        <f>IF(N1946="základní",J1946,0)</f>
        <v>0</v>
      </c>
      <c r="BF1946" s="228">
        <f>IF(N1946="snížená",J1946,0)</f>
        <v>0</v>
      </c>
      <c r="BG1946" s="228">
        <f>IF(N1946="zákl. přenesená",J1946,0)</f>
        <v>0</v>
      </c>
      <c r="BH1946" s="228">
        <f>IF(N1946="sníž. přenesená",J1946,0)</f>
        <v>0</v>
      </c>
      <c r="BI1946" s="228">
        <f>IF(N1946="nulová",J1946,0)</f>
        <v>0</v>
      </c>
      <c r="BJ1946" s="20" t="s">
        <v>81</v>
      </c>
      <c r="BK1946" s="228">
        <f>ROUND(I1946*H1946,2)</f>
        <v>0</v>
      </c>
      <c r="BL1946" s="20" t="s">
        <v>291</v>
      </c>
      <c r="BM1946" s="227" t="s">
        <v>2604</v>
      </c>
    </row>
    <row r="1947" s="2" customFormat="1">
      <c r="A1947" s="41"/>
      <c r="B1947" s="42"/>
      <c r="C1947" s="43"/>
      <c r="D1947" s="229" t="s">
        <v>205</v>
      </c>
      <c r="E1947" s="43"/>
      <c r="F1947" s="230" t="s">
        <v>2605</v>
      </c>
      <c r="G1947" s="43"/>
      <c r="H1947" s="43"/>
      <c r="I1947" s="231"/>
      <c r="J1947" s="43"/>
      <c r="K1947" s="43"/>
      <c r="L1947" s="47"/>
      <c r="M1947" s="232"/>
      <c r="N1947" s="233"/>
      <c r="O1947" s="87"/>
      <c r="P1947" s="87"/>
      <c r="Q1947" s="87"/>
      <c r="R1947" s="87"/>
      <c r="S1947" s="87"/>
      <c r="T1947" s="88"/>
      <c r="U1947" s="41"/>
      <c r="V1947" s="41"/>
      <c r="W1947" s="41"/>
      <c r="X1947" s="41"/>
      <c r="Y1947" s="41"/>
      <c r="Z1947" s="41"/>
      <c r="AA1947" s="41"/>
      <c r="AB1947" s="41"/>
      <c r="AC1947" s="41"/>
      <c r="AD1947" s="41"/>
      <c r="AE1947" s="41"/>
      <c r="AT1947" s="20" t="s">
        <v>205</v>
      </c>
      <c r="AU1947" s="20" t="s">
        <v>83</v>
      </c>
    </row>
    <row r="1948" s="13" customFormat="1">
      <c r="A1948" s="13"/>
      <c r="B1948" s="234"/>
      <c r="C1948" s="235"/>
      <c r="D1948" s="236" t="s">
        <v>207</v>
      </c>
      <c r="E1948" s="237" t="s">
        <v>19</v>
      </c>
      <c r="F1948" s="238" t="s">
        <v>2606</v>
      </c>
      <c r="G1948" s="235"/>
      <c r="H1948" s="239">
        <v>409</v>
      </c>
      <c r="I1948" s="240"/>
      <c r="J1948" s="235"/>
      <c r="K1948" s="235"/>
      <c r="L1948" s="241"/>
      <c r="M1948" s="242"/>
      <c r="N1948" s="243"/>
      <c r="O1948" s="243"/>
      <c r="P1948" s="243"/>
      <c r="Q1948" s="243"/>
      <c r="R1948" s="243"/>
      <c r="S1948" s="243"/>
      <c r="T1948" s="244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45" t="s">
        <v>207</v>
      </c>
      <c r="AU1948" s="245" t="s">
        <v>83</v>
      </c>
      <c r="AV1948" s="13" t="s">
        <v>83</v>
      </c>
      <c r="AW1948" s="13" t="s">
        <v>35</v>
      </c>
      <c r="AX1948" s="13" t="s">
        <v>74</v>
      </c>
      <c r="AY1948" s="245" t="s">
        <v>197</v>
      </c>
    </row>
    <row r="1949" s="13" customFormat="1">
      <c r="A1949" s="13"/>
      <c r="B1949" s="234"/>
      <c r="C1949" s="235"/>
      <c r="D1949" s="236" t="s">
        <v>207</v>
      </c>
      <c r="E1949" s="237" t="s">
        <v>19</v>
      </c>
      <c r="F1949" s="238" t="s">
        <v>2607</v>
      </c>
      <c r="G1949" s="235"/>
      <c r="H1949" s="239">
        <v>355.18000000000001</v>
      </c>
      <c r="I1949" s="240"/>
      <c r="J1949" s="235"/>
      <c r="K1949" s="235"/>
      <c r="L1949" s="241"/>
      <c r="M1949" s="242"/>
      <c r="N1949" s="243"/>
      <c r="O1949" s="243"/>
      <c r="P1949" s="243"/>
      <c r="Q1949" s="243"/>
      <c r="R1949" s="243"/>
      <c r="S1949" s="243"/>
      <c r="T1949" s="244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45" t="s">
        <v>207</v>
      </c>
      <c r="AU1949" s="245" t="s">
        <v>83</v>
      </c>
      <c r="AV1949" s="13" t="s">
        <v>83</v>
      </c>
      <c r="AW1949" s="13" t="s">
        <v>35</v>
      </c>
      <c r="AX1949" s="13" t="s">
        <v>74</v>
      </c>
      <c r="AY1949" s="245" t="s">
        <v>197</v>
      </c>
    </row>
    <row r="1950" s="14" customFormat="1">
      <c r="A1950" s="14"/>
      <c r="B1950" s="246"/>
      <c r="C1950" s="247"/>
      <c r="D1950" s="236" t="s">
        <v>207</v>
      </c>
      <c r="E1950" s="248" t="s">
        <v>19</v>
      </c>
      <c r="F1950" s="249" t="s">
        <v>216</v>
      </c>
      <c r="G1950" s="247"/>
      <c r="H1950" s="250">
        <v>764.17999999999995</v>
      </c>
      <c r="I1950" s="251"/>
      <c r="J1950" s="247"/>
      <c r="K1950" s="247"/>
      <c r="L1950" s="252"/>
      <c r="M1950" s="253"/>
      <c r="N1950" s="254"/>
      <c r="O1950" s="254"/>
      <c r="P1950" s="254"/>
      <c r="Q1950" s="254"/>
      <c r="R1950" s="254"/>
      <c r="S1950" s="254"/>
      <c r="T1950" s="255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56" t="s">
        <v>207</v>
      </c>
      <c r="AU1950" s="256" t="s">
        <v>83</v>
      </c>
      <c r="AV1950" s="14" t="s">
        <v>109</v>
      </c>
      <c r="AW1950" s="14" t="s">
        <v>35</v>
      </c>
      <c r="AX1950" s="14" t="s">
        <v>81</v>
      </c>
      <c r="AY1950" s="256" t="s">
        <v>197</v>
      </c>
    </row>
    <row r="1951" s="2" customFormat="1" ht="16.5" customHeight="1">
      <c r="A1951" s="41"/>
      <c r="B1951" s="42"/>
      <c r="C1951" s="279" t="s">
        <v>2608</v>
      </c>
      <c r="D1951" s="279" t="s">
        <v>542</v>
      </c>
      <c r="E1951" s="280" t="s">
        <v>2545</v>
      </c>
      <c r="F1951" s="281" t="s">
        <v>2546</v>
      </c>
      <c r="G1951" s="282" t="s">
        <v>202</v>
      </c>
      <c r="H1951" s="283">
        <v>840.59799999999996</v>
      </c>
      <c r="I1951" s="284"/>
      <c r="J1951" s="285">
        <f>ROUND(I1951*H1951,2)</f>
        <v>0</v>
      </c>
      <c r="K1951" s="281" t="s">
        <v>203</v>
      </c>
      <c r="L1951" s="286"/>
      <c r="M1951" s="287" t="s">
        <v>19</v>
      </c>
      <c r="N1951" s="288" t="s">
        <v>45</v>
      </c>
      <c r="O1951" s="87"/>
      <c r="P1951" s="225">
        <f>O1951*H1951</f>
        <v>0</v>
      </c>
      <c r="Q1951" s="225">
        <v>0.00020000000000000001</v>
      </c>
      <c r="R1951" s="225">
        <f>Q1951*H1951</f>
        <v>0.16811960000000001</v>
      </c>
      <c r="S1951" s="225">
        <v>0</v>
      </c>
      <c r="T1951" s="226">
        <f>S1951*H1951</f>
        <v>0</v>
      </c>
      <c r="U1951" s="41"/>
      <c r="V1951" s="41"/>
      <c r="W1951" s="41"/>
      <c r="X1951" s="41"/>
      <c r="Y1951" s="41"/>
      <c r="Z1951" s="41"/>
      <c r="AA1951" s="41"/>
      <c r="AB1951" s="41"/>
      <c r="AC1951" s="41"/>
      <c r="AD1951" s="41"/>
      <c r="AE1951" s="41"/>
      <c r="AR1951" s="227" t="s">
        <v>396</v>
      </c>
      <c r="AT1951" s="227" t="s">
        <v>542</v>
      </c>
      <c r="AU1951" s="227" t="s">
        <v>83</v>
      </c>
      <c r="AY1951" s="20" t="s">
        <v>197</v>
      </c>
      <c r="BE1951" s="228">
        <f>IF(N1951="základní",J1951,0)</f>
        <v>0</v>
      </c>
      <c r="BF1951" s="228">
        <f>IF(N1951="snížená",J1951,0)</f>
        <v>0</v>
      </c>
      <c r="BG1951" s="228">
        <f>IF(N1951="zákl. přenesená",J1951,0)</f>
        <v>0</v>
      </c>
      <c r="BH1951" s="228">
        <f>IF(N1951="sníž. přenesená",J1951,0)</f>
        <v>0</v>
      </c>
      <c r="BI1951" s="228">
        <f>IF(N1951="nulová",J1951,0)</f>
        <v>0</v>
      </c>
      <c r="BJ1951" s="20" t="s">
        <v>81</v>
      </c>
      <c r="BK1951" s="228">
        <f>ROUND(I1951*H1951,2)</f>
        <v>0</v>
      </c>
      <c r="BL1951" s="20" t="s">
        <v>291</v>
      </c>
      <c r="BM1951" s="227" t="s">
        <v>2609</v>
      </c>
    </row>
    <row r="1952" s="13" customFormat="1">
      <c r="A1952" s="13"/>
      <c r="B1952" s="234"/>
      <c r="C1952" s="235"/>
      <c r="D1952" s="236" t="s">
        <v>207</v>
      </c>
      <c r="E1952" s="237" t="s">
        <v>19</v>
      </c>
      <c r="F1952" s="238" t="s">
        <v>2610</v>
      </c>
      <c r="G1952" s="235"/>
      <c r="H1952" s="239">
        <v>840.59799999999996</v>
      </c>
      <c r="I1952" s="240"/>
      <c r="J1952" s="235"/>
      <c r="K1952" s="235"/>
      <c r="L1952" s="241"/>
      <c r="M1952" s="242"/>
      <c r="N1952" s="243"/>
      <c r="O1952" s="243"/>
      <c r="P1952" s="243"/>
      <c r="Q1952" s="243"/>
      <c r="R1952" s="243"/>
      <c r="S1952" s="243"/>
      <c r="T1952" s="244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45" t="s">
        <v>207</v>
      </c>
      <c r="AU1952" s="245" t="s">
        <v>83</v>
      </c>
      <c r="AV1952" s="13" t="s">
        <v>83</v>
      </c>
      <c r="AW1952" s="13" t="s">
        <v>35</v>
      </c>
      <c r="AX1952" s="13" t="s">
        <v>81</v>
      </c>
      <c r="AY1952" s="245" t="s">
        <v>197</v>
      </c>
    </row>
    <row r="1953" s="2" customFormat="1" ht="33" customHeight="1">
      <c r="A1953" s="41"/>
      <c r="B1953" s="42"/>
      <c r="C1953" s="216" t="s">
        <v>2611</v>
      </c>
      <c r="D1953" s="216" t="s">
        <v>199</v>
      </c>
      <c r="E1953" s="217" t="s">
        <v>2612</v>
      </c>
      <c r="F1953" s="218" t="s">
        <v>2613</v>
      </c>
      <c r="G1953" s="219" t="s">
        <v>202</v>
      </c>
      <c r="H1953" s="220">
        <v>2325.7260000000001</v>
      </c>
      <c r="I1953" s="221"/>
      <c r="J1953" s="222">
        <f>ROUND(I1953*H1953,2)</f>
        <v>0</v>
      </c>
      <c r="K1953" s="218" t="s">
        <v>203</v>
      </c>
      <c r="L1953" s="47"/>
      <c r="M1953" s="223" t="s">
        <v>19</v>
      </c>
      <c r="N1953" s="224" t="s">
        <v>45</v>
      </c>
      <c r="O1953" s="87"/>
      <c r="P1953" s="225">
        <f>O1953*H1953</f>
        <v>0</v>
      </c>
      <c r="Q1953" s="225">
        <v>0.00021000000000000001</v>
      </c>
      <c r="R1953" s="225">
        <f>Q1953*H1953</f>
        <v>0.48840246000000004</v>
      </c>
      <c r="S1953" s="225">
        <v>0</v>
      </c>
      <c r="T1953" s="226">
        <f>S1953*H1953</f>
        <v>0</v>
      </c>
      <c r="U1953" s="41"/>
      <c r="V1953" s="41"/>
      <c r="W1953" s="41"/>
      <c r="X1953" s="41"/>
      <c r="Y1953" s="41"/>
      <c r="Z1953" s="41"/>
      <c r="AA1953" s="41"/>
      <c r="AB1953" s="41"/>
      <c r="AC1953" s="41"/>
      <c r="AD1953" s="41"/>
      <c r="AE1953" s="41"/>
      <c r="AR1953" s="227" t="s">
        <v>291</v>
      </c>
      <c r="AT1953" s="227" t="s">
        <v>199</v>
      </c>
      <c r="AU1953" s="227" t="s">
        <v>83</v>
      </c>
      <c r="AY1953" s="20" t="s">
        <v>197</v>
      </c>
      <c r="BE1953" s="228">
        <f>IF(N1953="základní",J1953,0)</f>
        <v>0</v>
      </c>
      <c r="BF1953" s="228">
        <f>IF(N1953="snížená",J1953,0)</f>
        <v>0</v>
      </c>
      <c r="BG1953" s="228">
        <f>IF(N1953="zákl. přenesená",J1953,0)</f>
        <v>0</v>
      </c>
      <c r="BH1953" s="228">
        <f>IF(N1953="sníž. přenesená",J1953,0)</f>
        <v>0</v>
      </c>
      <c r="BI1953" s="228">
        <f>IF(N1953="nulová",J1953,0)</f>
        <v>0</v>
      </c>
      <c r="BJ1953" s="20" t="s">
        <v>81</v>
      </c>
      <c r="BK1953" s="228">
        <f>ROUND(I1953*H1953,2)</f>
        <v>0</v>
      </c>
      <c r="BL1953" s="20" t="s">
        <v>291</v>
      </c>
      <c r="BM1953" s="227" t="s">
        <v>2614</v>
      </c>
    </row>
    <row r="1954" s="2" customFormat="1">
      <c r="A1954" s="41"/>
      <c r="B1954" s="42"/>
      <c r="C1954" s="43"/>
      <c r="D1954" s="229" t="s">
        <v>205</v>
      </c>
      <c r="E1954" s="43"/>
      <c r="F1954" s="230" t="s">
        <v>2615</v>
      </c>
      <c r="G1954" s="43"/>
      <c r="H1954" s="43"/>
      <c r="I1954" s="231"/>
      <c r="J1954" s="43"/>
      <c r="K1954" s="43"/>
      <c r="L1954" s="47"/>
      <c r="M1954" s="232"/>
      <c r="N1954" s="233"/>
      <c r="O1954" s="87"/>
      <c r="P1954" s="87"/>
      <c r="Q1954" s="87"/>
      <c r="R1954" s="87"/>
      <c r="S1954" s="87"/>
      <c r="T1954" s="88"/>
      <c r="U1954" s="41"/>
      <c r="V1954" s="41"/>
      <c r="W1954" s="41"/>
      <c r="X1954" s="41"/>
      <c r="Y1954" s="41"/>
      <c r="Z1954" s="41"/>
      <c r="AA1954" s="41"/>
      <c r="AB1954" s="41"/>
      <c r="AC1954" s="41"/>
      <c r="AD1954" s="41"/>
      <c r="AE1954" s="41"/>
      <c r="AT1954" s="20" t="s">
        <v>205</v>
      </c>
      <c r="AU1954" s="20" t="s">
        <v>83</v>
      </c>
    </row>
    <row r="1955" s="13" customFormat="1">
      <c r="A1955" s="13"/>
      <c r="B1955" s="234"/>
      <c r="C1955" s="235"/>
      <c r="D1955" s="236" t="s">
        <v>207</v>
      </c>
      <c r="E1955" s="237" t="s">
        <v>19</v>
      </c>
      <c r="F1955" s="238" t="s">
        <v>2616</v>
      </c>
      <c r="G1955" s="235"/>
      <c r="H1955" s="239">
        <v>2325.7260000000001</v>
      </c>
      <c r="I1955" s="240"/>
      <c r="J1955" s="235"/>
      <c r="K1955" s="235"/>
      <c r="L1955" s="241"/>
      <c r="M1955" s="242"/>
      <c r="N1955" s="243"/>
      <c r="O1955" s="243"/>
      <c r="P1955" s="243"/>
      <c r="Q1955" s="243"/>
      <c r="R1955" s="243"/>
      <c r="S1955" s="243"/>
      <c r="T1955" s="244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45" t="s">
        <v>207</v>
      </c>
      <c r="AU1955" s="245" t="s">
        <v>83</v>
      </c>
      <c r="AV1955" s="13" t="s">
        <v>83</v>
      </c>
      <c r="AW1955" s="13" t="s">
        <v>35</v>
      </c>
      <c r="AX1955" s="13" t="s">
        <v>81</v>
      </c>
      <c r="AY1955" s="245" t="s">
        <v>197</v>
      </c>
    </row>
    <row r="1956" s="2" customFormat="1" ht="37.8" customHeight="1">
      <c r="A1956" s="41"/>
      <c r="B1956" s="42"/>
      <c r="C1956" s="216" t="s">
        <v>2617</v>
      </c>
      <c r="D1956" s="216" t="s">
        <v>199</v>
      </c>
      <c r="E1956" s="217" t="s">
        <v>2618</v>
      </c>
      <c r="F1956" s="218" t="s">
        <v>2619</v>
      </c>
      <c r="G1956" s="219" t="s">
        <v>202</v>
      </c>
      <c r="H1956" s="220">
        <v>69.430000000000007</v>
      </c>
      <c r="I1956" s="221"/>
      <c r="J1956" s="222">
        <f>ROUND(I1956*H1956,2)</f>
        <v>0</v>
      </c>
      <c r="K1956" s="218" t="s">
        <v>203</v>
      </c>
      <c r="L1956" s="47"/>
      <c r="M1956" s="223" t="s">
        <v>19</v>
      </c>
      <c r="N1956" s="224" t="s">
        <v>45</v>
      </c>
      <c r="O1956" s="87"/>
      <c r="P1956" s="225">
        <f>O1956*H1956</f>
        <v>0</v>
      </c>
      <c r="Q1956" s="225">
        <v>1.0000000000000001E-05</v>
      </c>
      <c r="R1956" s="225">
        <f>Q1956*H1956</f>
        <v>0.00069430000000000013</v>
      </c>
      <c r="S1956" s="225">
        <v>0</v>
      </c>
      <c r="T1956" s="226">
        <f>S1956*H1956</f>
        <v>0</v>
      </c>
      <c r="U1956" s="41"/>
      <c r="V1956" s="41"/>
      <c r="W1956" s="41"/>
      <c r="X1956" s="41"/>
      <c r="Y1956" s="41"/>
      <c r="Z1956" s="41"/>
      <c r="AA1956" s="41"/>
      <c r="AB1956" s="41"/>
      <c r="AC1956" s="41"/>
      <c r="AD1956" s="41"/>
      <c r="AE1956" s="41"/>
      <c r="AR1956" s="227" t="s">
        <v>291</v>
      </c>
      <c r="AT1956" s="227" t="s">
        <v>199</v>
      </c>
      <c r="AU1956" s="227" t="s">
        <v>83</v>
      </c>
      <c r="AY1956" s="20" t="s">
        <v>197</v>
      </c>
      <c r="BE1956" s="228">
        <f>IF(N1956="základní",J1956,0)</f>
        <v>0</v>
      </c>
      <c r="BF1956" s="228">
        <f>IF(N1956="snížená",J1956,0)</f>
        <v>0</v>
      </c>
      <c r="BG1956" s="228">
        <f>IF(N1956="zákl. přenesená",J1956,0)</f>
        <v>0</v>
      </c>
      <c r="BH1956" s="228">
        <f>IF(N1956="sníž. přenesená",J1956,0)</f>
        <v>0</v>
      </c>
      <c r="BI1956" s="228">
        <f>IF(N1956="nulová",J1956,0)</f>
        <v>0</v>
      </c>
      <c r="BJ1956" s="20" t="s">
        <v>81</v>
      </c>
      <c r="BK1956" s="228">
        <f>ROUND(I1956*H1956,2)</f>
        <v>0</v>
      </c>
      <c r="BL1956" s="20" t="s">
        <v>291</v>
      </c>
      <c r="BM1956" s="227" t="s">
        <v>2620</v>
      </c>
    </row>
    <row r="1957" s="2" customFormat="1">
      <c r="A1957" s="41"/>
      <c r="B1957" s="42"/>
      <c r="C1957" s="43"/>
      <c r="D1957" s="229" t="s">
        <v>205</v>
      </c>
      <c r="E1957" s="43"/>
      <c r="F1957" s="230" t="s">
        <v>2621</v>
      </c>
      <c r="G1957" s="43"/>
      <c r="H1957" s="43"/>
      <c r="I1957" s="231"/>
      <c r="J1957" s="43"/>
      <c r="K1957" s="43"/>
      <c r="L1957" s="47"/>
      <c r="M1957" s="232"/>
      <c r="N1957" s="233"/>
      <c r="O1957" s="87"/>
      <c r="P1957" s="87"/>
      <c r="Q1957" s="87"/>
      <c r="R1957" s="87"/>
      <c r="S1957" s="87"/>
      <c r="T1957" s="88"/>
      <c r="U1957" s="41"/>
      <c r="V1957" s="41"/>
      <c r="W1957" s="41"/>
      <c r="X1957" s="41"/>
      <c r="Y1957" s="41"/>
      <c r="Z1957" s="41"/>
      <c r="AA1957" s="41"/>
      <c r="AB1957" s="41"/>
      <c r="AC1957" s="41"/>
      <c r="AD1957" s="41"/>
      <c r="AE1957" s="41"/>
      <c r="AT1957" s="20" t="s">
        <v>205</v>
      </c>
      <c r="AU1957" s="20" t="s">
        <v>83</v>
      </c>
    </row>
    <row r="1958" s="15" customFormat="1">
      <c r="A1958" s="15"/>
      <c r="B1958" s="257"/>
      <c r="C1958" s="258"/>
      <c r="D1958" s="236" t="s">
        <v>207</v>
      </c>
      <c r="E1958" s="259" t="s">
        <v>19</v>
      </c>
      <c r="F1958" s="260" t="s">
        <v>2622</v>
      </c>
      <c r="G1958" s="258"/>
      <c r="H1958" s="259" t="s">
        <v>19</v>
      </c>
      <c r="I1958" s="261"/>
      <c r="J1958" s="258"/>
      <c r="K1958" s="258"/>
      <c r="L1958" s="262"/>
      <c r="M1958" s="263"/>
      <c r="N1958" s="264"/>
      <c r="O1958" s="264"/>
      <c r="P1958" s="264"/>
      <c r="Q1958" s="264"/>
      <c r="R1958" s="264"/>
      <c r="S1958" s="264"/>
      <c r="T1958" s="265"/>
      <c r="U1958" s="15"/>
      <c r="V1958" s="15"/>
      <c r="W1958" s="15"/>
      <c r="X1958" s="15"/>
      <c r="Y1958" s="15"/>
      <c r="Z1958" s="15"/>
      <c r="AA1958" s="15"/>
      <c r="AB1958" s="15"/>
      <c r="AC1958" s="15"/>
      <c r="AD1958" s="15"/>
      <c r="AE1958" s="15"/>
      <c r="AT1958" s="266" t="s">
        <v>207</v>
      </c>
      <c r="AU1958" s="266" t="s">
        <v>83</v>
      </c>
      <c r="AV1958" s="15" t="s">
        <v>81</v>
      </c>
      <c r="AW1958" s="15" t="s">
        <v>35</v>
      </c>
      <c r="AX1958" s="15" t="s">
        <v>74</v>
      </c>
      <c r="AY1958" s="266" t="s">
        <v>197</v>
      </c>
    </row>
    <row r="1959" s="13" customFormat="1">
      <c r="A1959" s="13"/>
      <c r="B1959" s="234"/>
      <c r="C1959" s="235"/>
      <c r="D1959" s="236" t="s">
        <v>207</v>
      </c>
      <c r="E1959" s="237" t="s">
        <v>19</v>
      </c>
      <c r="F1959" s="238" t="s">
        <v>2623</v>
      </c>
      <c r="G1959" s="235"/>
      <c r="H1959" s="239">
        <v>9</v>
      </c>
      <c r="I1959" s="240"/>
      <c r="J1959" s="235"/>
      <c r="K1959" s="235"/>
      <c r="L1959" s="241"/>
      <c r="M1959" s="242"/>
      <c r="N1959" s="243"/>
      <c r="O1959" s="243"/>
      <c r="P1959" s="243"/>
      <c r="Q1959" s="243"/>
      <c r="R1959" s="243"/>
      <c r="S1959" s="243"/>
      <c r="T1959" s="244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45" t="s">
        <v>207</v>
      </c>
      <c r="AU1959" s="245" t="s">
        <v>83</v>
      </c>
      <c r="AV1959" s="13" t="s">
        <v>83</v>
      </c>
      <c r="AW1959" s="13" t="s">
        <v>35</v>
      </c>
      <c r="AX1959" s="13" t="s">
        <v>74</v>
      </c>
      <c r="AY1959" s="245" t="s">
        <v>197</v>
      </c>
    </row>
    <row r="1960" s="13" customFormat="1">
      <c r="A1960" s="13"/>
      <c r="B1960" s="234"/>
      <c r="C1960" s="235"/>
      <c r="D1960" s="236" t="s">
        <v>207</v>
      </c>
      <c r="E1960" s="237" t="s">
        <v>19</v>
      </c>
      <c r="F1960" s="238" t="s">
        <v>2624</v>
      </c>
      <c r="G1960" s="235"/>
      <c r="H1960" s="239">
        <v>2.25</v>
      </c>
      <c r="I1960" s="240"/>
      <c r="J1960" s="235"/>
      <c r="K1960" s="235"/>
      <c r="L1960" s="241"/>
      <c r="M1960" s="242"/>
      <c r="N1960" s="243"/>
      <c r="O1960" s="243"/>
      <c r="P1960" s="243"/>
      <c r="Q1960" s="243"/>
      <c r="R1960" s="243"/>
      <c r="S1960" s="243"/>
      <c r="T1960" s="244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45" t="s">
        <v>207</v>
      </c>
      <c r="AU1960" s="245" t="s">
        <v>83</v>
      </c>
      <c r="AV1960" s="13" t="s">
        <v>83</v>
      </c>
      <c r="AW1960" s="13" t="s">
        <v>35</v>
      </c>
      <c r="AX1960" s="13" t="s">
        <v>74</v>
      </c>
      <c r="AY1960" s="245" t="s">
        <v>197</v>
      </c>
    </row>
    <row r="1961" s="13" customFormat="1">
      <c r="A1961" s="13"/>
      <c r="B1961" s="234"/>
      <c r="C1961" s="235"/>
      <c r="D1961" s="236" t="s">
        <v>207</v>
      </c>
      <c r="E1961" s="237" t="s">
        <v>19</v>
      </c>
      <c r="F1961" s="238" t="s">
        <v>2625</v>
      </c>
      <c r="G1961" s="235"/>
      <c r="H1961" s="239">
        <v>16.199999999999999</v>
      </c>
      <c r="I1961" s="240"/>
      <c r="J1961" s="235"/>
      <c r="K1961" s="235"/>
      <c r="L1961" s="241"/>
      <c r="M1961" s="242"/>
      <c r="N1961" s="243"/>
      <c r="O1961" s="243"/>
      <c r="P1961" s="243"/>
      <c r="Q1961" s="243"/>
      <c r="R1961" s="243"/>
      <c r="S1961" s="243"/>
      <c r="T1961" s="244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45" t="s">
        <v>207</v>
      </c>
      <c r="AU1961" s="245" t="s">
        <v>83</v>
      </c>
      <c r="AV1961" s="13" t="s">
        <v>83</v>
      </c>
      <c r="AW1961" s="13" t="s">
        <v>35</v>
      </c>
      <c r="AX1961" s="13" t="s">
        <v>74</v>
      </c>
      <c r="AY1961" s="245" t="s">
        <v>197</v>
      </c>
    </row>
    <row r="1962" s="13" customFormat="1">
      <c r="A1962" s="13"/>
      <c r="B1962" s="234"/>
      <c r="C1962" s="235"/>
      <c r="D1962" s="236" t="s">
        <v>207</v>
      </c>
      <c r="E1962" s="237" t="s">
        <v>19</v>
      </c>
      <c r="F1962" s="238" t="s">
        <v>2626</v>
      </c>
      <c r="G1962" s="235"/>
      <c r="H1962" s="239">
        <v>31.5</v>
      </c>
      <c r="I1962" s="240"/>
      <c r="J1962" s="235"/>
      <c r="K1962" s="235"/>
      <c r="L1962" s="241"/>
      <c r="M1962" s="242"/>
      <c r="N1962" s="243"/>
      <c r="O1962" s="243"/>
      <c r="P1962" s="243"/>
      <c r="Q1962" s="243"/>
      <c r="R1962" s="243"/>
      <c r="S1962" s="243"/>
      <c r="T1962" s="244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45" t="s">
        <v>207</v>
      </c>
      <c r="AU1962" s="245" t="s">
        <v>83</v>
      </c>
      <c r="AV1962" s="13" t="s">
        <v>83</v>
      </c>
      <c r="AW1962" s="13" t="s">
        <v>35</v>
      </c>
      <c r="AX1962" s="13" t="s">
        <v>74</v>
      </c>
      <c r="AY1962" s="245" t="s">
        <v>197</v>
      </c>
    </row>
    <row r="1963" s="13" customFormat="1">
      <c r="A1963" s="13"/>
      <c r="B1963" s="234"/>
      <c r="C1963" s="235"/>
      <c r="D1963" s="236" t="s">
        <v>207</v>
      </c>
      <c r="E1963" s="237" t="s">
        <v>19</v>
      </c>
      <c r="F1963" s="238" t="s">
        <v>2627</v>
      </c>
      <c r="G1963" s="235"/>
      <c r="H1963" s="239">
        <v>3.75</v>
      </c>
      <c r="I1963" s="240"/>
      <c r="J1963" s="235"/>
      <c r="K1963" s="235"/>
      <c r="L1963" s="241"/>
      <c r="M1963" s="242"/>
      <c r="N1963" s="243"/>
      <c r="O1963" s="243"/>
      <c r="P1963" s="243"/>
      <c r="Q1963" s="243"/>
      <c r="R1963" s="243"/>
      <c r="S1963" s="243"/>
      <c r="T1963" s="244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45" t="s">
        <v>207</v>
      </c>
      <c r="AU1963" s="245" t="s">
        <v>83</v>
      </c>
      <c r="AV1963" s="13" t="s">
        <v>83</v>
      </c>
      <c r="AW1963" s="13" t="s">
        <v>35</v>
      </c>
      <c r="AX1963" s="13" t="s">
        <v>74</v>
      </c>
      <c r="AY1963" s="245" t="s">
        <v>197</v>
      </c>
    </row>
    <row r="1964" s="13" customFormat="1">
      <c r="A1964" s="13"/>
      <c r="B1964" s="234"/>
      <c r="C1964" s="235"/>
      <c r="D1964" s="236" t="s">
        <v>207</v>
      </c>
      <c r="E1964" s="237" t="s">
        <v>19</v>
      </c>
      <c r="F1964" s="238" t="s">
        <v>2628</v>
      </c>
      <c r="G1964" s="235"/>
      <c r="H1964" s="239">
        <v>4.0499999999999998</v>
      </c>
      <c r="I1964" s="240"/>
      <c r="J1964" s="235"/>
      <c r="K1964" s="235"/>
      <c r="L1964" s="241"/>
      <c r="M1964" s="242"/>
      <c r="N1964" s="243"/>
      <c r="O1964" s="243"/>
      <c r="P1964" s="243"/>
      <c r="Q1964" s="243"/>
      <c r="R1964" s="243"/>
      <c r="S1964" s="243"/>
      <c r="T1964" s="244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5" t="s">
        <v>207</v>
      </c>
      <c r="AU1964" s="245" t="s">
        <v>83</v>
      </c>
      <c r="AV1964" s="13" t="s">
        <v>83</v>
      </c>
      <c r="AW1964" s="13" t="s">
        <v>35</v>
      </c>
      <c r="AX1964" s="13" t="s">
        <v>74</v>
      </c>
      <c r="AY1964" s="245" t="s">
        <v>197</v>
      </c>
    </row>
    <row r="1965" s="13" customFormat="1">
      <c r="A1965" s="13"/>
      <c r="B1965" s="234"/>
      <c r="C1965" s="235"/>
      <c r="D1965" s="236" t="s">
        <v>207</v>
      </c>
      <c r="E1965" s="237" t="s">
        <v>19</v>
      </c>
      <c r="F1965" s="238" t="s">
        <v>2629</v>
      </c>
      <c r="G1965" s="235"/>
      <c r="H1965" s="239">
        <v>1.96</v>
      </c>
      <c r="I1965" s="240"/>
      <c r="J1965" s="235"/>
      <c r="K1965" s="235"/>
      <c r="L1965" s="241"/>
      <c r="M1965" s="242"/>
      <c r="N1965" s="243"/>
      <c r="O1965" s="243"/>
      <c r="P1965" s="243"/>
      <c r="Q1965" s="243"/>
      <c r="R1965" s="243"/>
      <c r="S1965" s="243"/>
      <c r="T1965" s="244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45" t="s">
        <v>207</v>
      </c>
      <c r="AU1965" s="245" t="s">
        <v>83</v>
      </c>
      <c r="AV1965" s="13" t="s">
        <v>83</v>
      </c>
      <c r="AW1965" s="13" t="s">
        <v>35</v>
      </c>
      <c r="AX1965" s="13" t="s">
        <v>74</v>
      </c>
      <c r="AY1965" s="245" t="s">
        <v>197</v>
      </c>
    </row>
    <row r="1966" s="13" customFormat="1">
      <c r="A1966" s="13"/>
      <c r="B1966" s="234"/>
      <c r="C1966" s="235"/>
      <c r="D1966" s="236" t="s">
        <v>207</v>
      </c>
      <c r="E1966" s="237" t="s">
        <v>19</v>
      </c>
      <c r="F1966" s="238" t="s">
        <v>2630</v>
      </c>
      <c r="G1966" s="235"/>
      <c r="H1966" s="239">
        <v>0.71999999999999997</v>
      </c>
      <c r="I1966" s="240"/>
      <c r="J1966" s="235"/>
      <c r="K1966" s="235"/>
      <c r="L1966" s="241"/>
      <c r="M1966" s="242"/>
      <c r="N1966" s="243"/>
      <c r="O1966" s="243"/>
      <c r="P1966" s="243"/>
      <c r="Q1966" s="243"/>
      <c r="R1966" s="243"/>
      <c r="S1966" s="243"/>
      <c r="T1966" s="244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45" t="s">
        <v>207</v>
      </c>
      <c r="AU1966" s="245" t="s">
        <v>83</v>
      </c>
      <c r="AV1966" s="13" t="s">
        <v>83</v>
      </c>
      <c r="AW1966" s="13" t="s">
        <v>35</v>
      </c>
      <c r="AX1966" s="13" t="s">
        <v>74</v>
      </c>
      <c r="AY1966" s="245" t="s">
        <v>197</v>
      </c>
    </row>
    <row r="1967" s="14" customFormat="1">
      <c r="A1967" s="14"/>
      <c r="B1967" s="246"/>
      <c r="C1967" s="247"/>
      <c r="D1967" s="236" t="s">
        <v>207</v>
      </c>
      <c r="E1967" s="248" t="s">
        <v>19</v>
      </c>
      <c r="F1967" s="249" t="s">
        <v>216</v>
      </c>
      <c r="G1967" s="247"/>
      <c r="H1967" s="250">
        <v>69.430000000000007</v>
      </c>
      <c r="I1967" s="251"/>
      <c r="J1967" s="247"/>
      <c r="K1967" s="247"/>
      <c r="L1967" s="252"/>
      <c r="M1967" s="253"/>
      <c r="N1967" s="254"/>
      <c r="O1967" s="254"/>
      <c r="P1967" s="254"/>
      <c r="Q1967" s="254"/>
      <c r="R1967" s="254"/>
      <c r="S1967" s="254"/>
      <c r="T1967" s="255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56" t="s">
        <v>207</v>
      </c>
      <c r="AU1967" s="256" t="s">
        <v>83</v>
      </c>
      <c r="AV1967" s="14" t="s">
        <v>109</v>
      </c>
      <c r="AW1967" s="14" t="s">
        <v>35</v>
      </c>
      <c r="AX1967" s="14" t="s">
        <v>81</v>
      </c>
      <c r="AY1967" s="256" t="s">
        <v>197</v>
      </c>
    </row>
    <row r="1968" s="2" customFormat="1" ht="24.15" customHeight="1">
      <c r="A1968" s="41"/>
      <c r="B1968" s="42"/>
      <c r="C1968" s="216" t="s">
        <v>2631</v>
      </c>
      <c r="D1968" s="216" t="s">
        <v>199</v>
      </c>
      <c r="E1968" s="217" t="s">
        <v>2632</v>
      </c>
      <c r="F1968" s="218" t="s">
        <v>2633</v>
      </c>
      <c r="G1968" s="219" t="s">
        <v>202</v>
      </c>
      <c r="H1968" s="220">
        <v>85.170000000000002</v>
      </c>
      <c r="I1968" s="221"/>
      <c r="J1968" s="222">
        <f>ROUND(I1968*H1968,2)</f>
        <v>0</v>
      </c>
      <c r="K1968" s="218" t="s">
        <v>203</v>
      </c>
      <c r="L1968" s="47"/>
      <c r="M1968" s="223" t="s">
        <v>19</v>
      </c>
      <c r="N1968" s="224" t="s">
        <v>45</v>
      </c>
      <c r="O1968" s="87"/>
      <c r="P1968" s="225">
        <f>O1968*H1968</f>
        <v>0</v>
      </c>
      <c r="Q1968" s="225">
        <v>1.0000000000000001E-05</v>
      </c>
      <c r="R1968" s="225">
        <f>Q1968*H1968</f>
        <v>0.00085170000000000005</v>
      </c>
      <c r="S1968" s="225">
        <v>0</v>
      </c>
      <c r="T1968" s="226">
        <f>S1968*H1968</f>
        <v>0</v>
      </c>
      <c r="U1968" s="41"/>
      <c r="V1968" s="41"/>
      <c r="W1968" s="41"/>
      <c r="X1968" s="41"/>
      <c r="Y1968" s="41"/>
      <c r="Z1968" s="41"/>
      <c r="AA1968" s="41"/>
      <c r="AB1968" s="41"/>
      <c r="AC1968" s="41"/>
      <c r="AD1968" s="41"/>
      <c r="AE1968" s="41"/>
      <c r="AR1968" s="227" t="s">
        <v>291</v>
      </c>
      <c r="AT1968" s="227" t="s">
        <v>199</v>
      </c>
      <c r="AU1968" s="227" t="s">
        <v>83</v>
      </c>
      <c r="AY1968" s="20" t="s">
        <v>197</v>
      </c>
      <c r="BE1968" s="228">
        <f>IF(N1968="základní",J1968,0)</f>
        <v>0</v>
      </c>
      <c r="BF1968" s="228">
        <f>IF(N1968="snížená",J1968,0)</f>
        <v>0</v>
      </c>
      <c r="BG1968" s="228">
        <f>IF(N1968="zákl. přenesená",J1968,0)</f>
        <v>0</v>
      </c>
      <c r="BH1968" s="228">
        <f>IF(N1968="sníž. přenesená",J1968,0)</f>
        <v>0</v>
      </c>
      <c r="BI1968" s="228">
        <f>IF(N1968="nulová",J1968,0)</f>
        <v>0</v>
      </c>
      <c r="BJ1968" s="20" t="s">
        <v>81</v>
      </c>
      <c r="BK1968" s="228">
        <f>ROUND(I1968*H1968,2)</f>
        <v>0</v>
      </c>
      <c r="BL1968" s="20" t="s">
        <v>291</v>
      </c>
      <c r="BM1968" s="227" t="s">
        <v>2634</v>
      </c>
    </row>
    <row r="1969" s="2" customFormat="1">
      <c r="A1969" s="41"/>
      <c r="B1969" s="42"/>
      <c r="C1969" s="43"/>
      <c r="D1969" s="229" t="s">
        <v>205</v>
      </c>
      <c r="E1969" s="43"/>
      <c r="F1969" s="230" t="s">
        <v>2635</v>
      </c>
      <c r="G1969" s="43"/>
      <c r="H1969" s="43"/>
      <c r="I1969" s="231"/>
      <c r="J1969" s="43"/>
      <c r="K1969" s="43"/>
      <c r="L1969" s="47"/>
      <c r="M1969" s="232"/>
      <c r="N1969" s="233"/>
      <c r="O1969" s="87"/>
      <c r="P1969" s="87"/>
      <c r="Q1969" s="87"/>
      <c r="R1969" s="87"/>
      <c r="S1969" s="87"/>
      <c r="T1969" s="88"/>
      <c r="U1969" s="41"/>
      <c r="V1969" s="41"/>
      <c r="W1969" s="41"/>
      <c r="X1969" s="41"/>
      <c r="Y1969" s="41"/>
      <c r="Z1969" s="41"/>
      <c r="AA1969" s="41"/>
      <c r="AB1969" s="41"/>
      <c r="AC1969" s="41"/>
      <c r="AD1969" s="41"/>
      <c r="AE1969" s="41"/>
      <c r="AT1969" s="20" t="s">
        <v>205</v>
      </c>
      <c r="AU1969" s="20" t="s">
        <v>83</v>
      </c>
    </row>
    <row r="1970" s="13" customFormat="1">
      <c r="A1970" s="13"/>
      <c r="B1970" s="234"/>
      <c r="C1970" s="235"/>
      <c r="D1970" s="236" t="s">
        <v>207</v>
      </c>
      <c r="E1970" s="237" t="s">
        <v>19</v>
      </c>
      <c r="F1970" s="238" t="s">
        <v>2636</v>
      </c>
      <c r="G1970" s="235"/>
      <c r="H1970" s="239">
        <v>21</v>
      </c>
      <c r="I1970" s="240"/>
      <c r="J1970" s="235"/>
      <c r="K1970" s="235"/>
      <c r="L1970" s="241"/>
      <c r="M1970" s="242"/>
      <c r="N1970" s="243"/>
      <c r="O1970" s="243"/>
      <c r="P1970" s="243"/>
      <c r="Q1970" s="243"/>
      <c r="R1970" s="243"/>
      <c r="S1970" s="243"/>
      <c r="T1970" s="244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45" t="s">
        <v>207</v>
      </c>
      <c r="AU1970" s="245" t="s">
        <v>83</v>
      </c>
      <c r="AV1970" s="13" t="s">
        <v>83</v>
      </c>
      <c r="AW1970" s="13" t="s">
        <v>35</v>
      </c>
      <c r="AX1970" s="13" t="s">
        <v>74</v>
      </c>
      <c r="AY1970" s="245" t="s">
        <v>197</v>
      </c>
    </row>
    <row r="1971" s="13" customFormat="1">
      <c r="A1971" s="13"/>
      <c r="B1971" s="234"/>
      <c r="C1971" s="235"/>
      <c r="D1971" s="236" t="s">
        <v>207</v>
      </c>
      <c r="E1971" s="237" t="s">
        <v>19</v>
      </c>
      <c r="F1971" s="238" t="s">
        <v>2637</v>
      </c>
      <c r="G1971" s="235"/>
      <c r="H1971" s="239">
        <v>36.799999999999997</v>
      </c>
      <c r="I1971" s="240"/>
      <c r="J1971" s="235"/>
      <c r="K1971" s="235"/>
      <c r="L1971" s="241"/>
      <c r="M1971" s="242"/>
      <c r="N1971" s="243"/>
      <c r="O1971" s="243"/>
      <c r="P1971" s="243"/>
      <c r="Q1971" s="243"/>
      <c r="R1971" s="243"/>
      <c r="S1971" s="243"/>
      <c r="T1971" s="244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45" t="s">
        <v>207</v>
      </c>
      <c r="AU1971" s="245" t="s">
        <v>83</v>
      </c>
      <c r="AV1971" s="13" t="s">
        <v>83</v>
      </c>
      <c r="AW1971" s="13" t="s">
        <v>35</v>
      </c>
      <c r="AX1971" s="13" t="s">
        <v>74</v>
      </c>
      <c r="AY1971" s="245" t="s">
        <v>197</v>
      </c>
    </row>
    <row r="1972" s="13" customFormat="1">
      <c r="A1972" s="13"/>
      <c r="B1972" s="234"/>
      <c r="C1972" s="235"/>
      <c r="D1972" s="236" t="s">
        <v>207</v>
      </c>
      <c r="E1972" s="237" t="s">
        <v>19</v>
      </c>
      <c r="F1972" s="238" t="s">
        <v>2638</v>
      </c>
      <c r="G1972" s="235"/>
      <c r="H1972" s="239">
        <v>9</v>
      </c>
      <c r="I1972" s="240"/>
      <c r="J1972" s="235"/>
      <c r="K1972" s="235"/>
      <c r="L1972" s="241"/>
      <c r="M1972" s="242"/>
      <c r="N1972" s="243"/>
      <c r="O1972" s="243"/>
      <c r="P1972" s="243"/>
      <c r="Q1972" s="243"/>
      <c r="R1972" s="243"/>
      <c r="S1972" s="243"/>
      <c r="T1972" s="244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45" t="s">
        <v>207</v>
      </c>
      <c r="AU1972" s="245" t="s">
        <v>83</v>
      </c>
      <c r="AV1972" s="13" t="s">
        <v>83</v>
      </c>
      <c r="AW1972" s="13" t="s">
        <v>35</v>
      </c>
      <c r="AX1972" s="13" t="s">
        <v>74</v>
      </c>
      <c r="AY1972" s="245" t="s">
        <v>197</v>
      </c>
    </row>
    <row r="1973" s="13" customFormat="1">
      <c r="A1973" s="13"/>
      <c r="B1973" s="234"/>
      <c r="C1973" s="235"/>
      <c r="D1973" s="236" t="s">
        <v>207</v>
      </c>
      <c r="E1973" s="237" t="s">
        <v>19</v>
      </c>
      <c r="F1973" s="238" t="s">
        <v>2639</v>
      </c>
      <c r="G1973" s="235"/>
      <c r="H1973" s="239">
        <v>3.2000000000000002</v>
      </c>
      <c r="I1973" s="240"/>
      <c r="J1973" s="235"/>
      <c r="K1973" s="235"/>
      <c r="L1973" s="241"/>
      <c r="M1973" s="242"/>
      <c r="N1973" s="243"/>
      <c r="O1973" s="243"/>
      <c r="P1973" s="243"/>
      <c r="Q1973" s="243"/>
      <c r="R1973" s="243"/>
      <c r="S1973" s="243"/>
      <c r="T1973" s="244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45" t="s">
        <v>207</v>
      </c>
      <c r="AU1973" s="245" t="s">
        <v>83</v>
      </c>
      <c r="AV1973" s="13" t="s">
        <v>83</v>
      </c>
      <c r="AW1973" s="13" t="s">
        <v>35</v>
      </c>
      <c r="AX1973" s="13" t="s">
        <v>74</v>
      </c>
      <c r="AY1973" s="245" t="s">
        <v>197</v>
      </c>
    </row>
    <row r="1974" s="13" customFormat="1">
      <c r="A1974" s="13"/>
      <c r="B1974" s="234"/>
      <c r="C1974" s="235"/>
      <c r="D1974" s="236" t="s">
        <v>207</v>
      </c>
      <c r="E1974" s="237" t="s">
        <v>19</v>
      </c>
      <c r="F1974" s="238" t="s">
        <v>2640</v>
      </c>
      <c r="G1974" s="235"/>
      <c r="H1974" s="239">
        <v>3.1699999999999999</v>
      </c>
      <c r="I1974" s="240"/>
      <c r="J1974" s="235"/>
      <c r="K1974" s="235"/>
      <c r="L1974" s="241"/>
      <c r="M1974" s="242"/>
      <c r="N1974" s="243"/>
      <c r="O1974" s="243"/>
      <c r="P1974" s="243"/>
      <c r="Q1974" s="243"/>
      <c r="R1974" s="243"/>
      <c r="S1974" s="243"/>
      <c r="T1974" s="244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45" t="s">
        <v>207</v>
      </c>
      <c r="AU1974" s="245" t="s">
        <v>83</v>
      </c>
      <c r="AV1974" s="13" t="s">
        <v>83</v>
      </c>
      <c r="AW1974" s="13" t="s">
        <v>35</v>
      </c>
      <c r="AX1974" s="13" t="s">
        <v>74</v>
      </c>
      <c r="AY1974" s="245" t="s">
        <v>197</v>
      </c>
    </row>
    <row r="1975" s="13" customFormat="1">
      <c r="A1975" s="13"/>
      <c r="B1975" s="234"/>
      <c r="C1975" s="235"/>
      <c r="D1975" s="236" t="s">
        <v>207</v>
      </c>
      <c r="E1975" s="237" t="s">
        <v>19</v>
      </c>
      <c r="F1975" s="238" t="s">
        <v>2641</v>
      </c>
      <c r="G1975" s="235"/>
      <c r="H1975" s="239">
        <v>3.6000000000000001</v>
      </c>
      <c r="I1975" s="240"/>
      <c r="J1975" s="235"/>
      <c r="K1975" s="235"/>
      <c r="L1975" s="241"/>
      <c r="M1975" s="242"/>
      <c r="N1975" s="243"/>
      <c r="O1975" s="243"/>
      <c r="P1975" s="243"/>
      <c r="Q1975" s="243"/>
      <c r="R1975" s="243"/>
      <c r="S1975" s="243"/>
      <c r="T1975" s="244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45" t="s">
        <v>207</v>
      </c>
      <c r="AU1975" s="245" t="s">
        <v>83</v>
      </c>
      <c r="AV1975" s="13" t="s">
        <v>83</v>
      </c>
      <c r="AW1975" s="13" t="s">
        <v>35</v>
      </c>
      <c r="AX1975" s="13" t="s">
        <v>74</v>
      </c>
      <c r="AY1975" s="245" t="s">
        <v>197</v>
      </c>
    </row>
    <row r="1976" s="13" customFormat="1">
      <c r="A1976" s="13"/>
      <c r="B1976" s="234"/>
      <c r="C1976" s="235"/>
      <c r="D1976" s="236" t="s">
        <v>207</v>
      </c>
      <c r="E1976" s="237" t="s">
        <v>19</v>
      </c>
      <c r="F1976" s="238" t="s">
        <v>2642</v>
      </c>
      <c r="G1976" s="235"/>
      <c r="H1976" s="239">
        <v>4</v>
      </c>
      <c r="I1976" s="240"/>
      <c r="J1976" s="235"/>
      <c r="K1976" s="235"/>
      <c r="L1976" s="241"/>
      <c r="M1976" s="242"/>
      <c r="N1976" s="243"/>
      <c r="O1976" s="243"/>
      <c r="P1976" s="243"/>
      <c r="Q1976" s="243"/>
      <c r="R1976" s="243"/>
      <c r="S1976" s="243"/>
      <c r="T1976" s="244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5" t="s">
        <v>207</v>
      </c>
      <c r="AU1976" s="245" t="s">
        <v>83</v>
      </c>
      <c r="AV1976" s="13" t="s">
        <v>83</v>
      </c>
      <c r="AW1976" s="13" t="s">
        <v>35</v>
      </c>
      <c r="AX1976" s="13" t="s">
        <v>74</v>
      </c>
      <c r="AY1976" s="245" t="s">
        <v>197</v>
      </c>
    </row>
    <row r="1977" s="13" customFormat="1">
      <c r="A1977" s="13"/>
      <c r="B1977" s="234"/>
      <c r="C1977" s="235"/>
      <c r="D1977" s="236" t="s">
        <v>207</v>
      </c>
      <c r="E1977" s="237" t="s">
        <v>19</v>
      </c>
      <c r="F1977" s="238" t="s">
        <v>2643</v>
      </c>
      <c r="G1977" s="235"/>
      <c r="H1977" s="239">
        <v>4.4000000000000004</v>
      </c>
      <c r="I1977" s="240"/>
      <c r="J1977" s="235"/>
      <c r="K1977" s="235"/>
      <c r="L1977" s="241"/>
      <c r="M1977" s="242"/>
      <c r="N1977" s="243"/>
      <c r="O1977" s="243"/>
      <c r="P1977" s="243"/>
      <c r="Q1977" s="243"/>
      <c r="R1977" s="243"/>
      <c r="S1977" s="243"/>
      <c r="T1977" s="244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45" t="s">
        <v>207</v>
      </c>
      <c r="AU1977" s="245" t="s">
        <v>83</v>
      </c>
      <c r="AV1977" s="13" t="s">
        <v>83</v>
      </c>
      <c r="AW1977" s="13" t="s">
        <v>35</v>
      </c>
      <c r="AX1977" s="13" t="s">
        <v>74</v>
      </c>
      <c r="AY1977" s="245" t="s">
        <v>197</v>
      </c>
    </row>
    <row r="1978" s="14" customFormat="1">
      <c r="A1978" s="14"/>
      <c r="B1978" s="246"/>
      <c r="C1978" s="247"/>
      <c r="D1978" s="236" t="s">
        <v>207</v>
      </c>
      <c r="E1978" s="248" t="s">
        <v>19</v>
      </c>
      <c r="F1978" s="249" t="s">
        <v>216</v>
      </c>
      <c r="G1978" s="247"/>
      <c r="H1978" s="250">
        <v>85.170000000000002</v>
      </c>
      <c r="I1978" s="251"/>
      <c r="J1978" s="247"/>
      <c r="K1978" s="247"/>
      <c r="L1978" s="252"/>
      <c r="M1978" s="253"/>
      <c r="N1978" s="254"/>
      <c r="O1978" s="254"/>
      <c r="P1978" s="254"/>
      <c r="Q1978" s="254"/>
      <c r="R1978" s="254"/>
      <c r="S1978" s="254"/>
      <c r="T1978" s="255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6" t="s">
        <v>207</v>
      </c>
      <c r="AU1978" s="256" t="s">
        <v>83</v>
      </c>
      <c r="AV1978" s="14" t="s">
        <v>109</v>
      </c>
      <c r="AW1978" s="14" t="s">
        <v>35</v>
      </c>
      <c r="AX1978" s="14" t="s">
        <v>81</v>
      </c>
      <c r="AY1978" s="256" t="s">
        <v>197</v>
      </c>
    </row>
    <row r="1979" s="2" customFormat="1" ht="24.15" customHeight="1">
      <c r="A1979" s="41"/>
      <c r="B1979" s="42"/>
      <c r="C1979" s="216" t="s">
        <v>2644</v>
      </c>
      <c r="D1979" s="216" t="s">
        <v>199</v>
      </c>
      <c r="E1979" s="217" t="s">
        <v>2645</v>
      </c>
      <c r="F1979" s="218" t="s">
        <v>2646</v>
      </c>
      <c r="G1979" s="219" t="s">
        <v>202</v>
      </c>
      <c r="H1979" s="220">
        <v>825.55999999999995</v>
      </c>
      <c r="I1979" s="221"/>
      <c r="J1979" s="222">
        <f>ROUND(I1979*H1979,2)</f>
        <v>0</v>
      </c>
      <c r="K1979" s="218" t="s">
        <v>203</v>
      </c>
      <c r="L1979" s="47"/>
      <c r="M1979" s="223" t="s">
        <v>19</v>
      </c>
      <c r="N1979" s="224" t="s">
        <v>45</v>
      </c>
      <c r="O1979" s="87"/>
      <c r="P1979" s="225">
        <f>O1979*H1979</f>
        <v>0</v>
      </c>
      <c r="Q1979" s="225">
        <v>1.0000000000000001E-05</v>
      </c>
      <c r="R1979" s="225">
        <f>Q1979*H1979</f>
        <v>0.0082556000000000001</v>
      </c>
      <c r="S1979" s="225">
        <v>0</v>
      </c>
      <c r="T1979" s="226">
        <f>S1979*H1979</f>
        <v>0</v>
      </c>
      <c r="U1979" s="41"/>
      <c r="V1979" s="41"/>
      <c r="W1979" s="41"/>
      <c r="X1979" s="41"/>
      <c r="Y1979" s="41"/>
      <c r="Z1979" s="41"/>
      <c r="AA1979" s="41"/>
      <c r="AB1979" s="41"/>
      <c r="AC1979" s="41"/>
      <c r="AD1979" s="41"/>
      <c r="AE1979" s="41"/>
      <c r="AR1979" s="227" t="s">
        <v>291</v>
      </c>
      <c r="AT1979" s="227" t="s">
        <v>199</v>
      </c>
      <c r="AU1979" s="227" t="s">
        <v>83</v>
      </c>
      <c r="AY1979" s="20" t="s">
        <v>197</v>
      </c>
      <c r="BE1979" s="228">
        <f>IF(N1979="základní",J1979,0)</f>
        <v>0</v>
      </c>
      <c r="BF1979" s="228">
        <f>IF(N1979="snížená",J1979,0)</f>
        <v>0</v>
      </c>
      <c r="BG1979" s="228">
        <f>IF(N1979="zákl. přenesená",J1979,0)</f>
        <v>0</v>
      </c>
      <c r="BH1979" s="228">
        <f>IF(N1979="sníž. přenesená",J1979,0)</f>
        <v>0</v>
      </c>
      <c r="BI1979" s="228">
        <f>IF(N1979="nulová",J1979,0)</f>
        <v>0</v>
      </c>
      <c r="BJ1979" s="20" t="s">
        <v>81</v>
      </c>
      <c r="BK1979" s="228">
        <f>ROUND(I1979*H1979,2)</f>
        <v>0</v>
      </c>
      <c r="BL1979" s="20" t="s">
        <v>291</v>
      </c>
      <c r="BM1979" s="227" t="s">
        <v>2647</v>
      </c>
    </row>
    <row r="1980" s="2" customFormat="1">
      <c r="A1980" s="41"/>
      <c r="B1980" s="42"/>
      <c r="C1980" s="43"/>
      <c r="D1980" s="229" t="s">
        <v>205</v>
      </c>
      <c r="E1980" s="43"/>
      <c r="F1980" s="230" t="s">
        <v>2648</v>
      </c>
      <c r="G1980" s="43"/>
      <c r="H1980" s="43"/>
      <c r="I1980" s="231"/>
      <c r="J1980" s="43"/>
      <c r="K1980" s="43"/>
      <c r="L1980" s="47"/>
      <c r="M1980" s="232"/>
      <c r="N1980" s="233"/>
      <c r="O1980" s="87"/>
      <c r="P1980" s="87"/>
      <c r="Q1980" s="87"/>
      <c r="R1980" s="87"/>
      <c r="S1980" s="87"/>
      <c r="T1980" s="88"/>
      <c r="U1980" s="41"/>
      <c r="V1980" s="41"/>
      <c r="W1980" s="41"/>
      <c r="X1980" s="41"/>
      <c r="Y1980" s="41"/>
      <c r="Z1980" s="41"/>
      <c r="AA1980" s="41"/>
      <c r="AB1980" s="41"/>
      <c r="AC1980" s="41"/>
      <c r="AD1980" s="41"/>
      <c r="AE1980" s="41"/>
      <c r="AT1980" s="20" t="s">
        <v>205</v>
      </c>
      <c r="AU1980" s="20" t="s">
        <v>83</v>
      </c>
    </row>
    <row r="1981" s="13" customFormat="1">
      <c r="A1981" s="13"/>
      <c r="B1981" s="234"/>
      <c r="C1981" s="235"/>
      <c r="D1981" s="236" t="s">
        <v>207</v>
      </c>
      <c r="E1981" s="237" t="s">
        <v>19</v>
      </c>
      <c r="F1981" s="238" t="s">
        <v>2649</v>
      </c>
      <c r="G1981" s="235"/>
      <c r="H1981" s="239">
        <v>825.55999999999995</v>
      </c>
      <c r="I1981" s="240"/>
      <c r="J1981" s="235"/>
      <c r="K1981" s="235"/>
      <c r="L1981" s="241"/>
      <c r="M1981" s="242"/>
      <c r="N1981" s="243"/>
      <c r="O1981" s="243"/>
      <c r="P1981" s="243"/>
      <c r="Q1981" s="243"/>
      <c r="R1981" s="243"/>
      <c r="S1981" s="243"/>
      <c r="T1981" s="244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45" t="s">
        <v>207</v>
      </c>
      <c r="AU1981" s="245" t="s">
        <v>83</v>
      </c>
      <c r="AV1981" s="13" t="s">
        <v>83</v>
      </c>
      <c r="AW1981" s="13" t="s">
        <v>35</v>
      </c>
      <c r="AX1981" s="13" t="s">
        <v>81</v>
      </c>
      <c r="AY1981" s="245" t="s">
        <v>197</v>
      </c>
    </row>
    <row r="1982" s="2" customFormat="1" ht="37.8" customHeight="1">
      <c r="A1982" s="41"/>
      <c r="B1982" s="42"/>
      <c r="C1982" s="216" t="s">
        <v>2650</v>
      </c>
      <c r="D1982" s="216" t="s">
        <v>199</v>
      </c>
      <c r="E1982" s="217" t="s">
        <v>2651</v>
      </c>
      <c r="F1982" s="218" t="s">
        <v>2652</v>
      </c>
      <c r="G1982" s="219" t="s">
        <v>202</v>
      </c>
      <c r="H1982" s="220">
        <v>2325.7260000000001</v>
      </c>
      <c r="I1982" s="221"/>
      <c r="J1982" s="222">
        <f>ROUND(I1982*H1982,2)</f>
        <v>0</v>
      </c>
      <c r="K1982" s="218" t="s">
        <v>203</v>
      </c>
      <c r="L1982" s="47"/>
      <c r="M1982" s="223" t="s">
        <v>19</v>
      </c>
      <c r="N1982" s="224" t="s">
        <v>45</v>
      </c>
      <c r="O1982" s="87"/>
      <c r="P1982" s="225">
        <f>O1982*H1982</f>
        <v>0</v>
      </c>
      <c r="Q1982" s="225">
        <v>0.00029</v>
      </c>
      <c r="R1982" s="225">
        <f>Q1982*H1982</f>
        <v>0.67446054</v>
      </c>
      <c r="S1982" s="225">
        <v>0</v>
      </c>
      <c r="T1982" s="226">
        <f>S1982*H1982</f>
        <v>0</v>
      </c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  <c r="AR1982" s="227" t="s">
        <v>291</v>
      </c>
      <c r="AT1982" s="227" t="s">
        <v>199</v>
      </c>
      <c r="AU1982" s="227" t="s">
        <v>83</v>
      </c>
      <c r="AY1982" s="20" t="s">
        <v>197</v>
      </c>
      <c r="BE1982" s="228">
        <f>IF(N1982="základní",J1982,0)</f>
        <v>0</v>
      </c>
      <c r="BF1982" s="228">
        <f>IF(N1982="snížená",J1982,0)</f>
        <v>0</v>
      </c>
      <c r="BG1982" s="228">
        <f>IF(N1982="zákl. přenesená",J1982,0)</f>
        <v>0</v>
      </c>
      <c r="BH1982" s="228">
        <f>IF(N1982="sníž. přenesená",J1982,0)</f>
        <v>0</v>
      </c>
      <c r="BI1982" s="228">
        <f>IF(N1982="nulová",J1982,0)</f>
        <v>0</v>
      </c>
      <c r="BJ1982" s="20" t="s">
        <v>81</v>
      </c>
      <c r="BK1982" s="228">
        <f>ROUND(I1982*H1982,2)</f>
        <v>0</v>
      </c>
      <c r="BL1982" s="20" t="s">
        <v>291</v>
      </c>
      <c r="BM1982" s="227" t="s">
        <v>2653</v>
      </c>
    </row>
    <row r="1983" s="2" customFormat="1">
      <c r="A1983" s="41"/>
      <c r="B1983" s="42"/>
      <c r="C1983" s="43"/>
      <c r="D1983" s="229" t="s">
        <v>205</v>
      </c>
      <c r="E1983" s="43"/>
      <c r="F1983" s="230" t="s">
        <v>2654</v>
      </c>
      <c r="G1983" s="43"/>
      <c r="H1983" s="43"/>
      <c r="I1983" s="231"/>
      <c r="J1983" s="43"/>
      <c r="K1983" s="43"/>
      <c r="L1983" s="47"/>
      <c r="M1983" s="232"/>
      <c r="N1983" s="233"/>
      <c r="O1983" s="87"/>
      <c r="P1983" s="87"/>
      <c r="Q1983" s="87"/>
      <c r="R1983" s="87"/>
      <c r="S1983" s="87"/>
      <c r="T1983" s="88"/>
      <c r="U1983" s="41"/>
      <c r="V1983" s="41"/>
      <c r="W1983" s="41"/>
      <c r="X1983" s="41"/>
      <c r="Y1983" s="41"/>
      <c r="Z1983" s="41"/>
      <c r="AA1983" s="41"/>
      <c r="AB1983" s="41"/>
      <c r="AC1983" s="41"/>
      <c r="AD1983" s="41"/>
      <c r="AE1983" s="41"/>
      <c r="AT1983" s="20" t="s">
        <v>205</v>
      </c>
      <c r="AU1983" s="20" t="s">
        <v>83</v>
      </c>
    </row>
    <row r="1984" s="13" customFormat="1">
      <c r="A1984" s="13"/>
      <c r="B1984" s="234"/>
      <c r="C1984" s="235"/>
      <c r="D1984" s="236" t="s">
        <v>207</v>
      </c>
      <c r="E1984" s="237" t="s">
        <v>19</v>
      </c>
      <c r="F1984" s="238" t="s">
        <v>2616</v>
      </c>
      <c r="G1984" s="235"/>
      <c r="H1984" s="239">
        <v>2325.7260000000001</v>
      </c>
      <c r="I1984" s="240"/>
      <c r="J1984" s="235"/>
      <c r="K1984" s="235"/>
      <c r="L1984" s="241"/>
      <c r="M1984" s="242"/>
      <c r="N1984" s="243"/>
      <c r="O1984" s="243"/>
      <c r="P1984" s="243"/>
      <c r="Q1984" s="243"/>
      <c r="R1984" s="243"/>
      <c r="S1984" s="243"/>
      <c r="T1984" s="244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45" t="s">
        <v>207</v>
      </c>
      <c r="AU1984" s="245" t="s">
        <v>83</v>
      </c>
      <c r="AV1984" s="13" t="s">
        <v>83</v>
      </c>
      <c r="AW1984" s="13" t="s">
        <v>35</v>
      </c>
      <c r="AX1984" s="13" t="s">
        <v>81</v>
      </c>
      <c r="AY1984" s="245" t="s">
        <v>197</v>
      </c>
    </row>
    <row r="1985" s="12" customFormat="1" ht="22.8" customHeight="1">
      <c r="A1985" s="12"/>
      <c r="B1985" s="200"/>
      <c r="C1985" s="201"/>
      <c r="D1985" s="202" t="s">
        <v>73</v>
      </c>
      <c r="E1985" s="214" t="s">
        <v>2655</v>
      </c>
      <c r="F1985" s="214" t="s">
        <v>2656</v>
      </c>
      <c r="G1985" s="201"/>
      <c r="H1985" s="201"/>
      <c r="I1985" s="204"/>
      <c r="J1985" s="215">
        <f>BK1985</f>
        <v>0</v>
      </c>
      <c r="K1985" s="201"/>
      <c r="L1985" s="206"/>
      <c r="M1985" s="207"/>
      <c r="N1985" s="208"/>
      <c r="O1985" s="208"/>
      <c r="P1985" s="209">
        <f>SUM(P1986:P2022)</f>
        <v>0</v>
      </c>
      <c r="Q1985" s="208"/>
      <c r="R1985" s="209">
        <f>SUM(R1986:R2022)</f>
        <v>0.076200000000000018</v>
      </c>
      <c r="S1985" s="208"/>
      <c r="T1985" s="210">
        <f>SUM(T1986:T2022)</f>
        <v>0</v>
      </c>
      <c r="U1985" s="12"/>
      <c r="V1985" s="12"/>
      <c r="W1985" s="12"/>
      <c r="X1985" s="12"/>
      <c r="Y1985" s="12"/>
      <c r="Z1985" s="12"/>
      <c r="AA1985" s="12"/>
      <c r="AB1985" s="12"/>
      <c r="AC1985" s="12"/>
      <c r="AD1985" s="12"/>
      <c r="AE1985" s="12"/>
      <c r="AR1985" s="211" t="s">
        <v>83</v>
      </c>
      <c r="AT1985" s="212" t="s">
        <v>73</v>
      </c>
      <c r="AU1985" s="212" t="s">
        <v>81</v>
      </c>
      <c r="AY1985" s="211" t="s">
        <v>197</v>
      </c>
      <c r="BK1985" s="213">
        <f>SUM(BK1986:BK2022)</f>
        <v>0</v>
      </c>
    </row>
    <row r="1986" s="2" customFormat="1" ht="44.25" customHeight="1">
      <c r="A1986" s="41"/>
      <c r="B1986" s="42"/>
      <c r="C1986" s="216" t="s">
        <v>2657</v>
      </c>
      <c r="D1986" s="267" t="s">
        <v>199</v>
      </c>
      <c r="E1986" s="217" t="s">
        <v>2658</v>
      </c>
      <c r="F1986" s="218" t="s">
        <v>2659</v>
      </c>
      <c r="G1986" s="219" t="s">
        <v>267</v>
      </c>
      <c r="H1986" s="220">
        <v>14</v>
      </c>
      <c r="I1986" s="221"/>
      <c r="J1986" s="222">
        <f>ROUND(I1986*H1986,2)</f>
        <v>0</v>
      </c>
      <c r="K1986" s="218" t="s">
        <v>498</v>
      </c>
      <c r="L1986" s="47"/>
      <c r="M1986" s="223" t="s">
        <v>19</v>
      </c>
      <c r="N1986" s="224" t="s">
        <v>45</v>
      </c>
      <c r="O1986" s="87"/>
      <c r="P1986" s="225">
        <f>O1986*H1986</f>
        <v>0</v>
      </c>
      <c r="Q1986" s="225">
        <v>0</v>
      </c>
      <c r="R1986" s="225">
        <f>Q1986*H1986</f>
        <v>0</v>
      </c>
      <c r="S1986" s="225">
        <v>0</v>
      </c>
      <c r="T1986" s="226">
        <f>S1986*H1986</f>
        <v>0</v>
      </c>
      <c r="U1986" s="41"/>
      <c r="V1986" s="41"/>
      <c r="W1986" s="41"/>
      <c r="X1986" s="41"/>
      <c r="Y1986" s="41"/>
      <c r="Z1986" s="41"/>
      <c r="AA1986" s="41"/>
      <c r="AB1986" s="41"/>
      <c r="AC1986" s="41"/>
      <c r="AD1986" s="41"/>
      <c r="AE1986" s="41"/>
      <c r="AR1986" s="227" t="s">
        <v>291</v>
      </c>
      <c r="AT1986" s="227" t="s">
        <v>199</v>
      </c>
      <c r="AU1986" s="227" t="s">
        <v>83</v>
      </c>
      <c r="AY1986" s="20" t="s">
        <v>197</v>
      </c>
      <c r="BE1986" s="228">
        <f>IF(N1986="základní",J1986,0)</f>
        <v>0</v>
      </c>
      <c r="BF1986" s="228">
        <f>IF(N1986="snížená",J1986,0)</f>
        <v>0</v>
      </c>
      <c r="BG1986" s="228">
        <f>IF(N1986="zákl. přenesená",J1986,0)</f>
        <v>0</v>
      </c>
      <c r="BH1986" s="228">
        <f>IF(N1986="sníž. přenesená",J1986,0)</f>
        <v>0</v>
      </c>
      <c r="BI1986" s="228">
        <f>IF(N1986="nulová",J1986,0)</f>
        <v>0</v>
      </c>
      <c r="BJ1986" s="20" t="s">
        <v>81</v>
      </c>
      <c r="BK1986" s="228">
        <f>ROUND(I1986*H1986,2)</f>
        <v>0</v>
      </c>
      <c r="BL1986" s="20" t="s">
        <v>291</v>
      </c>
      <c r="BM1986" s="227" t="s">
        <v>2660</v>
      </c>
    </row>
    <row r="1987" s="2" customFormat="1">
      <c r="A1987" s="41"/>
      <c r="B1987" s="42"/>
      <c r="C1987" s="43"/>
      <c r="D1987" s="229" t="s">
        <v>205</v>
      </c>
      <c r="E1987" s="43"/>
      <c r="F1987" s="230" t="s">
        <v>2661</v>
      </c>
      <c r="G1987" s="43"/>
      <c r="H1987" s="43"/>
      <c r="I1987" s="231"/>
      <c r="J1987" s="43"/>
      <c r="K1987" s="43"/>
      <c r="L1987" s="47"/>
      <c r="M1987" s="232"/>
      <c r="N1987" s="233"/>
      <c r="O1987" s="87"/>
      <c r="P1987" s="87"/>
      <c r="Q1987" s="87"/>
      <c r="R1987" s="87"/>
      <c r="S1987" s="87"/>
      <c r="T1987" s="88"/>
      <c r="U1987" s="41"/>
      <c r="V1987" s="41"/>
      <c r="W1987" s="41"/>
      <c r="X1987" s="41"/>
      <c r="Y1987" s="41"/>
      <c r="Z1987" s="41"/>
      <c r="AA1987" s="41"/>
      <c r="AB1987" s="41"/>
      <c r="AC1987" s="41"/>
      <c r="AD1987" s="41"/>
      <c r="AE1987" s="41"/>
      <c r="AT1987" s="20" t="s">
        <v>205</v>
      </c>
      <c r="AU1987" s="20" t="s">
        <v>83</v>
      </c>
    </row>
    <row r="1988" s="13" customFormat="1">
      <c r="A1988" s="13"/>
      <c r="B1988" s="234"/>
      <c r="C1988" s="235"/>
      <c r="D1988" s="236" t="s">
        <v>207</v>
      </c>
      <c r="E1988" s="237" t="s">
        <v>19</v>
      </c>
      <c r="F1988" s="238" t="s">
        <v>2662</v>
      </c>
      <c r="G1988" s="235"/>
      <c r="H1988" s="239">
        <v>4</v>
      </c>
      <c r="I1988" s="240"/>
      <c r="J1988" s="235"/>
      <c r="K1988" s="235"/>
      <c r="L1988" s="241"/>
      <c r="M1988" s="242"/>
      <c r="N1988" s="243"/>
      <c r="O1988" s="243"/>
      <c r="P1988" s="243"/>
      <c r="Q1988" s="243"/>
      <c r="R1988" s="243"/>
      <c r="S1988" s="243"/>
      <c r="T1988" s="244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45" t="s">
        <v>207</v>
      </c>
      <c r="AU1988" s="245" t="s">
        <v>83</v>
      </c>
      <c r="AV1988" s="13" t="s">
        <v>83</v>
      </c>
      <c r="AW1988" s="13" t="s">
        <v>35</v>
      </c>
      <c r="AX1988" s="13" t="s">
        <v>74</v>
      </c>
      <c r="AY1988" s="245" t="s">
        <v>197</v>
      </c>
    </row>
    <row r="1989" s="13" customFormat="1">
      <c r="A1989" s="13"/>
      <c r="B1989" s="234"/>
      <c r="C1989" s="235"/>
      <c r="D1989" s="236" t="s">
        <v>207</v>
      </c>
      <c r="E1989" s="237" t="s">
        <v>19</v>
      </c>
      <c r="F1989" s="238" t="s">
        <v>2663</v>
      </c>
      <c r="G1989" s="235"/>
      <c r="H1989" s="239">
        <v>2</v>
      </c>
      <c r="I1989" s="240"/>
      <c r="J1989" s="235"/>
      <c r="K1989" s="235"/>
      <c r="L1989" s="241"/>
      <c r="M1989" s="242"/>
      <c r="N1989" s="243"/>
      <c r="O1989" s="243"/>
      <c r="P1989" s="243"/>
      <c r="Q1989" s="243"/>
      <c r="R1989" s="243"/>
      <c r="S1989" s="243"/>
      <c r="T1989" s="244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45" t="s">
        <v>207</v>
      </c>
      <c r="AU1989" s="245" t="s">
        <v>83</v>
      </c>
      <c r="AV1989" s="13" t="s">
        <v>83</v>
      </c>
      <c r="AW1989" s="13" t="s">
        <v>35</v>
      </c>
      <c r="AX1989" s="13" t="s">
        <v>74</v>
      </c>
      <c r="AY1989" s="245" t="s">
        <v>197</v>
      </c>
    </row>
    <row r="1990" s="13" customFormat="1">
      <c r="A1990" s="13"/>
      <c r="B1990" s="234"/>
      <c r="C1990" s="235"/>
      <c r="D1990" s="236" t="s">
        <v>207</v>
      </c>
      <c r="E1990" s="237" t="s">
        <v>19</v>
      </c>
      <c r="F1990" s="238" t="s">
        <v>2664</v>
      </c>
      <c r="G1990" s="235"/>
      <c r="H1990" s="239">
        <v>6</v>
      </c>
      <c r="I1990" s="240"/>
      <c r="J1990" s="235"/>
      <c r="K1990" s="235"/>
      <c r="L1990" s="241"/>
      <c r="M1990" s="242"/>
      <c r="N1990" s="243"/>
      <c r="O1990" s="243"/>
      <c r="P1990" s="243"/>
      <c r="Q1990" s="243"/>
      <c r="R1990" s="243"/>
      <c r="S1990" s="243"/>
      <c r="T1990" s="244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45" t="s">
        <v>207</v>
      </c>
      <c r="AU1990" s="245" t="s">
        <v>83</v>
      </c>
      <c r="AV1990" s="13" t="s">
        <v>83</v>
      </c>
      <c r="AW1990" s="13" t="s">
        <v>35</v>
      </c>
      <c r="AX1990" s="13" t="s">
        <v>74</v>
      </c>
      <c r="AY1990" s="245" t="s">
        <v>197</v>
      </c>
    </row>
    <row r="1991" s="13" customFormat="1">
      <c r="A1991" s="13"/>
      <c r="B1991" s="234"/>
      <c r="C1991" s="235"/>
      <c r="D1991" s="236" t="s">
        <v>207</v>
      </c>
      <c r="E1991" s="237" t="s">
        <v>19</v>
      </c>
      <c r="F1991" s="238" t="s">
        <v>2665</v>
      </c>
      <c r="G1991" s="235"/>
      <c r="H1991" s="239">
        <v>2</v>
      </c>
      <c r="I1991" s="240"/>
      <c r="J1991" s="235"/>
      <c r="K1991" s="235"/>
      <c r="L1991" s="241"/>
      <c r="M1991" s="242"/>
      <c r="N1991" s="243"/>
      <c r="O1991" s="243"/>
      <c r="P1991" s="243"/>
      <c r="Q1991" s="243"/>
      <c r="R1991" s="243"/>
      <c r="S1991" s="243"/>
      <c r="T1991" s="244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45" t="s">
        <v>207</v>
      </c>
      <c r="AU1991" s="245" t="s">
        <v>83</v>
      </c>
      <c r="AV1991" s="13" t="s">
        <v>83</v>
      </c>
      <c r="AW1991" s="13" t="s">
        <v>35</v>
      </c>
      <c r="AX1991" s="13" t="s">
        <v>74</v>
      </c>
      <c r="AY1991" s="245" t="s">
        <v>197</v>
      </c>
    </row>
    <row r="1992" s="14" customFormat="1">
      <c r="A1992" s="14"/>
      <c r="B1992" s="246"/>
      <c r="C1992" s="247"/>
      <c r="D1992" s="236" t="s">
        <v>207</v>
      </c>
      <c r="E1992" s="248" t="s">
        <v>19</v>
      </c>
      <c r="F1992" s="249" t="s">
        <v>216</v>
      </c>
      <c r="G1992" s="247"/>
      <c r="H1992" s="250">
        <v>14</v>
      </c>
      <c r="I1992" s="251"/>
      <c r="J1992" s="247"/>
      <c r="K1992" s="247"/>
      <c r="L1992" s="252"/>
      <c r="M1992" s="253"/>
      <c r="N1992" s="254"/>
      <c r="O1992" s="254"/>
      <c r="P1992" s="254"/>
      <c r="Q1992" s="254"/>
      <c r="R1992" s="254"/>
      <c r="S1992" s="254"/>
      <c r="T1992" s="255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56" t="s">
        <v>207</v>
      </c>
      <c r="AU1992" s="256" t="s">
        <v>83</v>
      </c>
      <c r="AV1992" s="14" t="s">
        <v>109</v>
      </c>
      <c r="AW1992" s="14" t="s">
        <v>35</v>
      </c>
      <c r="AX1992" s="14" t="s">
        <v>81</v>
      </c>
      <c r="AY1992" s="256" t="s">
        <v>197</v>
      </c>
    </row>
    <row r="1993" s="2" customFormat="1" ht="24.15" customHeight="1">
      <c r="A1993" s="41"/>
      <c r="B1993" s="42"/>
      <c r="C1993" s="279" t="s">
        <v>2666</v>
      </c>
      <c r="D1993" s="289" t="s">
        <v>542</v>
      </c>
      <c r="E1993" s="280" t="s">
        <v>2667</v>
      </c>
      <c r="F1993" s="281" t="s">
        <v>2668</v>
      </c>
      <c r="G1993" s="282" t="s">
        <v>202</v>
      </c>
      <c r="H1993" s="283">
        <v>4.5</v>
      </c>
      <c r="I1993" s="284"/>
      <c r="J1993" s="285">
        <f>ROUND(I1993*H1993,2)</f>
        <v>0</v>
      </c>
      <c r="K1993" s="281" t="s">
        <v>498</v>
      </c>
      <c r="L1993" s="286"/>
      <c r="M1993" s="287" t="s">
        <v>19</v>
      </c>
      <c r="N1993" s="288" t="s">
        <v>45</v>
      </c>
      <c r="O1993" s="87"/>
      <c r="P1993" s="225">
        <f>O1993*H1993</f>
        <v>0</v>
      </c>
      <c r="Q1993" s="225">
        <v>0.001</v>
      </c>
      <c r="R1993" s="225">
        <f>Q1993*H1993</f>
        <v>0.0045000000000000005</v>
      </c>
      <c r="S1993" s="225">
        <v>0</v>
      </c>
      <c r="T1993" s="226">
        <f>S1993*H1993</f>
        <v>0</v>
      </c>
      <c r="U1993" s="41"/>
      <c r="V1993" s="41"/>
      <c r="W1993" s="41"/>
      <c r="X1993" s="41"/>
      <c r="Y1993" s="41"/>
      <c r="Z1993" s="41"/>
      <c r="AA1993" s="41"/>
      <c r="AB1993" s="41"/>
      <c r="AC1993" s="41"/>
      <c r="AD1993" s="41"/>
      <c r="AE1993" s="41"/>
      <c r="AR1993" s="227" t="s">
        <v>396</v>
      </c>
      <c r="AT1993" s="227" t="s">
        <v>542</v>
      </c>
      <c r="AU1993" s="227" t="s">
        <v>83</v>
      </c>
      <c r="AY1993" s="20" t="s">
        <v>197</v>
      </c>
      <c r="BE1993" s="228">
        <f>IF(N1993="základní",J1993,0)</f>
        <v>0</v>
      </c>
      <c r="BF1993" s="228">
        <f>IF(N1993="snížená",J1993,0)</f>
        <v>0</v>
      </c>
      <c r="BG1993" s="228">
        <f>IF(N1993="zákl. přenesená",J1993,0)</f>
        <v>0</v>
      </c>
      <c r="BH1993" s="228">
        <f>IF(N1993="sníž. přenesená",J1993,0)</f>
        <v>0</v>
      </c>
      <c r="BI1993" s="228">
        <f>IF(N1993="nulová",J1993,0)</f>
        <v>0</v>
      </c>
      <c r="BJ1993" s="20" t="s">
        <v>81</v>
      </c>
      <c r="BK1993" s="228">
        <f>ROUND(I1993*H1993,2)</f>
        <v>0</v>
      </c>
      <c r="BL1993" s="20" t="s">
        <v>291</v>
      </c>
      <c r="BM1993" s="227" t="s">
        <v>2669</v>
      </c>
    </row>
    <row r="1994" s="13" customFormat="1">
      <c r="A1994" s="13"/>
      <c r="B1994" s="234"/>
      <c r="C1994" s="235"/>
      <c r="D1994" s="236" t="s">
        <v>207</v>
      </c>
      <c r="E1994" s="237" t="s">
        <v>19</v>
      </c>
      <c r="F1994" s="238" t="s">
        <v>2670</v>
      </c>
      <c r="G1994" s="235"/>
      <c r="H1994" s="239">
        <v>4.5</v>
      </c>
      <c r="I1994" s="240"/>
      <c r="J1994" s="235"/>
      <c r="K1994" s="235"/>
      <c r="L1994" s="241"/>
      <c r="M1994" s="242"/>
      <c r="N1994" s="243"/>
      <c r="O1994" s="243"/>
      <c r="P1994" s="243"/>
      <c r="Q1994" s="243"/>
      <c r="R1994" s="243"/>
      <c r="S1994" s="243"/>
      <c r="T1994" s="244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45" t="s">
        <v>207</v>
      </c>
      <c r="AU1994" s="245" t="s">
        <v>83</v>
      </c>
      <c r="AV1994" s="13" t="s">
        <v>83</v>
      </c>
      <c r="AW1994" s="13" t="s">
        <v>35</v>
      </c>
      <c r="AX1994" s="13" t="s">
        <v>81</v>
      </c>
      <c r="AY1994" s="245" t="s">
        <v>197</v>
      </c>
    </row>
    <row r="1995" s="2" customFormat="1" ht="24.15" customHeight="1">
      <c r="A1995" s="41"/>
      <c r="B1995" s="42"/>
      <c r="C1995" s="279" t="s">
        <v>2671</v>
      </c>
      <c r="D1995" s="289" t="s">
        <v>542</v>
      </c>
      <c r="E1995" s="280" t="s">
        <v>2672</v>
      </c>
      <c r="F1995" s="281" t="s">
        <v>2673</v>
      </c>
      <c r="G1995" s="282" t="s">
        <v>202</v>
      </c>
      <c r="H1995" s="283">
        <v>22.199999999999999</v>
      </c>
      <c r="I1995" s="284"/>
      <c r="J1995" s="285">
        <f>ROUND(I1995*H1995,2)</f>
        <v>0</v>
      </c>
      <c r="K1995" s="281" t="s">
        <v>498</v>
      </c>
      <c r="L1995" s="286"/>
      <c r="M1995" s="287" t="s">
        <v>19</v>
      </c>
      <c r="N1995" s="288" t="s">
        <v>45</v>
      </c>
      <c r="O1995" s="87"/>
      <c r="P1995" s="225">
        <f>O1995*H1995</f>
        <v>0</v>
      </c>
      <c r="Q1995" s="225">
        <v>0.001</v>
      </c>
      <c r="R1995" s="225">
        <f>Q1995*H1995</f>
        <v>0.022200000000000001</v>
      </c>
      <c r="S1995" s="225">
        <v>0</v>
      </c>
      <c r="T1995" s="226">
        <f>S1995*H1995</f>
        <v>0</v>
      </c>
      <c r="U1995" s="41"/>
      <c r="V1995" s="41"/>
      <c r="W1995" s="41"/>
      <c r="X1995" s="41"/>
      <c r="Y1995" s="41"/>
      <c r="Z1995" s="41"/>
      <c r="AA1995" s="41"/>
      <c r="AB1995" s="41"/>
      <c r="AC1995" s="41"/>
      <c r="AD1995" s="41"/>
      <c r="AE1995" s="41"/>
      <c r="AR1995" s="227" t="s">
        <v>396</v>
      </c>
      <c r="AT1995" s="227" t="s">
        <v>542</v>
      </c>
      <c r="AU1995" s="227" t="s">
        <v>83</v>
      </c>
      <c r="AY1995" s="20" t="s">
        <v>197</v>
      </c>
      <c r="BE1995" s="228">
        <f>IF(N1995="základní",J1995,0)</f>
        <v>0</v>
      </c>
      <c r="BF1995" s="228">
        <f>IF(N1995="snížená",J1995,0)</f>
        <v>0</v>
      </c>
      <c r="BG1995" s="228">
        <f>IF(N1995="zákl. přenesená",J1995,0)</f>
        <v>0</v>
      </c>
      <c r="BH1995" s="228">
        <f>IF(N1995="sníž. přenesená",J1995,0)</f>
        <v>0</v>
      </c>
      <c r="BI1995" s="228">
        <f>IF(N1995="nulová",J1995,0)</f>
        <v>0</v>
      </c>
      <c r="BJ1995" s="20" t="s">
        <v>81</v>
      </c>
      <c r="BK1995" s="228">
        <f>ROUND(I1995*H1995,2)</f>
        <v>0</v>
      </c>
      <c r="BL1995" s="20" t="s">
        <v>291</v>
      </c>
      <c r="BM1995" s="227" t="s">
        <v>2674</v>
      </c>
    </row>
    <row r="1996" s="13" customFormat="1">
      <c r="A1996" s="13"/>
      <c r="B1996" s="234"/>
      <c r="C1996" s="235"/>
      <c r="D1996" s="236" t="s">
        <v>207</v>
      </c>
      <c r="E1996" s="237" t="s">
        <v>19</v>
      </c>
      <c r="F1996" s="238" t="s">
        <v>2675</v>
      </c>
      <c r="G1996" s="235"/>
      <c r="H1996" s="239">
        <v>22.199999999999999</v>
      </c>
      <c r="I1996" s="240"/>
      <c r="J1996" s="235"/>
      <c r="K1996" s="235"/>
      <c r="L1996" s="241"/>
      <c r="M1996" s="242"/>
      <c r="N1996" s="243"/>
      <c r="O1996" s="243"/>
      <c r="P1996" s="243"/>
      <c r="Q1996" s="243"/>
      <c r="R1996" s="243"/>
      <c r="S1996" s="243"/>
      <c r="T1996" s="244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45" t="s">
        <v>207</v>
      </c>
      <c r="AU1996" s="245" t="s">
        <v>83</v>
      </c>
      <c r="AV1996" s="13" t="s">
        <v>83</v>
      </c>
      <c r="AW1996" s="13" t="s">
        <v>35</v>
      </c>
      <c r="AX1996" s="13" t="s">
        <v>81</v>
      </c>
      <c r="AY1996" s="245" t="s">
        <v>197</v>
      </c>
    </row>
    <row r="1997" s="2" customFormat="1" ht="24.15" customHeight="1">
      <c r="A1997" s="41"/>
      <c r="B1997" s="42"/>
      <c r="C1997" s="279" t="s">
        <v>2676</v>
      </c>
      <c r="D1997" s="289" t="s">
        <v>542</v>
      </c>
      <c r="E1997" s="280" t="s">
        <v>2677</v>
      </c>
      <c r="F1997" s="281" t="s">
        <v>2678</v>
      </c>
      <c r="G1997" s="282" t="s">
        <v>202</v>
      </c>
      <c r="H1997" s="283">
        <v>15</v>
      </c>
      <c r="I1997" s="284"/>
      <c r="J1997" s="285">
        <f>ROUND(I1997*H1997,2)</f>
        <v>0</v>
      </c>
      <c r="K1997" s="281" t="s">
        <v>498</v>
      </c>
      <c r="L1997" s="286"/>
      <c r="M1997" s="287" t="s">
        <v>19</v>
      </c>
      <c r="N1997" s="288" t="s">
        <v>45</v>
      </c>
      <c r="O1997" s="87"/>
      <c r="P1997" s="225">
        <f>O1997*H1997</f>
        <v>0</v>
      </c>
      <c r="Q1997" s="225">
        <v>0.001</v>
      </c>
      <c r="R1997" s="225">
        <f>Q1997*H1997</f>
        <v>0.014999999999999999</v>
      </c>
      <c r="S1997" s="225">
        <v>0</v>
      </c>
      <c r="T1997" s="226">
        <f>S1997*H1997</f>
        <v>0</v>
      </c>
      <c r="U1997" s="41"/>
      <c r="V1997" s="41"/>
      <c r="W1997" s="41"/>
      <c r="X1997" s="41"/>
      <c r="Y1997" s="41"/>
      <c r="Z1997" s="41"/>
      <c r="AA1997" s="41"/>
      <c r="AB1997" s="41"/>
      <c r="AC1997" s="41"/>
      <c r="AD1997" s="41"/>
      <c r="AE1997" s="41"/>
      <c r="AR1997" s="227" t="s">
        <v>396</v>
      </c>
      <c r="AT1997" s="227" t="s">
        <v>542</v>
      </c>
      <c r="AU1997" s="227" t="s">
        <v>83</v>
      </c>
      <c r="AY1997" s="20" t="s">
        <v>197</v>
      </c>
      <c r="BE1997" s="228">
        <f>IF(N1997="základní",J1997,0)</f>
        <v>0</v>
      </c>
      <c r="BF1997" s="228">
        <f>IF(N1997="snížená",J1997,0)</f>
        <v>0</v>
      </c>
      <c r="BG1997" s="228">
        <f>IF(N1997="zákl. přenesená",J1997,0)</f>
        <v>0</v>
      </c>
      <c r="BH1997" s="228">
        <f>IF(N1997="sníž. přenesená",J1997,0)</f>
        <v>0</v>
      </c>
      <c r="BI1997" s="228">
        <f>IF(N1997="nulová",J1997,0)</f>
        <v>0</v>
      </c>
      <c r="BJ1997" s="20" t="s">
        <v>81</v>
      </c>
      <c r="BK1997" s="228">
        <f>ROUND(I1997*H1997,2)</f>
        <v>0</v>
      </c>
      <c r="BL1997" s="20" t="s">
        <v>291</v>
      </c>
      <c r="BM1997" s="227" t="s">
        <v>2679</v>
      </c>
    </row>
    <row r="1998" s="13" customFormat="1">
      <c r="A1998" s="13"/>
      <c r="B1998" s="234"/>
      <c r="C1998" s="235"/>
      <c r="D1998" s="236" t="s">
        <v>207</v>
      </c>
      <c r="E1998" s="237" t="s">
        <v>19</v>
      </c>
      <c r="F1998" s="238" t="s">
        <v>2680</v>
      </c>
      <c r="G1998" s="235"/>
      <c r="H1998" s="239">
        <v>15</v>
      </c>
      <c r="I1998" s="240"/>
      <c r="J1998" s="235"/>
      <c r="K1998" s="235"/>
      <c r="L1998" s="241"/>
      <c r="M1998" s="242"/>
      <c r="N1998" s="243"/>
      <c r="O1998" s="243"/>
      <c r="P1998" s="243"/>
      <c r="Q1998" s="243"/>
      <c r="R1998" s="243"/>
      <c r="S1998" s="243"/>
      <c r="T1998" s="244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45" t="s">
        <v>207</v>
      </c>
      <c r="AU1998" s="245" t="s">
        <v>83</v>
      </c>
      <c r="AV1998" s="13" t="s">
        <v>83</v>
      </c>
      <c r="AW1998" s="13" t="s">
        <v>35</v>
      </c>
      <c r="AX1998" s="13" t="s">
        <v>81</v>
      </c>
      <c r="AY1998" s="245" t="s">
        <v>197</v>
      </c>
    </row>
    <row r="1999" s="2" customFormat="1" ht="44.25" customHeight="1">
      <c r="A1999" s="41"/>
      <c r="B1999" s="42"/>
      <c r="C1999" s="216" t="s">
        <v>2681</v>
      </c>
      <c r="D1999" s="267" t="s">
        <v>199</v>
      </c>
      <c r="E1999" s="217" t="s">
        <v>2682</v>
      </c>
      <c r="F1999" s="218" t="s">
        <v>2683</v>
      </c>
      <c r="G1999" s="219" t="s">
        <v>267</v>
      </c>
      <c r="H1999" s="220">
        <v>2</v>
      </c>
      <c r="I1999" s="221"/>
      <c r="J1999" s="222">
        <f>ROUND(I1999*H1999,2)</f>
        <v>0</v>
      </c>
      <c r="K1999" s="218" t="s">
        <v>498</v>
      </c>
      <c r="L1999" s="47"/>
      <c r="M1999" s="223" t="s">
        <v>19</v>
      </c>
      <c r="N1999" s="224" t="s">
        <v>45</v>
      </c>
      <c r="O1999" s="87"/>
      <c r="P1999" s="225">
        <f>O1999*H1999</f>
        <v>0</v>
      </c>
      <c r="Q1999" s="225">
        <v>0</v>
      </c>
      <c r="R1999" s="225">
        <f>Q1999*H1999</f>
        <v>0</v>
      </c>
      <c r="S1999" s="225">
        <v>0</v>
      </c>
      <c r="T1999" s="226">
        <f>S1999*H1999</f>
        <v>0</v>
      </c>
      <c r="U1999" s="41"/>
      <c r="V1999" s="41"/>
      <c r="W1999" s="41"/>
      <c r="X1999" s="41"/>
      <c r="Y1999" s="41"/>
      <c r="Z1999" s="41"/>
      <c r="AA1999" s="41"/>
      <c r="AB1999" s="41"/>
      <c r="AC1999" s="41"/>
      <c r="AD1999" s="41"/>
      <c r="AE1999" s="41"/>
      <c r="AR1999" s="227" t="s">
        <v>291</v>
      </c>
      <c r="AT1999" s="227" t="s">
        <v>199</v>
      </c>
      <c r="AU1999" s="227" t="s">
        <v>83</v>
      </c>
      <c r="AY1999" s="20" t="s">
        <v>197</v>
      </c>
      <c r="BE1999" s="228">
        <f>IF(N1999="základní",J1999,0)</f>
        <v>0</v>
      </c>
      <c r="BF1999" s="228">
        <f>IF(N1999="snížená",J1999,0)</f>
        <v>0</v>
      </c>
      <c r="BG1999" s="228">
        <f>IF(N1999="zákl. přenesená",J1999,0)</f>
        <v>0</v>
      </c>
      <c r="BH1999" s="228">
        <f>IF(N1999="sníž. přenesená",J1999,0)</f>
        <v>0</v>
      </c>
      <c r="BI1999" s="228">
        <f>IF(N1999="nulová",J1999,0)</f>
        <v>0</v>
      </c>
      <c r="BJ1999" s="20" t="s">
        <v>81</v>
      </c>
      <c r="BK1999" s="228">
        <f>ROUND(I1999*H1999,2)</f>
        <v>0</v>
      </c>
      <c r="BL1999" s="20" t="s">
        <v>291</v>
      </c>
      <c r="BM1999" s="227" t="s">
        <v>2684</v>
      </c>
    </row>
    <row r="2000" s="2" customFormat="1">
      <c r="A2000" s="41"/>
      <c r="B2000" s="42"/>
      <c r="C2000" s="43"/>
      <c r="D2000" s="229" t="s">
        <v>205</v>
      </c>
      <c r="E2000" s="43"/>
      <c r="F2000" s="230" t="s">
        <v>2685</v>
      </c>
      <c r="G2000" s="43"/>
      <c r="H2000" s="43"/>
      <c r="I2000" s="231"/>
      <c r="J2000" s="43"/>
      <c r="K2000" s="43"/>
      <c r="L2000" s="47"/>
      <c r="M2000" s="232"/>
      <c r="N2000" s="233"/>
      <c r="O2000" s="87"/>
      <c r="P2000" s="87"/>
      <c r="Q2000" s="87"/>
      <c r="R2000" s="87"/>
      <c r="S2000" s="87"/>
      <c r="T2000" s="88"/>
      <c r="U2000" s="41"/>
      <c r="V2000" s="41"/>
      <c r="W2000" s="41"/>
      <c r="X2000" s="41"/>
      <c r="Y2000" s="41"/>
      <c r="Z2000" s="41"/>
      <c r="AA2000" s="41"/>
      <c r="AB2000" s="41"/>
      <c r="AC2000" s="41"/>
      <c r="AD2000" s="41"/>
      <c r="AE2000" s="41"/>
      <c r="AT2000" s="20" t="s">
        <v>205</v>
      </c>
      <c r="AU2000" s="20" t="s">
        <v>83</v>
      </c>
    </row>
    <row r="2001" s="13" customFormat="1">
      <c r="A2001" s="13"/>
      <c r="B2001" s="234"/>
      <c r="C2001" s="235"/>
      <c r="D2001" s="236" t="s">
        <v>207</v>
      </c>
      <c r="E2001" s="237" t="s">
        <v>19</v>
      </c>
      <c r="F2001" s="238" t="s">
        <v>2686</v>
      </c>
      <c r="G2001" s="235"/>
      <c r="H2001" s="239">
        <v>2</v>
      </c>
      <c r="I2001" s="240"/>
      <c r="J2001" s="235"/>
      <c r="K2001" s="235"/>
      <c r="L2001" s="241"/>
      <c r="M2001" s="242"/>
      <c r="N2001" s="243"/>
      <c r="O2001" s="243"/>
      <c r="P2001" s="243"/>
      <c r="Q2001" s="243"/>
      <c r="R2001" s="243"/>
      <c r="S2001" s="243"/>
      <c r="T2001" s="244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45" t="s">
        <v>207</v>
      </c>
      <c r="AU2001" s="245" t="s">
        <v>83</v>
      </c>
      <c r="AV2001" s="13" t="s">
        <v>83</v>
      </c>
      <c r="AW2001" s="13" t="s">
        <v>35</v>
      </c>
      <c r="AX2001" s="13" t="s">
        <v>81</v>
      </c>
      <c r="AY2001" s="245" t="s">
        <v>197</v>
      </c>
    </row>
    <row r="2002" s="2" customFormat="1" ht="24.15" customHeight="1">
      <c r="A2002" s="41"/>
      <c r="B2002" s="42"/>
      <c r="C2002" s="279" t="s">
        <v>2687</v>
      </c>
      <c r="D2002" s="289" t="s">
        <v>542</v>
      </c>
      <c r="E2002" s="280" t="s">
        <v>2688</v>
      </c>
      <c r="F2002" s="281" t="s">
        <v>2689</v>
      </c>
      <c r="G2002" s="282" t="s">
        <v>202</v>
      </c>
      <c r="H2002" s="283">
        <v>10.5</v>
      </c>
      <c r="I2002" s="284"/>
      <c r="J2002" s="285">
        <f>ROUND(I2002*H2002,2)</f>
        <v>0</v>
      </c>
      <c r="K2002" s="281" t="s">
        <v>498</v>
      </c>
      <c r="L2002" s="286"/>
      <c r="M2002" s="287" t="s">
        <v>19</v>
      </c>
      <c r="N2002" s="288" t="s">
        <v>45</v>
      </c>
      <c r="O2002" s="87"/>
      <c r="P2002" s="225">
        <f>O2002*H2002</f>
        <v>0</v>
      </c>
      <c r="Q2002" s="225">
        <v>0.001</v>
      </c>
      <c r="R2002" s="225">
        <f>Q2002*H2002</f>
        <v>0.010500000000000001</v>
      </c>
      <c r="S2002" s="225">
        <v>0</v>
      </c>
      <c r="T2002" s="226">
        <f>S2002*H2002</f>
        <v>0</v>
      </c>
      <c r="U2002" s="41"/>
      <c r="V2002" s="41"/>
      <c r="W2002" s="41"/>
      <c r="X2002" s="41"/>
      <c r="Y2002" s="41"/>
      <c r="Z2002" s="41"/>
      <c r="AA2002" s="41"/>
      <c r="AB2002" s="41"/>
      <c r="AC2002" s="41"/>
      <c r="AD2002" s="41"/>
      <c r="AE2002" s="41"/>
      <c r="AR2002" s="227" t="s">
        <v>396</v>
      </c>
      <c r="AT2002" s="227" t="s">
        <v>542</v>
      </c>
      <c r="AU2002" s="227" t="s">
        <v>83</v>
      </c>
      <c r="AY2002" s="20" t="s">
        <v>197</v>
      </c>
      <c r="BE2002" s="228">
        <f>IF(N2002="základní",J2002,0)</f>
        <v>0</v>
      </c>
      <c r="BF2002" s="228">
        <f>IF(N2002="snížená",J2002,0)</f>
        <v>0</v>
      </c>
      <c r="BG2002" s="228">
        <f>IF(N2002="zákl. přenesená",J2002,0)</f>
        <v>0</v>
      </c>
      <c r="BH2002" s="228">
        <f>IF(N2002="sníž. přenesená",J2002,0)</f>
        <v>0</v>
      </c>
      <c r="BI2002" s="228">
        <f>IF(N2002="nulová",J2002,0)</f>
        <v>0</v>
      </c>
      <c r="BJ2002" s="20" t="s">
        <v>81</v>
      </c>
      <c r="BK2002" s="228">
        <f>ROUND(I2002*H2002,2)</f>
        <v>0</v>
      </c>
      <c r="BL2002" s="20" t="s">
        <v>291</v>
      </c>
      <c r="BM2002" s="227" t="s">
        <v>2690</v>
      </c>
    </row>
    <row r="2003" s="13" customFormat="1">
      <c r="A2003" s="13"/>
      <c r="B2003" s="234"/>
      <c r="C2003" s="235"/>
      <c r="D2003" s="236" t="s">
        <v>207</v>
      </c>
      <c r="E2003" s="237" t="s">
        <v>19</v>
      </c>
      <c r="F2003" s="238" t="s">
        <v>2691</v>
      </c>
      <c r="G2003" s="235"/>
      <c r="H2003" s="239">
        <v>10.5</v>
      </c>
      <c r="I2003" s="240"/>
      <c r="J2003" s="235"/>
      <c r="K2003" s="235"/>
      <c r="L2003" s="241"/>
      <c r="M2003" s="242"/>
      <c r="N2003" s="243"/>
      <c r="O2003" s="243"/>
      <c r="P2003" s="243"/>
      <c r="Q2003" s="243"/>
      <c r="R2003" s="243"/>
      <c r="S2003" s="243"/>
      <c r="T2003" s="244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45" t="s">
        <v>207</v>
      </c>
      <c r="AU2003" s="245" t="s">
        <v>83</v>
      </c>
      <c r="AV2003" s="13" t="s">
        <v>83</v>
      </c>
      <c r="AW2003" s="13" t="s">
        <v>35</v>
      </c>
      <c r="AX2003" s="13" t="s">
        <v>81</v>
      </c>
      <c r="AY2003" s="245" t="s">
        <v>197</v>
      </c>
    </row>
    <row r="2004" s="2" customFormat="1" ht="37.8" customHeight="1">
      <c r="A2004" s="41"/>
      <c r="B2004" s="42"/>
      <c r="C2004" s="216" t="s">
        <v>2692</v>
      </c>
      <c r="D2004" s="267" t="s">
        <v>199</v>
      </c>
      <c r="E2004" s="217" t="s">
        <v>2693</v>
      </c>
      <c r="F2004" s="218" t="s">
        <v>2694</v>
      </c>
      <c r="G2004" s="219" t="s">
        <v>267</v>
      </c>
      <c r="H2004" s="220">
        <v>10</v>
      </c>
      <c r="I2004" s="221"/>
      <c r="J2004" s="222">
        <f>ROUND(I2004*H2004,2)</f>
        <v>0</v>
      </c>
      <c r="K2004" s="218" t="s">
        <v>498</v>
      </c>
      <c r="L2004" s="47"/>
      <c r="M2004" s="223" t="s">
        <v>19</v>
      </c>
      <c r="N2004" s="224" t="s">
        <v>45</v>
      </c>
      <c r="O2004" s="87"/>
      <c r="P2004" s="225">
        <f>O2004*H2004</f>
        <v>0</v>
      </c>
      <c r="Q2004" s="225">
        <v>0</v>
      </c>
      <c r="R2004" s="225">
        <f>Q2004*H2004</f>
        <v>0</v>
      </c>
      <c r="S2004" s="225">
        <v>0</v>
      </c>
      <c r="T2004" s="226">
        <f>S2004*H2004</f>
        <v>0</v>
      </c>
      <c r="U2004" s="41"/>
      <c r="V2004" s="41"/>
      <c r="W2004" s="41"/>
      <c r="X2004" s="41"/>
      <c r="Y2004" s="41"/>
      <c r="Z2004" s="41"/>
      <c r="AA2004" s="41"/>
      <c r="AB2004" s="41"/>
      <c r="AC2004" s="41"/>
      <c r="AD2004" s="41"/>
      <c r="AE2004" s="41"/>
      <c r="AR2004" s="227" t="s">
        <v>291</v>
      </c>
      <c r="AT2004" s="227" t="s">
        <v>199</v>
      </c>
      <c r="AU2004" s="227" t="s">
        <v>83</v>
      </c>
      <c r="AY2004" s="20" t="s">
        <v>197</v>
      </c>
      <c r="BE2004" s="228">
        <f>IF(N2004="základní",J2004,0)</f>
        <v>0</v>
      </c>
      <c r="BF2004" s="228">
        <f>IF(N2004="snížená",J2004,0)</f>
        <v>0</v>
      </c>
      <c r="BG2004" s="228">
        <f>IF(N2004="zákl. přenesená",J2004,0)</f>
        <v>0</v>
      </c>
      <c r="BH2004" s="228">
        <f>IF(N2004="sníž. přenesená",J2004,0)</f>
        <v>0</v>
      </c>
      <c r="BI2004" s="228">
        <f>IF(N2004="nulová",J2004,0)</f>
        <v>0</v>
      </c>
      <c r="BJ2004" s="20" t="s">
        <v>81</v>
      </c>
      <c r="BK2004" s="228">
        <f>ROUND(I2004*H2004,2)</f>
        <v>0</v>
      </c>
      <c r="BL2004" s="20" t="s">
        <v>291</v>
      </c>
      <c r="BM2004" s="227" t="s">
        <v>2695</v>
      </c>
    </row>
    <row r="2005" s="2" customFormat="1">
      <c r="A2005" s="41"/>
      <c r="B2005" s="42"/>
      <c r="C2005" s="43"/>
      <c r="D2005" s="229" t="s">
        <v>205</v>
      </c>
      <c r="E2005" s="43"/>
      <c r="F2005" s="230" t="s">
        <v>2696</v>
      </c>
      <c r="G2005" s="43"/>
      <c r="H2005" s="43"/>
      <c r="I2005" s="231"/>
      <c r="J2005" s="43"/>
      <c r="K2005" s="43"/>
      <c r="L2005" s="47"/>
      <c r="M2005" s="232"/>
      <c r="N2005" s="233"/>
      <c r="O2005" s="87"/>
      <c r="P2005" s="87"/>
      <c r="Q2005" s="87"/>
      <c r="R2005" s="87"/>
      <c r="S2005" s="87"/>
      <c r="T2005" s="88"/>
      <c r="U2005" s="41"/>
      <c r="V2005" s="41"/>
      <c r="W2005" s="41"/>
      <c r="X2005" s="41"/>
      <c r="Y2005" s="41"/>
      <c r="Z2005" s="41"/>
      <c r="AA2005" s="41"/>
      <c r="AB2005" s="41"/>
      <c r="AC2005" s="41"/>
      <c r="AD2005" s="41"/>
      <c r="AE2005" s="41"/>
      <c r="AT2005" s="20" t="s">
        <v>205</v>
      </c>
      <c r="AU2005" s="20" t="s">
        <v>83</v>
      </c>
    </row>
    <row r="2006" s="13" customFormat="1">
      <c r="A2006" s="13"/>
      <c r="B2006" s="234"/>
      <c r="C2006" s="235"/>
      <c r="D2006" s="236" t="s">
        <v>207</v>
      </c>
      <c r="E2006" s="237" t="s">
        <v>19</v>
      </c>
      <c r="F2006" s="238" t="s">
        <v>2663</v>
      </c>
      <c r="G2006" s="235"/>
      <c r="H2006" s="239">
        <v>2</v>
      </c>
      <c r="I2006" s="240"/>
      <c r="J2006" s="235"/>
      <c r="K2006" s="235"/>
      <c r="L2006" s="241"/>
      <c r="M2006" s="242"/>
      <c r="N2006" s="243"/>
      <c r="O2006" s="243"/>
      <c r="P2006" s="243"/>
      <c r="Q2006" s="243"/>
      <c r="R2006" s="243"/>
      <c r="S2006" s="243"/>
      <c r="T2006" s="244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45" t="s">
        <v>207</v>
      </c>
      <c r="AU2006" s="245" t="s">
        <v>83</v>
      </c>
      <c r="AV2006" s="13" t="s">
        <v>83</v>
      </c>
      <c r="AW2006" s="13" t="s">
        <v>35</v>
      </c>
      <c r="AX2006" s="13" t="s">
        <v>74</v>
      </c>
      <c r="AY2006" s="245" t="s">
        <v>197</v>
      </c>
    </row>
    <row r="2007" s="13" customFormat="1">
      <c r="A2007" s="13"/>
      <c r="B2007" s="234"/>
      <c r="C2007" s="235"/>
      <c r="D2007" s="236" t="s">
        <v>207</v>
      </c>
      <c r="E2007" s="237" t="s">
        <v>19</v>
      </c>
      <c r="F2007" s="238" t="s">
        <v>2664</v>
      </c>
      <c r="G2007" s="235"/>
      <c r="H2007" s="239">
        <v>6</v>
      </c>
      <c r="I2007" s="240"/>
      <c r="J2007" s="235"/>
      <c r="K2007" s="235"/>
      <c r="L2007" s="241"/>
      <c r="M2007" s="242"/>
      <c r="N2007" s="243"/>
      <c r="O2007" s="243"/>
      <c r="P2007" s="243"/>
      <c r="Q2007" s="243"/>
      <c r="R2007" s="243"/>
      <c r="S2007" s="243"/>
      <c r="T2007" s="244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45" t="s">
        <v>207</v>
      </c>
      <c r="AU2007" s="245" t="s">
        <v>83</v>
      </c>
      <c r="AV2007" s="13" t="s">
        <v>83</v>
      </c>
      <c r="AW2007" s="13" t="s">
        <v>35</v>
      </c>
      <c r="AX2007" s="13" t="s">
        <v>74</v>
      </c>
      <c r="AY2007" s="245" t="s">
        <v>197</v>
      </c>
    </row>
    <row r="2008" s="13" customFormat="1">
      <c r="A2008" s="13"/>
      <c r="B2008" s="234"/>
      <c r="C2008" s="235"/>
      <c r="D2008" s="236" t="s">
        <v>207</v>
      </c>
      <c r="E2008" s="237" t="s">
        <v>19</v>
      </c>
      <c r="F2008" s="238" t="s">
        <v>2665</v>
      </c>
      <c r="G2008" s="235"/>
      <c r="H2008" s="239">
        <v>2</v>
      </c>
      <c r="I2008" s="240"/>
      <c r="J2008" s="235"/>
      <c r="K2008" s="235"/>
      <c r="L2008" s="241"/>
      <c r="M2008" s="242"/>
      <c r="N2008" s="243"/>
      <c r="O2008" s="243"/>
      <c r="P2008" s="243"/>
      <c r="Q2008" s="243"/>
      <c r="R2008" s="243"/>
      <c r="S2008" s="243"/>
      <c r="T2008" s="244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5" t="s">
        <v>207</v>
      </c>
      <c r="AU2008" s="245" t="s">
        <v>83</v>
      </c>
      <c r="AV2008" s="13" t="s">
        <v>83</v>
      </c>
      <c r="AW2008" s="13" t="s">
        <v>35</v>
      </c>
      <c r="AX2008" s="13" t="s">
        <v>74</v>
      </c>
      <c r="AY2008" s="245" t="s">
        <v>197</v>
      </c>
    </row>
    <row r="2009" s="14" customFormat="1">
      <c r="A2009" s="14"/>
      <c r="B2009" s="246"/>
      <c r="C2009" s="247"/>
      <c r="D2009" s="236" t="s">
        <v>207</v>
      </c>
      <c r="E2009" s="248" t="s">
        <v>19</v>
      </c>
      <c r="F2009" s="249" t="s">
        <v>216</v>
      </c>
      <c r="G2009" s="247"/>
      <c r="H2009" s="250">
        <v>10</v>
      </c>
      <c r="I2009" s="251"/>
      <c r="J2009" s="247"/>
      <c r="K2009" s="247"/>
      <c r="L2009" s="252"/>
      <c r="M2009" s="253"/>
      <c r="N2009" s="254"/>
      <c r="O2009" s="254"/>
      <c r="P2009" s="254"/>
      <c r="Q2009" s="254"/>
      <c r="R2009" s="254"/>
      <c r="S2009" s="254"/>
      <c r="T2009" s="255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56" t="s">
        <v>207</v>
      </c>
      <c r="AU2009" s="256" t="s">
        <v>83</v>
      </c>
      <c r="AV2009" s="14" t="s">
        <v>109</v>
      </c>
      <c r="AW2009" s="14" t="s">
        <v>35</v>
      </c>
      <c r="AX2009" s="14" t="s">
        <v>81</v>
      </c>
      <c r="AY2009" s="256" t="s">
        <v>197</v>
      </c>
    </row>
    <row r="2010" s="2" customFormat="1" ht="33" customHeight="1">
      <c r="A2010" s="41"/>
      <c r="B2010" s="42"/>
      <c r="C2010" s="279" t="s">
        <v>2697</v>
      </c>
      <c r="D2010" s="289" t="s">
        <v>542</v>
      </c>
      <c r="E2010" s="280" t="s">
        <v>2698</v>
      </c>
      <c r="F2010" s="281" t="s">
        <v>2699</v>
      </c>
      <c r="G2010" s="282" t="s">
        <v>267</v>
      </c>
      <c r="H2010" s="283">
        <v>10</v>
      </c>
      <c r="I2010" s="284"/>
      <c r="J2010" s="285">
        <f>ROUND(I2010*H2010,2)</f>
        <v>0</v>
      </c>
      <c r="K2010" s="281" t="s">
        <v>498</v>
      </c>
      <c r="L2010" s="286"/>
      <c r="M2010" s="287" t="s">
        <v>19</v>
      </c>
      <c r="N2010" s="288" t="s">
        <v>45</v>
      </c>
      <c r="O2010" s="87"/>
      <c r="P2010" s="225">
        <f>O2010*H2010</f>
        <v>0</v>
      </c>
      <c r="Q2010" s="225">
        <v>0.001</v>
      </c>
      <c r="R2010" s="225">
        <f>Q2010*H2010</f>
        <v>0.01</v>
      </c>
      <c r="S2010" s="225">
        <v>0</v>
      </c>
      <c r="T2010" s="226">
        <f>S2010*H2010</f>
        <v>0</v>
      </c>
      <c r="U2010" s="41"/>
      <c r="V2010" s="41"/>
      <c r="W2010" s="41"/>
      <c r="X2010" s="41"/>
      <c r="Y2010" s="41"/>
      <c r="Z2010" s="41"/>
      <c r="AA2010" s="41"/>
      <c r="AB2010" s="41"/>
      <c r="AC2010" s="41"/>
      <c r="AD2010" s="41"/>
      <c r="AE2010" s="41"/>
      <c r="AR2010" s="227" t="s">
        <v>396</v>
      </c>
      <c r="AT2010" s="227" t="s">
        <v>542</v>
      </c>
      <c r="AU2010" s="227" t="s">
        <v>83</v>
      </c>
      <c r="AY2010" s="20" t="s">
        <v>197</v>
      </c>
      <c r="BE2010" s="228">
        <f>IF(N2010="základní",J2010,0)</f>
        <v>0</v>
      </c>
      <c r="BF2010" s="228">
        <f>IF(N2010="snížená",J2010,0)</f>
        <v>0</v>
      </c>
      <c r="BG2010" s="228">
        <f>IF(N2010="zákl. přenesená",J2010,0)</f>
        <v>0</v>
      </c>
      <c r="BH2010" s="228">
        <f>IF(N2010="sníž. přenesená",J2010,0)</f>
        <v>0</v>
      </c>
      <c r="BI2010" s="228">
        <f>IF(N2010="nulová",J2010,0)</f>
        <v>0</v>
      </c>
      <c r="BJ2010" s="20" t="s">
        <v>81</v>
      </c>
      <c r="BK2010" s="228">
        <f>ROUND(I2010*H2010,2)</f>
        <v>0</v>
      </c>
      <c r="BL2010" s="20" t="s">
        <v>291</v>
      </c>
      <c r="BM2010" s="227" t="s">
        <v>2700</v>
      </c>
    </row>
    <row r="2011" s="2" customFormat="1" ht="37.8" customHeight="1">
      <c r="A2011" s="41"/>
      <c r="B2011" s="42"/>
      <c r="C2011" s="216" t="s">
        <v>2701</v>
      </c>
      <c r="D2011" s="267" t="s">
        <v>199</v>
      </c>
      <c r="E2011" s="217" t="s">
        <v>2702</v>
      </c>
      <c r="F2011" s="218" t="s">
        <v>2703</v>
      </c>
      <c r="G2011" s="219" t="s">
        <v>267</v>
      </c>
      <c r="H2011" s="220">
        <v>6</v>
      </c>
      <c r="I2011" s="221"/>
      <c r="J2011" s="222">
        <f>ROUND(I2011*H2011,2)</f>
        <v>0</v>
      </c>
      <c r="K2011" s="218" t="s">
        <v>498</v>
      </c>
      <c r="L2011" s="47"/>
      <c r="M2011" s="223" t="s">
        <v>19</v>
      </c>
      <c r="N2011" s="224" t="s">
        <v>45</v>
      </c>
      <c r="O2011" s="87"/>
      <c r="P2011" s="225">
        <f>O2011*H2011</f>
        <v>0</v>
      </c>
      <c r="Q2011" s="225">
        <v>0</v>
      </c>
      <c r="R2011" s="225">
        <f>Q2011*H2011</f>
        <v>0</v>
      </c>
      <c r="S2011" s="225">
        <v>0</v>
      </c>
      <c r="T2011" s="226">
        <f>S2011*H2011</f>
        <v>0</v>
      </c>
      <c r="U2011" s="41"/>
      <c r="V2011" s="41"/>
      <c r="W2011" s="41"/>
      <c r="X2011" s="41"/>
      <c r="Y2011" s="41"/>
      <c r="Z2011" s="41"/>
      <c r="AA2011" s="41"/>
      <c r="AB2011" s="41"/>
      <c r="AC2011" s="41"/>
      <c r="AD2011" s="41"/>
      <c r="AE2011" s="41"/>
      <c r="AR2011" s="227" t="s">
        <v>291</v>
      </c>
      <c r="AT2011" s="227" t="s">
        <v>199</v>
      </c>
      <c r="AU2011" s="227" t="s">
        <v>83</v>
      </c>
      <c r="AY2011" s="20" t="s">
        <v>197</v>
      </c>
      <c r="BE2011" s="228">
        <f>IF(N2011="základní",J2011,0)</f>
        <v>0</v>
      </c>
      <c r="BF2011" s="228">
        <f>IF(N2011="snížená",J2011,0)</f>
        <v>0</v>
      </c>
      <c r="BG2011" s="228">
        <f>IF(N2011="zákl. přenesená",J2011,0)</f>
        <v>0</v>
      </c>
      <c r="BH2011" s="228">
        <f>IF(N2011="sníž. přenesená",J2011,0)</f>
        <v>0</v>
      </c>
      <c r="BI2011" s="228">
        <f>IF(N2011="nulová",J2011,0)</f>
        <v>0</v>
      </c>
      <c r="BJ2011" s="20" t="s">
        <v>81</v>
      </c>
      <c r="BK2011" s="228">
        <f>ROUND(I2011*H2011,2)</f>
        <v>0</v>
      </c>
      <c r="BL2011" s="20" t="s">
        <v>291</v>
      </c>
      <c r="BM2011" s="227" t="s">
        <v>2704</v>
      </c>
    </row>
    <row r="2012" s="2" customFormat="1">
      <c r="A2012" s="41"/>
      <c r="B2012" s="42"/>
      <c r="C2012" s="43"/>
      <c r="D2012" s="229" t="s">
        <v>205</v>
      </c>
      <c r="E2012" s="43"/>
      <c r="F2012" s="230" t="s">
        <v>2705</v>
      </c>
      <c r="G2012" s="43"/>
      <c r="H2012" s="43"/>
      <c r="I2012" s="231"/>
      <c r="J2012" s="43"/>
      <c r="K2012" s="43"/>
      <c r="L2012" s="47"/>
      <c r="M2012" s="232"/>
      <c r="N2012" s="233"/>
      <c r="O2012" s="87"/>
      <c r="P2012" s="87"/>
      <c r="Q2012" s="87"/>
      <c r="R2012" s="87"/>
      <c r="S2012" s="87"/>
      <c r="T2012" s="88"/>
      <c r="U2012" s="41"/>
      <c r="V2012" s="41"/>
      <c r="W2012" s="41"/>
      <c r="X2012" s="41"/>
      <c r="Y2012" s="41"/>
      <c r="Z2012" s="41"/>
      <c r="AA2012" s="41"/>
      <c r="AB2012" s="41"/>
      <c r="AC2012" s="41"/>
      <c r="AD2012" s="41"/>
      <c r="AE2012" s="41"/>
      <c r="AT2012" s="20" t="s">
        <v>205</v>
      </c>
      <c r="AU2012" s="20" t="s">
        <v>83</v>
      </c>
    </row>
    <row r="2013" s="13" customFormat="1">
      <c r="A2013" s="13"/>
      <c r="B2013" s="234"/>
      <c r="C2013" s="235"/>
      <c r="D2013" s="236" t="s">
        <v>207</v>
      </c>
      <c r="E2013" s="237" t="s">
        <v>19</v>
      </c>
      <c r="F2013" s="238" t="s">
        <v>2706</v>
      </c>
      <c r="G2013" s="235"/>
      <c r="H2013" s="239">
        <v>4</v>
      </c>
      <c r="I2013" s="240"/>
      <c r="J2013" s="235"/>
      <c r="K2013" s="235"/>
      <c r="L2013" s="241"/>
      <c r="M2013" s="242"/>
      <c r="N2013" s="243"/>
      <c r="O2013" s="243"/>
      <c r="P2013" s="243"/>
      <c r="Q2013" s="243"/>
      <c r="R2013" s="243"/>
      <c r="S2013" s="243"/>
      <c r="T2013" s="244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5" t="s">
        <v>207</v>
      </c>
      <c r="AU2013" s="245" t="s">
        <v>83</v>
      </c>
      <c r="AV2013" s="13" t="s">
        <v>83</v>
      </c>
      <c r="AW2013" s="13" t="s">
        <v>35</v>
      </c>
      <c r="AX2013" s="13" t="s">
        <v>74</v>
      </c>
      <c r="AY2013" s="245" t="s">
        <v>197</v>
      </c>
    </row>
    <row r="2014" s="13" customFormat="1">
      <c r="A2014" s="13"/>
      <c r="B2014" s="234"/>
      <c r="C2014" s="235"/>
      <c r="D2014" s="236" t="s">
        <v>207</v>
      </c>
      <c r="E2014" s="237" t="s">
        <v>19</v>
      </c>
      <c r="F2014" s="238" t="s">
        <v>2686</v>
      </c>
      <c r="G2014" s="235"/>
      <c r="H2014" s="239">
        <v>2</v>
      </c>
      <c r="I2014" s="240"/>
      <c r="J2014" s="235"/>
      <c r="K2014" s="235"/>
      <c r="L2014" s="241"/>
      <c r="M2014" s="242"/>
      <c r="N2014" s="243"/>
      <c r="O2014" s="243"/>
      <c r="P2014" s="243"/>
      <c r="Q2014" s="243"/>
      <c r="R2014" s="243"/>
      <c r="S2014" s="243"/>
      <c r="T2014" s="244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45" t="s">
        <v>207</v>
      </c>
      <c r="AU2014" s="245" t="s">
        <v>83</v>
      </c>
      <c r="AV2014" s="13" t="s">
        <v>83</v>
      </c>
      <c r="AW2014" s="13" t="s">
        <v>35</v>
      </c>
      <c r="AX2014" s="13" t="s">
        <v>74</v>
      </c>
      <c r="AY2014" s="245" t="s">
        <v>197</v>
      </c>
    </row>
    <row r="2015" s="14" customFormat="1">
      <c r="A2015" s="14"/>
      <c r="B2015" s="246"/>
      <c r="C2015" s="247"/>
      <c r="D2015" s="236" t="s">
        <v>207</v>
      </c>
      <c r="E2015" s="248" t="s">
        <v>19</v>
      </c>
      <c r="F2015" s="249" t="s">
        <v>216</v>
      </c>
      <c r="G2015" s="247"/>
      <c r="H2015" s="250">
        <v>6</v>
      </c>
      <c r="I2015" s="251"/>
      <c r="J2015" s="247"/>
      <c r="K2015" s="247"/>
      <c r="L2015" s="252"/>
      <c r="M2015" s="253"/>
      <c r="N2015" s="254"/>
      <c r="O2015" s="254"/>
      <c r="P2015" s="254"/>
      <c r="Q2015" s="254"/>
      <c r="R2015" s="254"/>
      <c r="S2015" s="254"/>
      <c r="T2015" s="255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56" t="s">
        <v>207</v>
      </c>
      <c r="AU2015" s="256" t="s">
        <v>83</v>
      </c>
      <c r="AV2015" s="14" t="s">
        <v>109</v>
      </c>
      <c r="AW2015" s="14" t="s">
        <v>35</v>
      </c>
      <c r="AX2015" s="14" t="s">
        <v>81</v>
      </c>
      <c r="AY2015" s="256" t="s">
        <v>197</v>
      </c>
    </row>
    <row r="2016" s="2" customFormat="1" ht="33" customHeight="1">
      <c r="A2016" s="41"/>
      <c r="B2016" s="42"/>
      <c r="C2016" s="279" t="s">
        <v>2707</v>
      </c>
      <c r="D2016" s="289" t="s">
        <v>542</v>
      </c>
      <c r="E2016" s="280" t="s">
        <v>2708</v>
      </c>
      <c r="F2016" s="281" t="s">
        <v>2709</v>
      </c>
      <c r="G2016" s="282" t="s">
        <v>267</v>
      </c>
      <c r="H2016" s="283">
        <v>2</v>
      </c>
      <c r="I2016" s="284"/>
      <c r="J2016" s="285">
        <f>ROUND(I2016*H2016,2)</f>
        <v>0</v>
      </c>
      <c r="K2016" s="281" t="s">
        <v>498</v>
      </c>
      <c r="L2016" s="286"/>
      <c r="M2016" s="287" t="s">
        <v>19</v>
      </c>
      <c r="N2016" s="288" t="s">
        <v>45</v>
      </c>
      <c r="O2016" s="87"/>
      <c r="P2016" s="225">
        <f>O2016*H2016</f>
        <v>0</v>
      </c>
      <c r="Q2016" s="225">
        <v>0.001</v>
      </c>
      <c r="R2016" s="225">
        <f>Q2016*H2016</f>
        <v>0.002</v>
      </c>
      <c r="S2016" s="225">
        <v>0</v>
      </c>
      <c r="T2016" s="226">
        <f>S2016*H2016</f>
        <v>0</v>
      </c>
      <c r="U2016" s="41"/>
      <c r="V2016" s="41"/>
      <c r="W2016" s="41"/>
      <c r="X2016" s="41"/>
      <c r="Y2016" s="41"/>
      <c r="Z2016" s="41"/>
      <c r="AA2016" s="41"/>
      <c r="AB2016" s="41"/>
      <c r="AC2016" s="41"/>
      <c r="AD2016" s="41"/>
      <c r="AE2016" s="41"/>
      <c r="AR2016" s="227" t="s">
        <v>396</v>
      </c>
      <c r="AT2016" s="227" t="s">
        <v>542</v>
      </c>
      <c r="AU2016" s="227" t="s">
        <v>83</v>
      </c>
      <c r="AY2016" s="20" t="s">
        <v>197</v>
      </c>
      <c r="BE2016" s="228">
        <f>IF(N2016="základní",J2016,0)</f>
        <v>0</v>
      </c>
      <c r="BF2016" s="228">
        <f>IF(N2016="snížená",J2016,0)</f>
        <v>0</v>
      </c>
      <c r="BG2016" s="228">
        <f>IF(N2016="zákl. přenesená",J2016,0)</f>
        <v>0</v>
      </c>
      <c r="BH2016" s="228">
        <f>IF(N2016="sníž. přenesená",J2016,0)</f>
        <v>0</v>
      </c>
      <c r="BI2016" s="228">
        <f>IF(N2016="nulová",J2016,0)</f>
        <v>0</v>
      </c>
      <c r="BJ2016" s="20" t="s">
        <v>81</v>
      </c>
      <c r="BK2016" s="228">
        <f>ROUND(I2016*H2016,2)</f>
        <v>0</v>
      </c>
      <c r="BL2016" s="20" t="s">
        <v>291</v>
      </c>
      <c r="BM2016" s="227" t="s">
        <v>2710</v>
      </c>
    </row>
    <row r="2017" s="13" customFormat="1">
      <c r="A2017" s="13"/>
      <c r="B2017" s="234"/>
      <c r="C2017" s="235"/>
      <c r="D2017" s="236" t="s">
        <v>207</v>
      </c>
      <c r="E2017" s="237" t="s">
        <v>19</v>
      </c>
      <c r="F2017" s="238" t="s">
        <v>2686</v>
      </c>
      <c r="G2017" s="235"/>
      <c r="H2017" s="239">
        <v>2</v>
      </c>
      <c r="I2017" s="240"/>
      <c r="J2017" s="235"/>
      <c r="K2017" s="235"/>
      <c r="L2017" s="241"/>
      <c r="M2017" s="242"/>
      <c r="N2017" s="243"/>
      <c r="O2017" s="243"/>
      <c r="P2017" s="243"/>
      <c r="Q2017" s="243"/>
      <c r="R2017" s="243"/>
      <c r="S2017" s="243"/>
      <c r="T2017" s="244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45" t="s">
        <v>207</v>
      </c>
      <c r="AU2017" s="245" t="s">
        <v>83</v>
      </c>
      <c r="AV2017" s="13" t="s">
        <v>83</v>
      </c>
      <c r="AW2017" s="13" t="s">
        <v>35</v>
      </c>
      <c r="AX2017" s="13" t="s">
        <v>81</v>
      </c>
      <c r="AY2017" s="245" t="s">
        <v>197</v>
      </c>
    </row>
    <row r="2018" s="2" customFormat="1" ht="33" customHeight="1">
      <c r="A2018" s="41"/>
      <c r="B2018" s="42"/>
      <c r="C2018" s="279" t="s">
        <v>2711</v>
      </c>
      <c r="D2018" s="289" t="s">
        <v>542</v>
      </c>
      <c r="E2018" s="280" t="s">
        <v>2712</v>
      </c>
      <c r="F2018" s="281" t="s">
        <v>2713</v>
      </c>
      <c r="G2018" s="282" t="s">
        <v>267</v>
      </c>
      <c r="H2018" s="283">
        <v>4</v>
      </c>
      <c r="I2018" s="284"/>
      <c r="J2018" s="285">
        <f>ROUND(I2018*H2018,2)</f>
        <v>0</v>
      </c>
      <c r="K2018" s="281" t="s">
        <v>498</v>
      </c>
      <c r="L2018" s="286"/>
      <c r="M2018" s="287" t="s">
        <v>19</v>
      </c>
      <c r="N2018" s="288" t="s">
        <v>45</v>
      </c>
      <c r="O2018" s="87"/>
      <c r="P2018" s="225">
        <f>O2018*H2018</f>
        <v>0</v>
      </c>
      <c r="Q2018" s="225">
        <v>0.001</v>
      </c>
      <c r="R2018" s="225">
        <f>Q2018*H2018</f>
        <v>0.0040000000000000001</v>
      </c>
      <c r="S2018" s="225">
        <v>0</v>
      </c>
      <c r="T2018" s="226">
        <f>S2018*H2018</f>
        <v>0</v>
      </c>
      <c r="U2018" s="41"/>
      <c r="V2018" s="41"/>
      <c r="W2018" s="41"/>
      <c r="X2018" s="41"/>
      <c r="Y2018" s="41"/>
      <c r="Z2018" s="41"/>
      <c r="AA2018" s="41"/>
      <c r="AB2018" s="41"/>
      <c r="AC2018" s="41"/>
      <c r="AD2018" s="41"/>
      <c r="AE2018" s="41"/>
      <c r="AR2018" s="227" t="s">
        <v>396</v>
      </c>
      <c r="AT2018" s="227" t="s">
        <v>542</v>
      </c>
      <c r="AU2018" s="227" t="s">
        <v>83</v>
      </c>
      <c r="AY2018" s="20" t="s">
        <v>197</v>
      </c>
      <c r="BE2018" s="228">
        <f>IF(N2018="základní",J2018,0)</f>
        <v>0</v>
      </c>
      <c r="BF2018" s="228">
        <f>IF(N2018="snížená",J2018,0)</f>
        <v>0</v>
      </c>
      <c r="BG2018" s="228">
        <f>IF(N2018="zákl. přenesená",J2018,0)</f>
        <v>0</v>
      </c>
      <c r="BH2018" s="228">
        <f>IF(N2018="sníž. přenesená",J2018,0)</f>
        <v>0</v>
      </c>
      <c r="BI2018" s="228">
        <f>IF(N2018="nulová",J2018,0)</f>
        <v>0</v>
      </c>
      <c r="BJ2018" s="20" t="s">
        <v>81</v>
      </c>
      <c r="BK2018" s="228">
        <f>ROUND(I2018*H2018,2)</f>
        <v>0</v>
      </c>
      <c r="BL2018" s="20" t="s">
        <v>291</v>
      </c>
      <c r="BM2018" s="227" t="s">
        <v>2714</v>
      </c>
    </row>
    <row r="2019" s="13" customFormat="1">
      <c r="A2019" s="13"/>
      <c r="B2019" s="234"/>
      <c r="C2019" s="235"/>
      <c r="D2019" s="236" t="s">
        <v>207</v>
      </c>
      <c r="E2019" s="237" t="s">
        <v>19</v>
      </c>
      <c r="F2019" s="238" t="s">
        <v>2706</v>
      </c>
      <c r="G2019" s="235"/>
      <c r="H2019" s="239">
        <v>4</v>
      </c>
      <c r="I2019" s="240"/>
      <c r="J2019" s="235"/>
      <c r="K2019" s="235"/>
      <c r="L2019" s="241"/>
      <c r="M2019" s="242"/>
      <c r="N2019" s="243"/>
      <c r="O2019" s="243"/>
      <c r="P2019" s="243"/>
      <c r="Q2019" s="243"/>
      <c r="R2019" s="243"/>
      <c r="S2019" s="243"/>
      <c r="T2019" s="244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45" t="s">
        <v>207</v>
      </c>
      <c r="AU2019" s="245" t="s">
        <v>83</v>
      </c>
      <c r="AV2019" s="13" t="s">
        <v>83</v>
      </c>
      <c r="AW2019" s="13" t="s">
        <v>35</v>
      </c>
      <c r="AX2019" s="13" t="s">
        <v>81</v>
      </c>
      <c r="AY2019" s="245" t="s">
        <v>197</v>
      </c>
    </row>
    <row r="2020" s="2" customFormat="1" ht="37.8" customHeight="1">
      <c r="A2020" s="41"/>
      <c r="B2020" s="42"/>
      <c r="C2020" s="216" t="s">
        <v>2715</v>
      </c>
      <c r="D2020" s="267" t="s">
        <v>199</v>
      </c>
      <c r="E2020" s="217" t="s">
        <v>2716</v>
      </c>
      <c r="F2020" s="218" t="s">
        <v>2717</v>
      </c>
      <c r="G2020" s="219" t="s">
        <v>267</v>
      </c>
      <c r="H2020" s="220">
        <v>8</v>
      </c>
      <c r="I2020" s="221"/>
      <c r="J2020" s="222">
        <f>ROUND(I2020*H2020,2)</f>
        <v>0</v>
      </c>
      <c r="K2020" s="218" t="s">
        <v>19</v>
      </c>
      <c r="L2020" s="47"/>
      <c r="M2020" s="223" t="s">
        <v>19</v>
      </c>
      <c r="N2020" s="224" t="s">
        <v>45</v>
      </c>
      <c r="O2020" s="87"/>
      <c r="P2020" s="225">
        <f>O2020*H2020</f>
        <v>0</v>
      </c>
      <c r="Q2020" s="225">
        <v>0.001</v>
      </c>
      <c r="R2020" s="225">
        <f>Q2020*H2020</f>
        <v>0.0080000000000000002</v>
      </c>
      <c r="S2020" s="225">
        <v>0</v>
      </c>
      <c r="T2020" s="226">
        <f>S2020*H2020</f>
        <v>0</v>
      </c>
      <c r="U2020" s="41"/>
      <c r="V2020" s="41"/>
      <c r="W2020" s="41"/>
      <c r="X2020" s="41"/>
      <c r="Y2020" s="41"/>
      <c r="Z2020" s="41"/>
      <c r="AA2020" s="41"/>
      <c r="AB2020" s="41"/>
      <c r="AC2020" s="41"/>
      <c r="AD2020" s="41"/>
      <c r="AE2020" s="41"/>
      <c r="AR2020" s="227" t="s">
        <v>291</v>
      </c>
      <c r="AT2020" s="227" t="s">
        <v>199</v>
      </c>
      <c r="AU2020" s="227" t="s">
        <v>83</v>
      </c>
      <c r="AY2020" s="20" t="s">
        <v>197</v>
      </c>
      <c r="BE2020" s="228">
        <f>IF(N2020="základní",J2020,0)</f>
        <v>0</v>
      </c>
      <c r="BF2020" s="228">
        <f>IF(N2020="snížená",J2020,0)</f>
        <v>0</v>
      </c>
      <c r="BG2020" s="228">
        <f>IF(N2020="zákl. přenesená",J2020,0)</f>
        <v>0</v>
      </c>
      <c r="BH2020" s="228">
        <f>IF(N2020="sníž. přenesená",J2020,0)</f>
        <v>0</v>
      </c>
      <c r="BI2020" s="228">
        <f>IF(N2020="nulová",J2020,0)</f>
        <v>0</v>
      </c>
      <c r="BJ2020" s="20" t="s">
        <v>81</v>
      </c>
      <c r="BK2020" s="228">
        <f>ROUND(I2020*H2020,2)</f>
        <v>0</v>
      </c>
      <c r="BL2020" s="20" t="s">
        <v>291</v>
      </c>
      <c r="BM2020" s="227" t="s">
        <v>2718</v>
      </c>
    </row>
    <row r="2021" s="2" customFormat="1" ht="49.05" customHeight="1">
      <c r="A2021" s="41"/>
      <c r="B2021" s="42"/>
      <c r="C2021" s="216" t="s">
        <v>2719</v>
      </c>
      <c r="D2021" s="216" t="s">
        <v>199</v>
      </c>
      <c r="E2021" s="217" t="s">
        <v>2720</v>
      </c>
      <c r="F2021" s="218" t="s">
        <v>2721</v>
      </c>
      <c r="G2021" s="219" t="s">
        <v>1259</v>
      </c>
      <c r="H2021" s="290"/>
      <c r="I2021" s="221"/>
      <c r="J2021" s="222">
        <f>ROUND(I2021*H2021,2)</f>
        <v>0</v>
      </c>
      <c r="K2021" s="218" t="s">
        <v>203</v>
      </c>
      <c r="L2021" s="47"/>
      <c r="M2021" s="223" t="s">
        <v>19</v>
      </c>
      <c r="N2021" s="224" t="s">
        <v>45</v>
      </c>
      <c r="O2021" s="87"/>
      <c r="P2021" s="225">
        <f>O2021*H2021</f>
        <v>0</v>
      </c>
      <c r="Q2021" s="225">
        <v>0</v>
      </c>
      <c r="R2021" s="225">
        <f>Q2021*H2021</f>
        <v>0</v>
      </c>
      <c r="S2021" s="225">
        <v>0</v>
      </c>
      <c r="T2021" s="226">
        <f>S2021*H2021</f>
        <v>0</v>
      </c>
      <c r="U2021" s="41"/>
      <c r="V2021" s="41"/>
      <c r="W2021" s="41"/>
      <c r="X2021" s="41"/>
      <c r="Y2021" s="41"/>
      <c r="Z2021" s="41"/>
      <c r="AA2021" s="41"/>
      <c r="AB2021" s="41"/>
      <c r="AC2021" s="41"/>
      <c r="AD2021" s="41"/>
      <c r="AE2021" s="41"/>
      <c r="AR2021" s="227" t="s">
        <v>291</v>
      </c>
      <c r="AT2021" s="227" t="s">
        <v>199</v>
      </c>
      <c r="AU2021" s="227" t="s">
        <v>83</v>
      </c>
      <c r="AY2021" s="20" t="s">
        <v>197</v>
      </c>
      <c r="BE2021" s="228">
        <f>IF(N2021="základní",J2021,0)</f>
        <v>0</v>
      </c>
      <c r="BF2021" s="228">
        <f>IF(N2021="snížená",J2021,0)</f>
        <v>0</v>
      </c>
      <c r="BG2021" s="228">
        <f>IF(N2021="zákl. přenesená",J2021,0)</f>
        <v>0</v>
      </c>
      <c r="BH2021" s="228">
        <f>IF(N2021="sníž. přenesená",J2021,0)</f>
        <v>0</v>
      </c>
      <c r="BI2021" s="228">
        <f>IF(N2021="nulová",J2021,0)</f>
        <v>0</v>
      </c>
      <c r="BJ2021" s="20" t="s">
        <v>81</v>
      </c>
      <c r="BK2021" s="228">
        <f>ROUND(I2021*H2021,2)</f>
        <v>0</v>
      </c>
      <c r="BL2021" s="20" t="s">
        <v>291</v>
      </c>
      <c r="BM2021" s="227" t="s">
        <v>2722</v>
      </c>
    </row>
    <row r="2022" s="2" customFormat="1">
      <c r="A2022" s="41"/>
      <c r="B2022" s="42"/>
      <c r="C2022" s="43"/>
      <c r="D2022" s="229" t="s">
        <v>205</v>
      </c>
      <c r="E2022" s="43"/>
      <c r="F2022" s="230" t="s">
        <v>2723</v>
      </c>
      <c r="G2022" s="43"/>
      <c r="H2022" s="43"/>
      <c r="I2022" s="231"/>
      <c r="J2022" s="43"/>
      <c r="K2022" s="43"/>
      <c r="L2022" s="47"/>
      <c r="M2022" s="291"/>
      <c r="N2022" s="292"/>
      <c r="O2022" s="293"/>
      <c r="P2022" s="293"/>
      <c r="Q2022" s="293"/>
      <c r="R2022" s="293"/>
      <c r="S2022" s="293"/>
      <c r="T2022" s="294"/>
      <c r="U2022" s="41"/>
      <c r="V2022" s="41"/>
      <c r="W2022" s="41"/>
      <c r="X2022" s="41"/>
      <c r="Y2022" s="41"/>
      <c r="Z2022" s="41"/>
      <c r="AA2022" s="41"/>
      <c r="AB2022" s="41"/>
      <c r="AC2022" s="41"/>
      <c r="AD2022" s="41"/>
      <c r="AE2022" s="41"/>
      <c r="AT2022" s="20" t="s">
        <v>205</v>
      </c>
      <c r="AU2022" s="20" t="s">
        <v>83</v>
      </c>
    </row>
    <row r="2023" s="2" customFormat="1" ht="6.96" customHeight="1">
      <c r="A2023" s="41"/>
      <c r="B2023" s="62"/>
      <c r="C2023" s="63"/>
      <c r="D2023" s="63"/>
      <c r="E2023" s="63"/>
      <c r="F2023" s="63"/>
      <c r="G2023" s="63"/>
      <c r="H2023" s="63"/>
      <c r="I2023" s="63"/>
      <c r="J2023" s="63"/>
      <c r="K2023" s="63"/>
      <c r="L2023" s="47"/>
      <c r="M2023" s="41"/>
      <c r="O2023" s="41"/>
      <c r="P2023" s="41"/>
      <c r="Q2023" s="41"/>
      <c r="R2023" s="41"/>
      <c r="S2023" s="41"/>
      <c r="T2023" s="41"/>
      <c r="U2023" s="41"/>
      <c r="V2023" s="41"/>
      <c r="W2023" s="41"/>
      <c r="X2023" s="41"/>
      <c r="Y2023" s="41"/>
      <c r="Z2023" s="41"/>
      <c r="AA2023" s="41"/>
      <c r="AB2023" s="41"/>
      <c r="AC2023" s="41"/>
      <c r="AD2023" s="41"/>
      <c r="AE2023" s="41"/>
    </row>
  </sheetData>
  <sheetProtection sheet="1" autoFilter="0" formatColumns="0" formatRows="0" objects="1" scenarios="1" spinCount="100000" saltValue="m33SGVYSVZ0SiXghx1HEVQ1sPhn0+xo/uiwNIwF0g93eHGcpBm/6Po/Vjj838tVh20oVxhT9beP8OG7bljYDOg==" hashValue="5SoeIiNZK+3zP25sWdek0VaHkCvsytr06a3d2691X3itxiVuIfg/SDPVD/IleK5LGaoBlraTLAa+2TRpjYtfPQ==" algorithmName="SHA-512" password="CC35"/>
  <autoFilter ref="C111:K20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0:H100"/>
    <mergeCell ref="E102:H102"/>
    <mergeCell ref="E104:H104"/>
    <mergeCell ref="L2:V2"/>
  </mergeCells>
  <hyperlinks>
    <hyperlink ref="F116" r:id="rId1" display="https://podminky.urs.cz/item/CS_URS_2024_02/113107222"/>
    <hyperlink ref="F119" r:id="rId2" display="https://podminky.urs.cz/item/CS_URS_2024_02/122151104"/>
    <hyperlink ref="F124" r:id="rId3" display="https://podminky.urs.cz/item/CS_URS_2024_02/132151104"/>
    <hyperlink ref="F129" r:id="rId4" display="https://podminky.urs.cz/item/CS_URS_2024_02/162351103"/>
    <hyperlink ref="F135" r:id="rId5" display="https://podminky.urs.cz/item/CS_URS_2024_02/162751114"/>
    <hyperlink ref="F141" r:id="rId6" display="https://podminky.urs.cz/item/CS_URS_2024_02/167151121"/>
    <hyperlink ref="F148" r:id="rId7" display="https://podminky.urs.cz/item/CS_URS_2024_02/171152501"/>
    <hyperlink ref="F150" r:id="rId8" display="https://podminky.urs.cz/item/CS_URS_2024_02/171201221"/>
    <hyperlink ref="F156" r:id="rId9" display="https://podminky.urs.cz/item/CS_URS_2024_02/271542211"/>
    <hyperlink ref="F159" r:id="rId10" display="https://podminky.urs.cz/item/CS_URS_2024_02/273353121"/>
    <hyperlink ref="F162" r:id="rId11" display="https://podminky.urs.cz/item/CS_URS_2024_02/274353131"/>
    <hyperlink ref="F167" r:id="rId12" display="https://podminky.urs.cz/item/CS_URS_2024_02/273321511"/>
    <hyperlink ref="F170" r:id="rId13" display="https://podminky.urs.cz/item/CS_URS_2024_02/273351121"/>
    <hyperlink ref="F175" r:id="rId14" display="https://podminky.urs.cz/item/CS_URS_2024_02/273351122"/>
    <hyperlink ref="F177" r:id="rId15" display="https://podminky.urs.cz/item/CS_URS_2024_02/273362021"/>
    <hyperlink ref="F181" r:id="rId16" display="https://podminky.urs.cz/item/CS_URS_2024_02/274321511"/>
    <hyperlink ref="F186" r:id="rId17" display="https://podminky.urs.cz/item/CS_URS_2024_02/274351121"/>
    <hyperlink ref="F191" r:id="rId18" display="https://podminky.urs.cz/item/CS_URS_2024_02/274351122"/>
    <hyperlink ref="F193" r:id="rId19" display="https://podminky.urs.cz/item/CS_URS_2024_02/274361821"/>
    <hyperlink ref="F197" r:id="rId20" display="https://podminky.urs.cz/item/CS_URS_2024_02/274362021"/>
    <hyperlink ref="F205" r:id="rId21" display="https://podminky.urs.cz/item/CS_URS_2024_02/275321211"/>
    <hyperlink ref="F211" r:id="rId22" display="https://podminky.urs.cz/item/CS_URS_2024_02/311235141"/>
    <hyperlink ref="F216" r:id="rId23" display="https://podminky.urs.cz/item/CS_URS_2024_02/311235181"/>
    <hyperlink ref="F221" r:id="rId24" display="https://podminky.urs.cz/item/CS_URS_2024_02/317168011"/>
    <hyperlink ref="F226" r:id="rId25" display="https://podminky.urs.cz/item/CS_URS_2024_02/317168012"/>
    <hyperlink ref="F229" r:id="rId26" display="https://podminky.urs.cz/item/CS_URS_2024_02/317168015"/>
    <hyperlink ref="F236" r:id="rId27" display="https://podminky.urs.cz/item/CS_URS_2024_02/317168016"/>
    <hyperlink ref="F241" r:id="rId28" display="https://podminky.urs.cz/item/CS_URS_2024_02/317168025"/>
    <hyperlink ref="F244" r:id="rId29" display="https://podminky.urs.cz/item/CS_URS_2024_02/317168026"/>
    <hyperlink ref="F247" r:id="rId30" display="https://podminky.urs.cz/item/CS_URS_2024_02/317168051"/>
    <hyperlink ref="F250" r:id="rId31" display="https://podminky.urs.cz/item/CS_URS_2024_02/317168054"/>
    <hyperlink ref="F255" r:id="rId32" display="https://podminky.urs.cz/item/CS_URS_2024_02/317168056"/>
    <hyperlink ref="F261" r:id="rId33" display="https://podminky.urs.cz/item/CS_URS_2024_02/317168057"/>
    <hyperlink ref="F266" r:id="rId34" display="https://podminky.urs.cz/item/CS_URS_2024_02/317168059"/>
    <hyperlink ref="F269" r:id="rId35" display="https://podminky.urs.cz/item/CS_URS_2024_02/317168060"/>
    <hyperlink ref="F272" r:id="rId36" display="https://podminky.urs.cz/item/CS_URS_2024_02/317168442"/>
    <hyperlink ref="F275" r:id="rId37" display="https://podminky.urs.cz/item/CS_URS_2024_02/330321410"/>
    <hyperlink ref="F280" r:id="rId38" display="https://podminky.urs.cz/item/CS_URS_2024_02/331351321"/>
    <hyperlink ref="F285" r:id="rId39" display="https://podminky.urs.cz/item/CS_URS_2024_02/331351322"/>
    <hyperlink ref="F290" r:id="rId40" display="https://podminky.urs.cz/item/CS_URS_2024_02/331361821"/>
    <hyperlink ref="F294" r:id="rId41" display="https://podminky.urs.cz/item/CS_URS_2024_02/342244201"/>
    <hyperlink ref="F299" r:id="rId42" display="https://podminky.urs.cz/item/CS_URS_2024_02/342244211"/>
    <hyperlink ref="F304" r:id="rId43" display="https://podminky.urs.cz/item/CS_URS_2024_02/342244221"/>
    <hyperlink ref="F309" r:id="rId44" display="https://podminky.urs.cz/item/CS_URS_2025_02/346244354"/>
    <hyperlink ref="F315" r:id="rId45" display="https://podminky.urs.cz/item/CS_URS_2024_02/380356211"/>
    <hyperlink ref="F318" r:id="rId46" display="https://podminky.urs.cz/item/CS_URS_2024_02/380356212"/>
    <hyperlink ref="F320" r:id="rId47" display="https://podminky.urs.cz/item/CS_URS_2024_02/380361006"/>
    <hyperlink ref="F328" r:id="rId48" display="https://podminky.urs.cz/item/CS_URS_2024_02/411121125"/>
    <hyperlink ref="F336" r:id="rId49" display="https://podminky.urs.cz/item/CS_URS_2024_02/411121127"/>
    <hyperlink ref="F370" r:id="rId50" display="https://podminky.urs.cz/item/CS_URS_2024_02/413321414"/>
    <hyperlink ref="F377" r:id="rId51" display="https://podminky.urs.cz/item/CS_URS_2024_02/413351121"/>
    <hyperlink ref="F384" r:id="rId52" display="https://podminky.urs.cz/item/CS_URS_2024_02/413351122"/>
    <hyperlink ref="F386" r:id="rId53" display="https://podminky.urs.cz/item/CS_URS_2024_02/413352211"/>
    <hyperlink ref="F393" r:id="rId54" display="https://podminky.urs.cz/item/CS_URS_2024_02/413352212"/>
    <hyperlink ref="F395" r:id="rId55" display="https://podminky.urs.cz/item/CS_URS_2024_02/413361821"/>
    <hyperlink ref="F408" r:id="rId56" display="https://podminky.urs.cz/item/CS_URS_2024_02/417321717"/>
    <hyperlink ref="F418" r:id="rId57" display="https://podminky.urs.cz/item/CS_URS_2024_02/417351115"/>
    <hyperlink ref="F428" r:id="rId58" display="https://podminky.urs.cz/item/CS_URS_2024_02/417351116"/>
    <hyperlink ref="F430" r:id="rId59" display="https://podminky.urs.cz/item/CS_URS_2024_02/417361821"/>
    <hyperlink ref="F434" r:id="rId60" display="https://podminky.urs.cz/item/CS_URS_2024_02/430321001"/>
    <hyperlink ref="F442" r:id="rId61" display="https://podminky.urs.cz/item/CS_URS_2024_02/596811311"/>
    <hyperlink ref="F448" r:id="rId62" display="https://podminky.urs.cz/item/CS_URS_2024_02/611131300"/>
    <hyperlink ref="F452" r:id="rId63" display="https://podminky.urs.cz/item/CS_URS_2024_02/611341321"/>
    <hyperlink ref="F454" r:id="rId64" display="https://podminky.urs.cz/item/CS_URS_2024_02/612131300"/>
    <hyperlink ref="F508" r:id="rId65" display="https://podminky.urs.cz/item/CS_URS_2024_02/612323311"/>
    <hyperlink ref="F537" r:id="rId66" display="https://podminky.urs.cz/item/CS_URS_2024_02/612341321"/>
    <hyperlink ref="F539" r:id="rId67" display="https://podminky.urs.cz/item/CS_URS_2024_02/621221031"/>
    <hyperlink ref="F547" r:id="rId68" display="https://podminky.urs.cz/item/CS_URS_2024_02/621221041"/>
    <hyperlink ref="F554" r:id="rId69" display="https://podminky.urs.cz/item/CS_URS_2024_02/621221051"/>
    <hyperlink ref="F565" r:id="rId70" display="https://podminky.urs.cz/item/CS_URS_2024_02/621521012"/>
    <hyperlink ref="F567" r:id="rId71" display="https://podminky.urs.cz/item/CS_URS_2024_02/622131121"/>
    <hyperlink ref="F570" r:id="rId72" display="https://podminky.urs.cz/item/CS_URS_2024_02/622211041"/>
    <hyperlink ref="F582" r:id="rId73" display="https://podminky.urs.cz/item/CS_URS_2024_02/622521012"/>
    <hyperlink ref="F584" r:id="rId74" display="https://podminky.urs.cz/item/CS_URS_2024_02/631311113"/>
    <hyperlink ref="F587" r:id="rId75" display="https://podminky.urs.cz/item/CS_URS_2024_02/631311136"/>
    <hyperlink ref="F599" r:id="rId76" display="https://podminky.urs.cz/item/CS_URS_2025_02/631319205"/>
    <hyperlink ref="F601" r:id="rId77" display="https://podminky.urs.cz/item/CS_URS_2025_02/631319013"/>
    <hyperlink ref="F607" r:id="rId78" display="https://podminky.urs.cz/item/CS_URS_2024_02/632441114"/>
    <hyperlink ref="F656" r:id="rId79" display="https://podminky.urs.cz/item/CS_URS_2024_02/632441119"/>
    <hyperlink ref="F698" r:id="rId80" display="https://podminky.urs.cz/item/CS_URS_2024_02/632481213"/>
    <hyperlink ref="F704" r:id="rId81" display="https://podminky.urs.cz/item/CS_URS_2024_02/633121112"/>
    <hyperlink ref="F710" r:id="rId82" display="https://podminky.urs.cz/item/CS_URS_2024_02/633991111"/>
    <hyperlink ref="F715" r:id="rId83" display="https://podminky.urs.cz/item/CS_URS_2024_02/634111113"/>
    <hyperlink ref="F769" r:id="rId84" display="https://podminky.urs.cz/item/CS_URS_2024_02/634113113"/>
    <hyperlink ref="F774" r:id="rId85" display="https://podminky.urs.cz/item/CS_URS_2024_02/634911114"/>
    <hyperlink ref="F777" r:id="rId86" display="https://podminky.urs.cz/item/CS_URS_2024_02/636311111"/>
    <hyperlink ref="F782" r:id="rId87" display="https://podminky.urs.cz/item/CS_URS_2024_02/642944121"/>
    <hyperlink ref="F788" r:id="rId88" display="https://podminky.urs.cz/item/CS_URS_2024_02/642945111"/>
    <hyperlink ref="F793" r:id="rId89" display="https://podminky.urs.cz/item/CS_URS_2024_02/642946111"/>
    <hyperlink ref="F798" r:id="rId90" display="https://podminky.urs.cz/item/CS_URS_2024_02/919726122"/>
    <hyperlink ref="F803" r:id="rId91" display="https://podminky.urs.cz/item/CS_URS_2024_02/935932116"/>
    <hyperlink ref="F806" r:id="rId92" display="https://podminky.urs.cz/item/CS_URS_2024_02/935933112"/>
    <hyperlink ref="F809" r:id="rId93" display="https://podminky.urs.cz/item/CS_URS_2024_02/941111111"/>
    <hyperlink ref="F812" r:id="rId94" display="https://podminky.urs.cz/item/CS_URS_2024_02/941111211"/>
    <hyperlink ref="F815" r:id="rId95" display="https://podminky.urs.cz/item/CS_URS_2024_02/941111322"/>
    <hyperlink ref="F817" r:id="rId96" display="https://podminky.urs.cz/item/CS_URS_2024_02/941111811"/>
    <hyperlink ref="F819" r:id="rId97" display="https://podminky.urs.cz/item/CS_URS_2024_02/944111111"/>
    <hyperlink ref="F822" r:id="rId98" display="https://podminky.urs.cz/item/CS_URS_2024_02/944111211"/>
    <hyperlink ref="F825" r:id="rId99" display="https://podminky.urs.cz/item/CS_URS_2024_02/944111811"/>
    <hyperlink ref="F827" r:id="rId100" display="https://podminky.urs.cz/item/CS_URS_2024_02/944511111"/>
    <hyperlink ref="F829" r:id="rId101" display="https://podminky.urs.cz/item/CS_URS_2024_02/944511211"/>
    <hyperlink ref="F832" r:id="rId102" display="https://podminky.urs.cz/item/CS_URS_2024_02/944511811"/>
    <hyperlink ref="F834" r:id="rId103" display="https://podminky.urs.cz/item/CS_URS_2024_02/945412111"/>
    <hyperlink ref="F836" r:id="rId104" display="https://podminky.urs.cz/item/CS_URS_2024_02/949101112"/>
    <hyperlink ref="F839" r:id="rId105" display="https://podminky.urs.cz/item/CS_URS_2024_02/953943211"/>
    <hyperlink ref="F846" r:id="rId106" display="https://podminky.urs.cz/item/CS_URS_2024_02/993111111"/>
    <hyperlink ref="F849" r:id="rId107" display="https://podminky.urs.cz/item/CS_URS_2024_02/993111119"/>
    <hyperlink ref="F853" r:id="rId108" display="https://podminky.urs.cz/item/CS_URS_2024_02/998011002"/>
    <hyperlink ref="F857" r:id="rId109" display="https://podminky.urs.cz/item/CS_URS_2024_02/711111001"/>
    <hyperlink ref="F860" r:id="rId110" display="https://podminky.urs.cz/item/CS_URS_2024_02/711112001"/>
    <hyperlink ref="F868" r:id="rId111" display="https://podminky.urs.cz/item/CS_URS_2024_02/711141559"/>
    <hyperlink ref="F871" r:id="rId112" display="https://podminky.urs.cz/item/CS_URS_2024_02/711142559"/>
    <hyperlink ref="F879" r:id="rId113" display="https://podminky.urs.cz/item/CS_URS_2024_02/998711202"/>
    <hyperlink ref="F889" r:id="rId114" display="https://podminky.urs.cz/item/CS_URS_2025_02/712321132"/>
    <hyperlink ref="F896" r:id="rId115" display="https://podminky.urs.cz/item/CS_URS_2025_02/712341559"/>
    <hyperlink ref="F903" r:id="rId116" display="https://podminky.urs.cz/item/CS_URS_2024_02/712363115"/>
    <hyperlink ref="F907" r:id="rId117" display="https://podminky.urs.cz/item/CS_URS_2024_02/712363607"/>
    <hyperlink ref="F910" r:id="rId118" display="https://podminky.urs.cz/item/CS_URS_2024_02/712363608"/>
    <hyperlink ref="F914" r:id="rId119" display="https://podminky.urs.cz/item/CS_URS_2024_02/712363609"/>
    <hyperlink ref="F921" r:id="rId120" display="https://podminky.urs.cz/item/CS_URS_2024_02/712771401"/>
    <hyperlink ref="F926" r:id="rId121" display="https://podminky.urs.cz/item/CS_URS_2024_02/712771521"/>
    <hyperlink ref="F935" r:id="rId122" display="https://podminky.urs.cz/item/CS_URS_2024_02/711471051"/>
    <hyperlink ref="F940" r:id="rId123" display="https://podminky.urs.cz/item/CS_URS_2024_02/998712202"/>
    <hyperlink ref="F943" r:id="rId124" display="https://podminky.urs.cz/item/CS_URS_2024_02/713121111"/>
    <hyperlink ref="F970" r:id="rId125" display="https://podminky.urs.cz/item/CS_URS_2024_02/713121111"/>
    <hyperlink ref="F1028" r:id="rId126" display="https://podminky.urs.cz/item/CS_URS_2024_02/713141152"/>
    <hyperlink ref="F1044" r:id="rId127" display="https://podminky.urs.cz/item/CS_URS_2024_02/713141311"/>
    <hyperlink ref="F1050" r:id="rId128" display="https://podminky.urs.cz/item/CS_URS_2024_02/713191521"/>
    <hyperlink ref="F1076" r:id="rId129" display="https://podminky.urs.cz/item/CS_URS_2024_02/713191523"/>
    <hyperlink ref="F1089" r:id="rId130" display="https://podminky.urs.cz/item/CS_URS_2024_02/998713202"/>
    <hyperlink ref="F1092" r:id="rId131" display="https://podminky.urs.cz/item/CS_URS_2024_02/722250143"/>
    <hyperlink ref="F1101" r:id="rId132" display="https://podminky.urs.cz/item/CS_URS_2024_02/762421014"/>
    <hyperlink ref="F1105" r:id="rId133" display="https://podminky.urs.cz/item/CS_URS_2024_02/998762202"/>
    <hyperlink ref="F1108" r:id="rId134" display="https://podminky.urs.cz/item/CS_URS_2024_02/763121211"/>
    <hyperlink ref="F1121" r:id="rId135" display="https://podminky.urs.cz/item/CS_URS_2024_02/763131414"/>
    <hyperlink ref="F1136" r:id="rId136" display="https://podminky.urs.cz/item/CS_URS_2024_02/763131765"/>
    <hyperlink ref="F1140" r:id="rId137" display="https://podminky.urs.cz/item/CS_URS_2025_02/763164531"/>
    <hyperlink ref="F1147" r:id="rId138" display="https://podminky.urs.cz/item/CS_URS_2025_02/763164551"/>
    <hyperlink ref="F1151" r:id="rId139" display="https://podminky.urs.cz/item/CS_URS_2024_02/763431002"/>
    <hyperlink ref="F1159" r:id="rId140" display="https://podminky.urs.cz/item/CS_URS_2024_02/763431041"/>
    <hyperlink ref="F1165" r:id="rId141" display="https://podminky.urs.cz/item/CS_URS_2024_02/763431201"/>
    <hyperlink ref="F1204" r:id="rId142" display="https://podminky.urs.cz/item/CS_URS_2024_02/998763402"/>
    <hyperlink ref="F1217" r:id="rId143" display="https://podminky.urs.cz/item/CS_URS_2024_02/712771611"/>
    <hyperlink ref="F1223" r:id="rId144" display="https://podminky.urs.cz/item/CS_URS_2024_02/764214607"/>
    <hyperlink ref="F1227" r:id="rId145" display="https://podminky.urs.cz/item/CS_URS_2024_02/764214609"/>
    <hyperlink ref="F1232" r:id="rId146" display="https://podminky.urs.cz/item/CS_URS_2024_02/764214611"/>
    <hyperlink ref="F1237" r:id="rId147" display="https://podminky.urs.cz/item/CS_URS_2024_02/764215646"/>
    <hyperlink ref="F1239" r:id="rId148" display="https://podminky.urs.cz/item/CS_URS_2024_02/764216643"/>
    <hyperlink ref="F1256" r:id="rId149" display="https://podminky.urs.cz/item/CS_URS_2024_02/998764202"/>
    <hyperlink ref="F1259" r:id="rId150" display="https://podminky.urs.cz/item/CS_URS_2024_02/766622131"/>
    <hyperlink ref="F1284" r:id="rId151" display="https://podminky.urs.cz/item/CS_URS_2024_02/766622216"/>
    <hyperlink ref="F1294" r:id="rId152" display="https://podminky.urs.cz/item/CS_URS_2024_02/766629214"/>
    <hyperlink ref="F1297" r:id="rId153" display="https://podminky.urs.cz/item/CS_URS_2024_02/766660001"/>
    <hyperlink ref="F1307" r:id="rId154" display="https://podminky.urs.cz/item/CS_URS_2025_02/766660002"/>
    <hyperlink ref="F1312" r:id="rId155" display="https://podminky.urs.cz/item/CS_URS_2024_02/766660021"/>
    <hyperlink ref="F1324" r:id="rId156" display="https://podminky.urs.cz/item/CS_URS_2024_02/766660022"/>
    <hyperlink ref="F1329" r:id="rId157" display="https://podminky.urs.cz/item/CS_URS_2024_02/766660311"/>
    <hyperlink ref="F1336" r:id="rId158" display="https://podminky.urs.cz/item/CS_URS_2024_02/766660717"/>
    <hyperlink ref="F1340" r:id="rId159" display="https://podminky.urs.cz/item/CS_URS_2025_02/766682111"/>
    <hyperlink ref="F1344" r:id="rId160" display="https://podminky.urs.cz/item/CS_URS_2024_02/766693411"/>
    <hyperlink ref="F1349" r:id="rId161" display="https://podminky.urs.cz/item/CS_URS_2024_02/766693421"/>
    <hyperlink ref="F1351" r:id="rId162" display="https://podminky.urs.cz/item/CS_URS_2024_02/766694126"/>
    <hyperlink ref="F1372" r:id="rId163" display="https://podminky.urs.cz/item/CS_URS_2024_02/998766202"/>
    <hyperlink ref="F1377" r:id="rId164" display="https://podminky.urs.cz/item/CS_URS_2024_02/767223221"/>
    <hyperlink ref="F1388" r:id="rId165" display="https://podminky.urs.cz/item/CS_URS_2024_02/767330123"/>
    <hyperlink ref="F1392" r:id="rId166" display="https://podminky.urs.cz/item/CS_URS_2024_02/767330133"/>
    <hyperlink ref="F1396" r:id="rId167" display="https://podminky.urs.cz/item/CS_URS_2024_02/767330141"/>
    <hyperlink ref="F1404" r:id="rId168" display="https://podminky.urs.cz/item/CS_URS_2024_02/767531121"/>
    <hyperlink ref="F1411" r:id="rId169" display="https://podminky.urs.cz/item/CS_URS_2024_02/767640221"/>
    <hyperlink ref="F1426" r:id="rId170" display="https://podminky.urs.cz/item/CS_URS_2024_02/767640223"/>
    <hyperlink ref="F1433" r:id="rId171" display="https://podminky.urs.cz/item/CS_URS_2025_02/767649191"/>
    <hyperlink ref="F1436" r:id="rId172" display="https://podminky.urs.cz/item/CS_URS_2024_02/767651113"/>
    <hyperlink ref="F1439" r:id="rId173" display="https://podminky.urs.cz/item/CS_URS_2024_02/767995115"/>
    <hyperlink ref="F1462" r:id="rId174" display="https://podminky.urs.cz/item/CS_URS_2024_02/767995116"/>
    <hyperlink ref="F1473" r:id="rId175" display="https://podminky.urs.cz/item/CS_URS_2024_02/767995117"/>
    <hyperlink ref="F1512" r:id="rId176" display="https://podminky.urs.cz/item/CS_URS_2024_02/998767202"/>
    <hyperlink ref="F1515" r:id="rId177" display="https://podminky.urs.cz/item/CS_URS_2024_02/771111011"/>
    <hyperlink ref="F1550" r:id="rId178" display="https://podminky.urs.cz/item/CS_URS_2024_02/771121011"/>
    <hyperlink ref="F1553" r:id="rId179" display="https://podminky.urs.cz/item/CS_URS_2024_02/771274123"/>
    <hyperlink ref="F1559" r:id="rId180" display="https://podminky.urs.cz/item/CS_URS_2024_02/771274232"/>
    <hyperlink ref="F1565" r:id="rId181" display="https://podminky.urs.cz/item/CS_URS_2024_02/771474112"/>
    <hyperlink ref="F1588" r:id="rId182" display="https://podminky.urs.cz/item/CS_URS_2024_02/771474132"/>
    <hyperlink ref="F1594" r:id="rId183" display="https://podminky.urs.cz/item/CS_URS_2024_02/771574414"/>
    <hyperlink ref="F1637" r:id="rId184" display="https://podminky.urs.cz/item/CS_URS_2024_02/771591112"/>
    <hyperlink ref="F1639" r:id="rId185" display="https://podminky.urs.cz/item/CS_URS_2024_02/771591115"/>
    <hyperlink ref="F1674" r:id="rId186" display="https://podminky.urs.cz/item/CS_URS_2024_02/998771202"/>
    <hyperlink ref="F1677" r:id="rId187" display="https://podminky.urs.cz/item/CS_URS_2024_02/776111112"/>
    <hyperlink ref="F1679" r:id="rId188" display="https://podminky.urs.cz/item/CS_URS_2024_02/776111311"/>
    <hyperlink ref="F1699" r:id="rId189" display="https://podminky.urs.cz/item/CS_URS_2024_02/776121112"/>
    <hyperlink ref="F1702" r:id="rId190" display="https://podminky.urs.cz/item/CS_URS_2024_02/776141112"/>
    <hyperlink ref="F1705" r:id="rId191" display="https://podminky.urs.cz/item/CS_URS_2024_02/776251111"/>
    <hyperlink ref="F1708" r:id="rId192" display="https://podminky.urs.cz/item/CS_URS_2024_02/776411221"/>
    <hyperlink ref="F1733" r:id="rId193" display="https://podminky.urs.cz/item/CS_URS_2024_02/998776202"/>
    <hyperlink ref="F1736" r:id="rId194" display="https://podminky.urs.cz/item/CS_URS_2024_02/781111011"/>
    <hyperlink ref="F1764" r:id="rId195" display="https://podminky.urs.cz/item/CS_URS_2024_02/781121011"/>
    <hyperlink ref="F1767" r:id="rId196" display="https://podminky.urs.cz/item/CS_URS_2024_02/781131112"/>
    <hyperlink ref="F1770" r:id="rId197" display="https://podminky.urs.cz/item/CS_URS_2024_02/781131237"/>
    <hyperlink ref="F1779" r:id="rId198" display="https://podminky.urs.cz/item/CS_URS_2024_02/781131247"/>
    <hyperlink ref="F1786" r:id="rId199" display="https://podminky.urs.cz/item/CS_URS_2025_02/781472214"/>
    <hyperlink ref="F1790" r:id="rId200" display="https://podminky.urs.cz/item/CS_URS_2024_02/781491022"/>
    <hyperlink ref="F1797" r:id="rId201" display="https://podminky.urs.cz/item/CS_URS_2024_02/781495115"/>
    <hyperlink ref="F1824" r:id="rId202" display="https://podminky.urs.cz/item/CS_URS_2024_02/781495141"/>
    <hyperlink ref="F1826" r:id="rId203" display="https://podminky.urs.cz/item/CS_URS_2024_02/781495142"/>
    <hyperlink ref="F1828" r:id="rId204" display="https://podminky.urs.cz/item/CS_URS_2024_02/781495211"/>
    <hyperlink ref="F1836" r:id="rId205" display="https://podminky.urs.cz/item/CS_URS_2024_02/998781202"/>
    <hyperlink ref="F1839" r:id="rId206" display="https://podminky.urs.cz/item/CS_URS_2024_02/782141110"/>
    <hyperlink ref="F1846" r:id="rId207" display="https://podminky.urs.cz/item/CS_URS_2024_02/998782202"/>
    <hyperlink ref="F1849" r:id="rId208" display="https://podminky.urs.cz/item/CS_URS_2024_02/783000103"/>
    <hyperlink ref="F1858" r:id="rId209" display="https://podminky.urs.cz/item/CS_URS_2024_02/783301313"/>
    <hyperlink ref="F1865" r:id="rId210" display="https://podminky.urs.cz/item/CS_URS_2024_02/783301401"/>
    <hyperlink ref="F1867" r:id="rId211" display="https://podminky.urs.cz/item/CS_URS_2024_02/783324101"/>
    <hyperlink ref="F1869" r:id="rId212" display="https://podminky.urs.cz/item/CS_URS_2024_02/783327101"/>
    <hyperlink ref="F1872" r:id="rId213" display="https://podminky.urs.cz/item/CS_URS_2024_02/784111001"/>
    <hyperlink ref="F1933" r:id="rId214" display="https://podminky.urs.cz/item/CS_URS_2024_02/784111003"/>
    <hyperlink ref="F1944" r:id="rId215" display="https://podminky.urs.cz/item/CS_URS_2024_02/784111007"/>
    <hyperlink ref="F1947" r:id="rId216" display="https://podminky.urs.cz/item/CS_URS_2024_02/784171101"/>
    <hyperlink ref="F1954" r:id="rId217" display="https://podminky.urs.cz/item/CS_URS_2024_02/784181101"/>
    <hyperlink ref="F1957" r:id="rId218" display="https://podminky.urs.cz/item/CS_URS_2024_02/784191001"/>
    <hyperlink ref="F1969" r:id="rId219" display="https://podminky.urs.cz/item/CS_URS_2024_02/784191005"/>
    <hyperlink ref="F1980" r:id="rId220" display="https://podminky.urs.cz/item/CS_URS_2024_02/784191007"/>
    <hyperlink ref="F1983" r:id="rId221" display="https://podminky.urs.cz/item/CS_URS_2024_02/784211101"/>
    <hyperlink ref="F1987" r:id="rId222" display="https://podminky.urs.cz/item/CS_URS_2025_02/786623011"/>
    <hyperlink ref="F2000" r:id="rId223" display="https://podminky.urs.cz/item/CS_URS_2025_02/786623013"/>
    <hyperlink ref="F2005" r:id="rId224" display="https://podminky.urs.cz/item/CS_URS_2025_02/786623041"/>
    <hyperlink ref="F2012" r:id="rId225" display="https://podminky.urs.cz/item/CS_URS_2025_02/786623043"/>
    <hyperlink ref="F2022" r:id="rId226" display="https://podminky.urs.cz/item/CS_URS_2024_02/998786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2724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2725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2726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ROUND(J104,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ROUND((SUM(BE104:BE390)),  2)</f>
        <v>0</v>
      </c>
      <c r="G37" s="41"/>
      <c r="H37" s="41"/>
      <c r="I37" s="161">
        <v>0.20999999999999999</v>
      </c>
      <c r="J37" s="160">
        <f>ROUND(((SUM(BE104:BE390))*I37),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ROUND((SUM(BF104:BF390)),  2)</f>
        <v>0</v>
      </c>
      <c r="G38" s="41"/>
      <c r="H38" s="41"/>
      <c r="I38" s="161">
        <v>0.12</v>
      </c>
      <c r="J38" s="160">
        <f>ROUND(((SUM(BF104:BF390))*I38),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ROUND((SUM(BG104:BG390)),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ROUND((SUM(BH104:BH390)),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ROUND((SUM(BI104:BI390)),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 - aktual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2724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2725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D.1.4.1 - Zdravotechnika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Náchod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 xml:space="preserve"> 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J104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155</v>
      </c>
      <c r="E68" s="181"/>
      <c r="F68" s="181"/>
      <c r="G68" s="181"/>
      <c r="H68" s="181"/>
      <c r="I68" s="181"/>
      <c r="J68" s="182">
        <f>J105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156</v>
      </c>
      <c r="E69" s="186"/>
      <c r="F69" s="186"/>
      <c r="G69" s="186"/>
      <c r="H69" s="186"/>
      <c r="I69" s="186"/>
      <c r="J69" s="187">
        <f>J106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159</v>
      </c>
      <c r="E70" s="186"/>
      <c r="F70" s="186"/>
      <c r="G70" s="186"/>
      <c r="H70" s="186"/>
      <c r="I70" s="186"/>
      <c r="J70" s="187">
        <f>J125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163</v>
      </c>
      <c r="E71" s="186"/>
      <c r="F71" s="186"/>
      <c r="G71" s="186"/>
      <c r="H71" s="186"/>
      <c r="I71" s="186"/>
      <c r="J71" s="187">
        <f>J128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164</v>
      </c>
      <c r="E72" s="181"/>
      <c r="F72" s="181"/>
      <c r="G72" s="181"/>
      <c r="H72" s="181"/>
      <c r="I72" s="181"/>
      <c r="J72" s="182">
        <f>J131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4"/>
      <c r="C73" s="128"/>
      <c r="D73" s="185" t="s">
        <v>167</v>
      </c>
      <c r="E73" s="186"/>
      <c r="F73" s="186"/>
      <c r="G73" s="186"/>
      <c r="H73" s="186"/>
      <c r="I73" s="186"/>
      <c r="J73" s="187">
        <f>J132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2728</v>
      </c>
      <c r="E74" s="186"/>
      <c r="F74" s="186"/>
      <c r="G74" s="186"/>
      <c r="H74" s="186"/>
      <c r="I74" s="186"/>
      <c r="J74" s="187">
        <f>J141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168</v>
      </c>
      <c r="E75" s="186"/>
      <c r="F75" s="186"/>
      <c r="G75" s="186"/>
      <c r="H75" s="186"/>
      <c r="I75" s="186"/>
      <c r="J75" s="187">
        <f>J185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2729</v>
      </c>
      <c r="E76" s="186"/>
      <c r="F76" s="186"/>
      <c r="G76" s="186"/>
      <c r="H76" s="186"/>
      <c r="I76" s="186"/>
      <c r="J76" s="187">
        <f>J286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169</v>
      </c>
      <c r="E77" s="186"/>
      <c r="F77" s="186"/>
      <c r="G77" s="186"/>
      <c r="H77" s="186"/>
      <c r="I77" s="186"/>
      <c r="J77" s="187">
        <f>J292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2730</v>
      </c>
      <c r="E78" s="186"/>
      <c r="F78" s="186"/>
      <c r="G78" s="186"/>
      <c r="H78" s="186"/>
      <c r="I78" s="186"/>
      <c r="J78" s="187">
        <f>J351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2731</v>
      </c>
      <c r="E79" s="186"/>
      <c r="F79" s="186"/>
      <c r="G79" s="186"/>
      <c r="H79" s="186"/>
      <c r="I79" s="186"/>
      <c r="J79" s="187">
        <f>J358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2732</v>
      </c>
      <c r="E80" s="186"/>
      <c r="F80" s="186"/>
      <c r="G80" s="186"/>
      <c r="H80" s="186"/>
      <c r="I80" s="186"/>
      <c r="J80" s="187">
        <f>J385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6" s="2" customFormat="1" ht="6.96" customHeight="1">
      <c r="A86" s="41"/>
      <c r="B86" s="64"/>
      <c r="C86" s="65"/>
      <c r="D86" s="65"/>
      <c r="E86" s="65"/>
      <c r="F86" s="65"/>
      <c r="G86" s="65"/>
      <c r="H86" s="65"/>
      <c r="I86" s="65"/>
      <c r="J86" s="65"/>
      <c r="K86" s="65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4.96" customHeight="1">
      <c r="A87" s="41"/>
      <c r="B87" s="42"/>
      <c r="C87" s="26" t="s">
        <v>182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16</v>
      </c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173" t="str">
        <f>E7</f>
        <v>ZZS - Náchod - aktual</v>
      </c>
      <c r="F90" s="35"/>
      <c r="G90" s="35"/>
      <c r="H90" s="35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" customFormat="1" ht="12" customHeight="1">
      <c r="B91" s="24"/>
      <c r="C91" s="35" t="s">
        <v>147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1" customFormat="1" ht="16.5" customHeight="1">
      <c r="B92" s="24"/>
      <c r="C92" s="25"/>
      <c r="D92" s="25"/>
      <c r="E92" s="173" t="s">
        <v>148</v>
      </c>
      <c r="F92" s="25"/>
      <c r="G92" s="25"/>
      <c r="H92" s="25"/>
      <c r="I92" s="25"/>
      <c r="J92" s="25"/>
      <c r="K92" s="25"/>
      <c r="L92" s="23"/>
    </row>
    <row r="93" s="1" customFormat="1" ht="12" customHeight="1">
      <c r="B93" s="24"/>
      <c r="C93" s="35" t="s">
        <v>149</v>
      </c>
      <c r="D93" s="25"/>
      <c r="E93" s="25"/>
      <c r="F93" s="25"/>
      <c r="G93" s="25"/>
      <c r="H93" s="25"/>
      <c r="I93" s="25"/>
      <c r="J93" s="25"/>
      <c r="K93" s="25"/>
      <c r="L93" s="23"/>
    </row>
    <row r="94" s="2" customFormat="1" ht="16.5" customHeight="1">
      <c r="A94" s="41"/>
      <c r="B94" s="42"/>
      <c r="C94" s="43"/>
      <c r="D94" s="43"/>
      <c r="E94" s="295" t="s">
        <v>2724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2725</v>
      </c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6.5" customHeight="1">
      <c r="A96" s="41"/>
      <c r="B96" s="42"/>
      <c r="C96" s="43"/>
      <c r="D96" s="43"/>
      <c r="E96" s="72" t="str">
        <f>E13</f>
        <v>D.1.4.1 - Zdravotechnika</v>
      </c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2" customHeight="1">
      <c r="A98" s="41"/>
      <c r="B98" s="42"/>
      <c r="C98" s="35" t="s">
        <v>21</v>
      </c>
      <c r="D98" s="43"/>
      <c r="E98" s="43"/>
      <c r="F98" s="30" t="str">
        <f>F16</f>
        <v>Náchod</v>
      </c>
      <c r="G98" s="43"/>
      <c r="H98" s="43"/>
      <c r="I98" s="35" t="s">
        <v>23</v>
      </c>
      <c r="J98" s="75" t="str">
        <f>IF(J16="","",J16)</f>
        <v>29. 7. 2024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5.15" customHeight="1">
      <c r="A100" s="41"/>
      <c r="B100" s="42"/>
      <c r="C100" s="35" t="s">
        <v>25</v>
      </c>
      <c r="D100" s="43"/>
      <c r="E100" s="43"/>
      <c r="F100" s="30" t="str">
        <f>E19</f>
        <v xml:space="preserve"> Královéhradecký kraj</v>
      </c>
      <c r="G100" s="43"/>
      <c r="H100" s="43"/>
      <c r="I100" s="35" t="s">
        <v>31</v>
      </c>
      <c r="J100" s="39" t="str">
        <f>E25</f>
        <v>CE-ING s.r.o.</v>
      </c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5" t="s">
        <v>29</v>
      </c>
      <c r="D101" s="43"/>
      <c r="E101" s="43"/>
      <c r="F101" s="30" t="str">
        <f>IF(E22="","",E22)</f>
        <v>Vyplň údaj</v>
      </c>
      <c r="G101" s="43"/>
      <c r="H101" s="43"/>
      <c r="I101" s="35" t="s">
        <v>36</v>
      </c>
      <c r="J101" s="39" t="str">
        <f>E28</f>
        <v xml:space="preserve"> </v>
      </c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0.32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11" customFormat="1" ht="29.28" customHeight="1">
      <c r="A103" s="189"/>
      <c r="B103" s="190"/>
      <c r="C103" s="191" t="s">
        <v>183</v>
      </c>
      <c r="D103" s="192" t="s">
        <v>59</v>
      </c>
      <c r="E103" s="192" t="s">
        <v>55</v>
      </c>
      <c r="F103" s="192" t="s">
        <v>56</v>
      </c>
      <c r="G103" s="192" t="s">
        <v>184</v>
      </c>
      <c r="H103" s="192" t="s">
        <v>185</v>
      </c>
      <c r="I103" s="192" t="s">
        <v>186</v>
      </c>
      <c r="J103" s="192" t="s">
        <v>153</v>
      </c>
      <c r="K103" s="193" t="s">
        <v>187</v>
      </c>
      <c r="L103" s="194"/>
      <c r="M103" s="95" t="s">
        <v>19</v>
      </c>
      <c r="N103" s="96" t="s">
        <v>44</v>
      </c>
      <c r="O103" s="96" t="s">
        <v>188</v>
      </c>
      <c r="P103" s="96" t="s">
        <v>189</v>
      </c>
      <c r="Q103" s="96" t="s">
        <v>190</v>
      </c>
      <c r="R103" s="96" t="s">
        <v>191</v>
      </c>
      <c r="S103" s="96" t="s">
        <v>192</v>
      </c>
      <c r="T103" s="97" t="s">
        <v>193</v>
      </c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</row>
    <row r="104" s="2" customFormat="1" ht="22.8" customHeight="1">
      <c r="A104" s="41"/>
      <c r="B104" s="42"/>
      <c r="C104" s="102" t="s">
        <v>194</v>
      </c>
      <c r="D104" s="43"/>
      <c r="E104" s="43"/>
      <c r="F104" s="43"/>
      <c r="G104" s="43"/>
      <c r="H104" s="43"/>
      <c r="I104" s="43"/>
      <c r="J104" s="195">
        <f>BK104</f>
        <v>0</v>
      </c>
      <c r="K104" s="43"/>
      <c r="L104" s="47"/>
      <c r="M104" s="98"/>
      <c r="N104" s="196"/>
      <c r="O104" s="99"/>
      <c r="P104" s="197">
        <f>P105+P131</f>
        <v>0</v>
      </c>
      <c r="Q104" s="99"/>
      <c r="R104" s="197">
        <f>R105+R131</f>
        <v>125.41794820259999</v>
      </c>
      <c r="S104" s="99"/>
      <c r="T104" s="198">
        <f>T105+T131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73</v>
      </c>
      <c r="AU104" s="20" t="s">
        <v>154</v>
      </c>
      <c r="BK104" s="199">
        <f>BK105+BK131</f>
        <v>0</v>
      </c>
    </row>
    <row r="105" s="12" customFormat="1" ht="25.92" customHeight="1">
      <c r="A105" s="12"/>
      <c r="B105" s="200"/>
      <c r="C105" s="201"/>
      <c r="D105" s="202" t="s">
        <v>73</v>
      </c>
      <c r="E105" s="203" t="s">
        <v>195</v>
      </c>
      <c r="F105" s="203" t="s">
        <v>196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P106+P125+P128</f>
        <v>0</v>
      </c>
      <c r="Q105" s="208"/>
      <c r="R105" s="209">
        <f>R106+R125+R128</f>
        <v>122.84382239999999</v>
      </c>
      <c r="S105" s="208"/>
      <c r="T105" s="210">
        <f>T106+T125+T128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81</v>
      </c>
      <c r="AT105" s="212" t="s">
        <v>73</v>
      </c>
      <c r="AU105" s="212" t="s">
        <v>74</v>
      </c>
      <c r="AY105" s="211" t="s">
        <v>197</v>
      </c>
      <c r="BK105" s="213">
        <f>BK106+BK125+BK128</f>
        <v>0</v>
      </c>
    </row>
    <row r="106" s="12" customFormat="1" ht="22.8" customHeight="1">
      <c r="A106" s="12"/>
      <c r="B106" s="200"/>
      <c r="C106" s="201"/>
      <c r="D106" s="202" t="s">
        <v>73</v>
      </c>
      <c r="E106" s="214" t="s">
        <v>81</v>
      </c>
      <c r="F106" s="214" t="s">
        <v>198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SUM(P107:P124)</f>
        <v>0</v>
      </c>
      <c r="Q106" s="208"/>
      <c r="R106" s="209">
        <f>SUM(R107:R124)</f>
        <v>105.59999999999999</v>
      </c>
      <c r="S106" s="208"/>
      <c r="T106" s="210">
        <f>SUM(T107:T124)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81</v>
      </c>
      <c r="AT106" s="212" t="s">
        <v>73</v>
      </c>
      <c r="AU106" s="212" t="s">
        <v>81</v>
      </c>
      <c r="AY106" s="211" t="s">
        <v>197</v>
      </c>
      <c r="BK106" s="213">
        <f>SUM(BK107:BK124)</f>
        <v>0</v>
      </c>
    </row>
    <row r="107" s="2" customFormat="1" ht="44.25" customHeight="1">
      <c r="A107" s="41"/>
      <c r="B107" s="42"/>
      <c r="C107" s="216" t="s">
        <v>81</v>
      </c>
      <c r="D107" s="216" t="s">
        <v>199</v>
      </c>
      <c r="E107" s="217" t="s">
        <v>2733</v>
      </c>
      <c r="F107" s="218" t="s">
        <v>2734</v>
      </c>
      <c r="G107" s="219" t="s">
        <v>211</v>
      </c>
      <c r="H107" s="220">
        <v>190.5</v>
      </c>
      <c r="I107" s="221"/>
      <c r="J107" s="222">
        <f>ROUND(I107*H107,2)</f>
        <v>0</v>
      </c>
      <c r="K107" s="218" t="s">
        <v>203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109</v>
      </c>
      <c r="AT107" s="227" t="s">
        <v>199</v>
      </c>
      <c r="AU107" s="227" t="s">
        <v>83</v>
      </c>
      <c r="AY107" s="20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81</v>
      </c>
      <c r="BK107" s="228">
        <f>ROUND(I107*H107,2)</f>
        <v>0</v>
      </c>
      <c r="BL107" s="20" t="s">
        <v>109</v>
      </c>
      <c r="BM107" s="227" t="s">
        <v>2735</v>
      </c>
    </row>
    <row r="108" s="2" customFormat="1">
      <c r="A108" s="41"/>
      <c r="B108" s="42"/>
      <c r="C108" s="43"/>
      <c r="D108" s="229" t="s">
        <v>205</v>
      </c>
      <c r="E108" s="43"/>
      <c r="F108" s="230" t="s">
        <v>2736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205</v>
      </c>
      <c r="AU108" s="20" t="s">
        <v>83</v>
      </c>
    </row>
    <row r="109" s="2" customFormat="1" ht="62.7" customHeight="1">
      <c r="A109" s="41"/>
      <c r="B109" s="42"/>
      <c r="C109" s="216" t="s">
        <v>83</v>
      </c>
      <c r="D109" s="216" t="s">
        <v>199</v>
      </c>
      <c r="E109" s="217" t="s">
        <v>2737</v>
      </c>
      <c r="F109" s="218" t="s">
        <v>2738</v>
      </c>
      <c r="G109" s="219" t="s">
        <v>211</v>
      </c>
      <c r="H109" s="220">
        <v>145.5</v>
      </c>
      <c r="I109" s="221"/>
      <c r="J109" s="222">
        <f>ROUND(I109*H109,2)</f>
        <v>0</v>
      </c>
      <c r="K109" s="218" t="s">
        <v>203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109</v>
      </c>
      <c r="AT109" s="227" t="s">
        <v>199</v>
      </c>
      <c r="AU109" s="227" t="s">
        <v>83</v>
      </c>
      <c r="AY109" s="20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81</v>
      </c>
      <c r="BK109" s="228">
        <f>ROUND(I109*H109,2)</f>
        <v>0</v>
      </c>
      <c r="BL109" s="20" t="s">
        <v>109</v>
      </c>
      <c r="BM109" s="227" t="s">
        <v>2739</v>
      </c>
    </row>
    <row r="110" s="2" customFormat="1">
      <c r="A110" s="41"/>
      <c r="B110" s="42"/>
      <c r="C110" s="43"/>
      <c r="D110" s="229" t="s">
        <v>205</v>
      </c>
      <c r="E110" s="43"/>
      <c r="F110" s="230" t="s">
        <v>2740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205</v>
      </c>
      <c r="AU110" s="20" t="s">
        <v>83</v>
      </c>
    </row>
    <row r="111" s="2" customFormat="1" ht="66.75" customHeight="1">
      <c r="A111" s="41"/>
      <c r="B111" s="42"/>
      <c r="C111" s="216" t="s">
        <v>94</v>
      </c>
      <c r="D111" s="216" t="s">
        <v>199</v>
      </c>
      <c r="E111" s="217" t="s">
        <v>2741</v>
      </c>
      <c r="F111" s="218" t="s">
        <v>2742</v>
      </c>
      <c r="G111" s="219" t="s">
        <v>211</v>
      </c>
      <c r="H111" s="220">
        <v>145.5</v>
      </c>
      <c r="I111" s="221"/>
      <c r="J111" s="222">
        <f>ROUND(I111*H111,2)</f>
        <v>0</v>
      </c>
      <c r="K111" s="218" t="s">
        <v>203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109</v>
      </c>
      <c r="AT111" s="227" t="s">
        <v>199</v>
      </c>
      <c r="AU111" s="227" t="s">
        <v>83</v>
      </c>
      <c r="AY111" s="20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81</v>
      </c>
      <c r="BK111" s="228">
        <f>ROUND(I111*H111,2)</f>
        <v>0</v>
      </c>
      <c r="BL111" s="20" t="s">
        <v>109</v>
      </c>
      <c r="BM111" s="227" t="s">
        <v>2743</v>
      </c>
    </row>
    <row r="112" s="2" customFormat="1">
      <c r="A112" s="41"/>
      <c r="B112" s="42"/>
      <c r="C112" s="43"/>
      <c r="D112" s="229" t="s">
        <v>205</v>
      </c>
      <c r="E112" s="43"/>
      <c r="F112" s="230" t="s">
        <v>2744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205</v>
      </c>
      <c r="AU112" s="20" t="s">
        <v>83</v>
      </c>
    </row>
    <row r="113" s="2" customFormat="1" ht="44.25" customHeight="1">
      <c r="A113" s="41"/>
      <c r="B113" s="42"/>
      <c r="C113" s="216" t="s">
        <v>109</v>
      </c>
      <c r="D113" s="216" t="s">
        <v>199</v>
      </c>
      <c r="E113" s="217" t="s">
        <v>2745</v>
      </c>
      <c r="F113" s="218" t="s">
        <v>2746</v>
      </c>
      <c r="G113" s="219" t="s">
        <v>211</v>
      </c>
      <c r="H113" s="220">
        <v>145.5</v>
      </c>
      <c r="I113" s="221"/>
      <c r="J113" s="222">
        <f>ROUND(I113*H113,2)</f>
        <v>0</v>
      </c>
      <c r="K113" s="218" t="s">
        <v>203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109</v>
      </c>
      <c r="AT113" s="227" t="s">
        <v>199</v>
      </c>
      <c r="AU113" s="227" t="s">
        <v>83</v>
      </c>
      <c r="AY113" s="20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81</v>
      </c>
      <c r="BK113" s="228">
        <f>ROUND(I113*H113,2)</f>
        <v>0</v>
      </c>
      <c r="BL113" s="20" t="s">
        <v>109</v>
      </c>
      <c r="BM113" s="227" t="s">
        <v>2747</v>
      </c>
    </row>
    <row r="114" s="2" customFormat="1">
      <c r="A114" s="41"/>
      <c r="B114" s="42"/>
      <c r="C114" s="43"/>
      <c r="D114" s="229" t="s">
        <v>205</v>
      </c>
      <c r="E114" s="43"/>
      <c r="F114" s="230" t="s">
        <v>2748</v>
      </c>
      <c r="G114" s="43"/>
      <c r="H114" s="43"/>
      <c r="I114" s="231"/>
      <c r="J114" s="43"/>
      <c r="K114" s="43"/>
      <c r="L114" s="47"/>
      <c r="M114" s="232"/>
      <c r="N114" s="233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205</v>
      </c>
      <c r="AU114" s="20" t="s">
        <v>83</v>
      </c>
    </row>
    <row r="115" s="2" customFormat="1" ht="44.25" customHeight="1">
      <c r="A115" s="41"/>
      <c r="B115" s="42"/>
      <c r="C115" s="216" t="s">
        <v>230</v>
      </c>
      <c r="D115" s="216" t="s">
        <v>199</v>
      </c>
      <c r="E115" s="217" t="s">
        <v>251</v>
      </c>
      <c r="F115" s="218" t="s">
        <v>252</v>
      </c>
      <c r="G115" s="219" t="s">
        <v>253</v>
      </c>
      <c r="H115" s="220">
        <v>232.80000000000001</v>
      </c>
      <c r="I115" s="221"/>
      <c r="J115" s="222">
        <f>ROUND(I115*H115,2)</f>
        <v>0</v>
      </c>
      <c r="K115" s="218" t="s">
        <v>203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109</v>
      </c>
      <c r="AT115" s="227" t="s">
        <v>199</v>
      </c>
      <c r="AU115" s="227" t="s">
        <v>83</v>
      </c>
      <c r="AY115" s="20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81</v>
      </c>
      <c r="BK115" s="228">
        <f>ROUND(I115*H115,2)</f>
        <v>0</v>
      </c>
      <c r="BL115" s="20" t="s">
        <v>109</v>
      </c>
      <c r="BM115" s="227" t="s">
        <v>2749</v>
      </c>
    </row>
    <row r="116" s="2" customFormat="1">
      <c r="A116" s="41"/>
      <c r="B116" s="42"/>
      <c r="C116" s="43"/>
      <c r="D116" s="229" t="s">
        <v>205</v>
      </c>
      <c r="E116" s="43"/>
      <c r="F116" s="230" t="s">
        <v>255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205</v>
      </c>
      <c r="AU116" s="20" t="s">
        <v>83</v>
      </c>
    </row>
    <row r="117" s="13" customFormat="1">
      <c r="A117" s="13"/>
      <c r="B117" s="234"/>
      <c r="C117" s="235"/>
      <c r="D117" s="236" t="s">
        <v>207</v>
      </c>
      <c r="E117" s="237" t="s">
        <v>19</v>
      </c>
      <c r="F117" s="238" t="s">
        <v>2750</v>
      </c>
      <c r="G117" s="235"/>
      <c r="H117" s="239">
        <v>232.80000000000001</v>
      </c>
      <c r="I117" s="240"/>
      <c r="J117" s="235"/>
      <c r="K117" s="235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207</v>
      </c>
      <c r="AU117" s="245" t="s">
        <v>83</v>
      </c>
      <c r="AV117" s="13" t="s">
        <v>83</v>
      </c>
      <c r="AW117" s="13" t="s">
        <v>35</v>
      </c>
      <c r="AX117" s="13" t="s">
        <v>81</v>
      </c>
      <c r="AY117" s="245" t="s">
        <v>197</v>
      </c>
    </row>
    <row r="118" s="2" customFormat="1" ht="37.8" customHeight="1">
      <c r="A118" s="41"/>
      <c r="B118" s="42"/>
      <c r="C118" s="216" t="s">
        <v>698</v>
      </c>
      <c r="D118" s="216" t="s">
        <v>199</v>
      </c>
      <c r="E118" s="217" t="s">
        <v>2751</v>
      </c>
      <c r="F118" s="218" t="s">
        <v>2752</v>
      </c>
      <c r="G118" s="219" t="s">
        <v>211</v>
      </c>
      <c r="H118" s="220">
        <v>112</v>
      </c>
      <c r="I118" s="221"/>
      <c r="J118" s="222">
        <f>ROUND(I118*H118,2)</f>
        <v>0</v>
      </c>
      <c r="K118" s="218" t="s">
        <v>203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109</v>
      </c>
      <c r="AT118" s="227" t="s">
        <v>199</v>
      </c>
      <c r="AU118" s="227" t="s">
        <v>83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109</v>
      </c>
      <c r="BM118" s="227" t="s">
        <v>2753</v>
      </c>
    </row>
    <row r="119" s="2" customFormat="1">
      <c r="A119" s="41"/>
      <c r="B119" s="42"/>
      <c r="C119" s="43"/>
      <c r="D119" s="229" t="s">
        <v>205</v>
      </c>
      <c r="E119" s="43"/>
      <c r="F119" s="230" t="s">
        <v>2754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205</v>
      </c>
      <c r="AU119" s="20" t="s">
        <v>83</v>
      </c>
    </row>
    <row r="120" s="2" customFormat="1" ht="16.5" customHeight="1">
      <c r="A120" s="41"/>
      <c r="B120" s="42"/>
      <c r="C120" s="279" t="s">
        <v>236</v>
      </c>
      <c r="D120" s="279" t="s">
        <v>542</v>
      </c>
      <c r="E120" s="280" t="s">
        <v>2755</v>
      </c>
      <c r="F120" s="281" t="s">
        <v>2756</v>
      </c>
      <c r="G120" s="282" t="s">
        <v>253</v>
      </c>
      <c r="H120" s="283">
        <v>105.59999999999999</v>
      </c>
      <c r="I120" s="284"/>
      <c r="J120" s="285">
        <f>ROUND(I120*H120,2)</f>
        <v>0</v>
      </c>
      <c r="K120" s="281" t="s">
        <v>203</v>
      </c>
      <c r="L120" s="286"/>
      <c r="M120" s="287" t="s">
        <v>19</v>
      </c>
      <c r="N120" s="288" t="s">
        <v>45</v>
      </c>
      <c r="O120" s="87"/>
      <c r="P120" s="225">
        <f>O120*H120</f>
        <v>0</v>
      </c>
      <c r="Q120" s="225">
        <v>1</v>
      </c>
      <c r="R120" s="225">
        <f>Q120*H120</f>
        <v>105.59999999999999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245</v>
      </c>
      <c r="AT120" s="227" t="s">
        <v>542</v>
      </c>
      <c r="AU120" s="227" t="s">
        <v>83</v>
      </c>
      <c r="AY120" s="20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81</v>
      </c>
      <c r="BK120" s="228">
        <f>ROUND(I120*H120,2)</f>
        <v>0</v>
      </c>
      <c r="BL120" s="20" t="s">
        <v>109</v>
      </c>
      <c r="BM120" s="227" t="s">
        <v>2757</v>
      </c>
    </row>
    <row r="121" s="2" customFormat="1" ht="44.25" customHeight="1">
      <c r="A121" s="41"/>
      <c r="B121" s="42"/>
      <c r="C121" s="216" t="s">
        <v>245</v>
      </c>
      <c r="D121" s="216" t="s">
        <v>199</v>
      </c>
      <c r="E121" s="217" t="s">
        <v>2758</v>
      </c>
      <c r="F121" s="218" t="s">
        <v>2759</v>
      </c>
      <c r="G121" s="219" t="s">
        <v>211</v>
      </c>
      <c r="H121" s="220">
        <v>45</v>
      </c>
      <c r="I121" s="221"/>
      <c r="J121" s="222">
        <f>ROUND(I121*H121,2)</f>
        <v>0</v>
      </c>
      <c r="K121" s="218" t="s">
        <v>203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109</v>
      </c>
      <c r="AT121" s="227" t="s">
        <v>199</v>
      </c>
      <c r="AU121" s="227" t="s">
        <v>83</v>
      </c>
      <c r="AY121" s="20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81</v>
      </c>
      <c r="BK121" s="228">
        <f>ROUND(I121*H121,2)</f>
        <v>0</v>
      </c>
      <c r="BL121" s="20" t="s">
        <v>109</v>
      </c>
      <c r="BM121" s="227" t="s">
        <v>2760</v>
      </c>
    </row>
    <row r="122" s="2" customFormat="1">
      <c r="A122" s="41"/>
      <c r="B122" s="42"/>
      <c r="C122" s="43"/>
      <c r="D122" s="229" t="s">
        <v>205</v>
      </c>
      <c r="E122" s="43"/>
      <c r="F122" s="230" t="s">
        <v>2761</v>
      </c>
      <c r="G122" s="43"/>
      <c r="H122" s="43"/>
      <c r="I122" s="231"/>
      <c r="J122" s="43"/>
      <c r="K122" s="43"/>
      <c r="L122" s="47"/>
      <c r="M122" s="232"/>
      <c r="N122" s="233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205</v>
      </c>
      <c r="AU122" s="20" t="s">
        <v>83</v>
      </c>
    </row>
    <row r="123" s="2" customFormat="1" ht="66.75" customHeight="1">
      <c r="A123" s="41"/>
      <c r="B123" s="42"/>
      <c r="C123" s="216" t="s">
        <v>250</v>
      </c>
      <c r="D123" s="216" t="s">
        <v>199</v>
      </c>
      <c r="E123" s="217" t="s">
        <v>2762</v>
      </c>
      <c r="F123" s="218" t="s">
        <v>2763</v>
      </c>
      <c r="G123" s="219" t="s">
        <v>211</v>
      </c>
      <c r="H123" s="220">
        <v>84</v>
      </c>
      <c r="I123" s="221"/>
      <c r="J123" s="222">
        <f>ROUND(I123*H123,2)</f>
        <v>0</v>
      </c>
      <c r="K123" s="218" t="s">
        <v>203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109</v>
      </c>
      <c r="AT123" s="227" t="s">
        <v>199</v>
      </c>
      <c r="AU123" s="227" t="s">
        <v>83</v>
      </c>
      <c r="AY123" s="20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81</v>
      </c>
      <c r="BK123" s="228">
        <f>ROUND(I123*H123,2)</f>
        <v>0</v>
      </c>
      <c r="BL123" s="20" t="s">
        <v>109</v>
      </c>
      <c r="BM123" s="227" t="s">
        <v>2764</v>
      </c>
    </row>
    <row r="124" s="2" customFormat="1">
      <c r="A124" s="41"/>
      <c r="B124" s="42"/>
      <c r="C124" s="43"/>
      <c r="D124" s="229" t="s">
        <v>205</v>
      </c>
      <c r="E124" s="43"/>
      <c r="F124" s="230" t="s">
        <v>2765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205</v>
      </c>
      <c r="AU124" s="20" t="s">
        <v>83</v>
      </c>
    </row>
    <row r="125" s="12" customFormat="1" ht="22.8" customHeight="1">
      <c r="A125" s="12"/>
      <c r="B125" s="200"/>
      <c r="C125" s="201"/>
      <c r="D125" s="202" t="s">
        <v>73</v>
      </c>
      <c r="E125" s="214" t="s">
        <v>109</v>
      </c>
      <c r="F125" s="214" t="s">
        <v>532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SUM(P126:P127)</f>
        <v>0</v>
      </c>
      <c r="Q125" s="208"/>
      <c r="R125" s="209">
        <f>SUM(R126:R127)</f>
        <v>17.243822399999999</v>
      </c>
      <c r="S125" s="208"/>
      <c r="T125" s="210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81</v>
      </c>
      <c r="AT125" s="212" t="s">
        <v>73</v>
      </c>
      <c r="AU125" s="212" t="s">
        <v>81</v>
      </c>
      <c r="AY125" s="211" t="s">
        <v>197</v>
      </c>
      <c r="BK125" s="213">
        <f>SUM(BK126:BK127)</f>
        <v>0</v>
      </c>
    </row>
    <row r="126" s="2" customFormat="1" ht="33" customHeight="1">
      <c r="A126" s="41"/>
      <c r="B126" s="42"/>
      <c r="C126" s="216" t="s">
        <v>2766</v>
      </c>
      <c r="D126" s="216" t="s">
        <v>199</v>
      </c>
      <c r="E126" s="217" t="s">
        <v>2767</v>
      </c>
      <c r="F126" s="218" t="s">
        <v>2768</v>
      </c>
      <c r="G126" s="219" t="s">
        <v>211</v>
      </c>
      <c r="H126" s="220">
        <v>9.1199999999999992</v>
      </c>
      <c r="I126" s="221"/>
      <c r="J126" s="222">
        <f>ROUND(I126*H126,2)</f>
        <v>0</v>
      </c>
      <c r="K126" s="218" t="s">
        <v>203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1.8907700000000001</v>
      </c>
      <c r="R126" s="225">
        <f>Q126*H126</f>
        <v>17.243822399999999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109</v>
      </c>
      <c r="AT126" s="227" t="s">
        <v>199</v>
      </c>
      <c r="AU126" s="227" t="s">
        <v>83</v>
      </c>
      <c r="AY126" s="20" t="s">
        <v>197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81</v>
      </c>
      <c r="BK126" s="228">
        <f>ROUND(I126*H126,2)</f>
        <v>0</v>
      </c>
      <c r="BL126" s="20" t="s">
        <v>109</v>
      </c>
      <c r="BM126" s="227" t="s">
        <v>2769</v>
      </c>
    </row>
    <row r="127" s="2" customFormat="1">
      <c r="A127" s="41"/>
      <c r="B127" s="42"/>
      <c r="C127" s="43"/>
      <c r="D127" s="229" t="s">
        <v>205</v>
      </c>
      <c r="E127" s="43"/>
      <c r="F127" s="230" t="s">
        <v>2770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205</v>
      </c>
      <c r="AU127" s="20" t="s">
        <v>83</v>
      </c>
    </row>
    <row r="128" s="12" customFormat="1" ht="22.8" customHeight="1">
      <c r="A128" s="12"/>
      <c r="B128" s="200"/>
      <c r="C128" s="201"/>
      <c r="D128" s="202" t="s">
        <v>73</v>
      </c>
      <c r="E128" s="214" t="s">
        <v>1210</v>
      </c>
      <c r="F128" s="214" t="s">
        <v>1211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SUM(P129:P130)</f>
        <v>0</v>
      </c>
      <c r="Q128" s="208"/>
      <c r="R128" s="209">
        <f>SUM(R129:R130)</f>
        <v>0</v>
      </c>
      <c r="S128" s="208"/>
      <c r="T128" s="210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81</v>
      </c>
      <c r="AT128" s="212" t="s">
        <v>73</v>
      </c>
      <c r="AU128" s="212" t="s">
        <v>81</v>
      </c>
      <c r="AY128" s="211" t="s">
        <v>197</v>
      </c>
      <c r="BK128" s="213">
        <f>SUM(BK129:BK130)</f>
        <v>0</v>
      </c>
    </row>
    <row r="129" s="2" customFormat="1" ht="55.5" customHeight="1">
      <c r="A129" s="41"/>
      <c r="B129" s="42"/>
      <c r="C129" s="216" t="s">
        <v>259</v>
      </c>
      <c r="D129" s="216" t="s">
        <v>199</v>
      </c>
      <c r="E129" s="217" t="s">
        <v>2771</v>
      </c>
      <c r="F129" s="218" t="s">
        <v>2772</v>
      </c>
      <c r="G129" s="219" t="s">
        <v>253</v>
      </c>
      <c r="H129" s="220">
        <v>122.84399999999999</v>
      </c>
      <c r="I129" s="221"/>
      <c r="J129" s="222">
        <f>ROUND(I129*H129,2)</f>
        <v>0</v>
      </c>
      <c r="K129" s="218" t="s">
        <v>203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109</v>
      </c>
      <c r="AT129" s="227" t="s">
        <v>199</v>
      </c>
      <c r="AU129" s="227" t="s">
        <v>83</v>
      </c>
      <c r="AY129" s="20" t="s">
        <v>197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81</v>
      </c>
      <c r="BK129" s="228">
        <f>ROUND(I129*H129,2)</f>
        <v>0</v>
      </c>
      <c r="BL129" s="20" t="s">
        <v>109</v>
      </c>
      <c r="BM129" s="227" t="s">
        <v>2773</v>
      </c>
    </row>
    <row r="130" s="2" customFormat="1">
      <c r="A130" s="41"/>
      <c r="B130" s="42"/>
      <c r="C130" s="43"/>
      <c r="D130" s="229" t="s">
        <v>205</v>
      </c>
      <c r="E130" s="43"/>
      <c r="F130" s="230" t="s">
        <v>2774</v>
      </c>
      <c r="G130" s="43"/>
      <c r="H130" s="43"/>
      <c r="I130" s="231"/>
      <c r="J130" s="43"/>
      <c r="K130" s="43"/>
      <c r="L130" s="47"/>
      <c r="M130" s="232"/>
      <c r="N130" s="233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205</v>
      </c>
      <c r="AU130" s="20" t="s">
        <v>83</v>
      </c>
    </row>
    <row r="131" s="12" customFormat="1" ht="25.92" customHeight="1">
      <c r="A131" s="12"/>
      <c r="B131" s="200"/>
      <c r="C131" s="201"/>
      <c r="D131" s="202" t="s">
        <v>73</v>
      </c>
      <c r="E131" s="203" t="s">
        <v>1217</v>
      </c>
      <c r="F131" s="203" t="s">
        <v>1218</v>
      </c>
      <c r="G131" s="201"/>
      <c r="H131" s="201"/>
      <c r="I131" s="204"/>
      <c r="J131" s="205">
        <f>BK131</f>
        <v>0</v>
      </c>
      <c r="K131" s="201"/>
      <c r="L131" s="206"/>
      <c r="M131" s="207"/>
      <c r="N131" s="208"/>
      <c r="O131" s="208"/>
      <c r="P131" s="209">
        <f>P132+P141+P185+P286+P292+P351+P358+P385</f>
        <v>0</v>
      </c>
      <c r="Q131" s="208"/>
      <c r="R131" s="209">
        <f>R132+R141+R185+R286+R292+R351+R358+R385</f>
        <v>2.5741258026000007</v>
      </c>
      <c r="S131" s="208"/>
      <c r="T131" s="210">
        <f>T132+T141+T185+T286+T292+T351+T358+T385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73</v>
      </c>
      <c r="AU131" s="212" t="s">
        <v>74</v>
      </c>
      <c r="AY131" s="211" t="s">
        <v>197</v>
      </c>
      <c r="BK131" s="213">
        <f>BK132+BK141+BK185+BK286+BK292+BK351+BK358+BK385</f>
        <v>0</v>
      </c>
    </row>
    <row r="132" s="12" customFormat="1" ht="22.8" customHeight="1">
      <c r="A132" s="12"/>
      <c r="B132" s="200"/>
      <c r="C132" s="201"/>
      <c r="D132" s="202" t="s">
        <v>73</v>
      </c>
      <c r="E132" s="214" t="s">
        <v>1375</v>
      </c>
      <c r="F132" s="214" t="s">
        <v>1376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SUM(P133:P140)</f>
        <v>0</v>
      </c>
      <c r="Q132" s="208"/>
      <c r="R132" s="209">
        <f>SUM(R133:R140)</f>
        <v>0.012642329999999999</v>
      </c>
      <c r="S132" s="208"/>
      <c r="T132" s="210">
        <f>SUM(T133:T140)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83</v>
      </c>
      <c r="AT132" s="212" t="s">
        <v>73</v>
      </c>
      <c r="AU132" s="212" t="s">
        <v>81</v>
      </c>
      <c r="AY132" s="211" t="s">
        <v>197</v>
      </c>
      <c r="BK132" s="213">
        <f>SUM(BK133:BK140)</f>
        <v>0</v>
      </c>
    </row>
    <row r="133" s="2" customFormat="1" ht="66.75" customHeight="1">
      <c r="A133" s="41"/>
      <c r="B133" s="42"/>
      <c r="C133" s="216" t="s">
        <v>8</v>
      </c>
      <c r="D133" s="216" t="s">
        <v>199</v>
      </c>
      <c r="E133" s="217" t="s">
        <v>2775</v>
      </c>
      <c r="F133" s="218" t="s">
        <v>2776</v>
      </c>
      <c r="G133" s="219" t="s">
        <v>886</v>
      </c>
      <c r="H133" s="220">
        <v>1</v>
      </c>
      <c r="I133" s="221"/>
      <c r="J133" s="222">
        <f>ROUND(I133*H133,2)</f>
        <v>0</v>
      </c>
      <c r="K133" s="218" t="s">
        <v>203</v>
      </c>
      <c r="L133" s="47"/>
      <c r="M133" s="223" t="s">
        <v>19</v>
      </c>
      <c r="N133" s="224" t="s">
        <v>45</v>
      </c>
      <c r="O133" s="87"/>
      <c r="P133" s="225">
        <f>O133*H133</f>
        <v>0</v>
      </c>
      <c r="Q133" s="225">
        <v>0.00019233</v>
      </c>
      <c r="R133" s="225">
        <f>Q133*H133</f>
        <v>0.00019233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291</v>
      </c>
      <c r="AT133" s="227" t="s">
        <v>199</v>
      </c>
      <c r="AU133" s="227" t="s">
        <v>83</v>
      </c>
      <c r="AY133" s="20" t="s">
        <v>197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81</v>
      </c>
      <c r="BK133" s="228">
        <f>ROUND(I133*H133,2)</f>
        <v>0</v>
      </c>
      <c r="BL133" s="20" t="s">
        <v>291</v>
      </c>
      <c r="BM133" s="227" t="s">
        <v>2777</v>
      </c>
    </row>
    <row r="134" s="2" customFormat="1">
      <c r="A134" s="41"/>
      <c r="B134" s="42"/>
      <c r="C134" s="43"/>
      <c r="D134" s="229" t="s">
        <v>205</v>
      </c>
      <c r="E134" s="43"/>
      <c r="F134" s="230" t="s">
        <v>2778</v>
      </c>
      <c r="G134" s="43"/>
      <c r="H134" s="43"/>
      <c r="I134" s="231"/>
      <c r="J134" s="43"/>
      <c r="K134" s="43"/>
      <c r="L134" s="47"/>
      <c r="M134" s="232"/>
      <c r="N134" s="233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205</v>
      </c>
      <c r="AU134" s="20" t="s">
        <v>83</v>
      </c>
    </row>
    <row r="135" s="2" customFormat="1" ht="24.15" customHeight="1">
      <c r="A135" s="41"/>
      <c r="B135" s="42"/>
      <c r="C135" s="279" t="s">
        <v>271</v>
      </c>
      <c r="D135" s="279" t="s">
        <v>542</v>
      </c>
      <c r="E135" s="280" t="s">
        <v>2779</v>
      </c>
      <c r="F135" s="281" t="s">
        <v>2780</v>
      </c>
      <c r="G135" s="282" t="s">
        <v>886</v>
      </c>
      <c r="H135" s="283">
        <v>15</v>
      </c>
      <c r="I135" s="284"/>
      <c r="J135" s="285">
        <f>ROUND(I135*H135,2)</f>
        <v>0</v>
      </c>
      <c r="K135" s="281" t="s">
        <v>203</v>
      </c>
      <c r="L135" s="286"/>
      <c r="M135" s="287" t="s">
        <v>19</v>
      </c>
      <c r="N135" s="288" t="s">
        <v>45</v>
      </c>
      <c r="O135" s="87"/>
      <c r="P135" s="225">
        <f>O135*H135</f>
        <v>0</v>
      </c>
      <c r="Q135" s="225">
        <v>0.00083000000000000001</v>
      </c>
      <c r="R135" s="225">
        <f>Q135*H135</f>
        <v>0.012449999999999999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396</v>
      </c>
      <c r="AT135" s="227" t="s">
        <v>542</v>
      </c>
      <c r="AU135" s="227" t="s">
        <v>83</v>
      </c>
      <c r="AY135" s="20" t="s">
        <v>197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81</v>
      </c>
      <c r="BK135" s="228">
        <f>ROUND(I135*H135,2)</f>
        <v>0</v>
      </c>
      <c r="BL135" s="20" t="s">
        <v>291</v>
      </c>
      <c r="BM135" s="227" t="s">
        <v>2781</v>
      </c>
    </row>
    <row r="136" s="2" customFormat="1" ht="37.8" customHeight="1">
      <c r="A136" s="41"/>
      <c r="B136" s="42"/>
      <c r="C136" s="216" t="s">
        <v>278</v>
      </c>
      <c r="D136" s="216" t="s">
        <v>199</v>
      </c>
      <c r="E136" s="217" t="s">
        <v>2782</v>
      </c>
      <c r="F136" s="218" t="s">
        <v>2783</v>
      </c>
      <c r="G136" s="219" t="s">
        <v>886</v>
      </c>
      <c r="H136" s="220">
        <v>65</v>
      </c>
      <c r="I136" s="221"/>
      <c r="J136" s="222">
        <f>ROUND(I136*H136,2)</f>
        <v>0</v>
      </c>
      <c r="K136" s="218" t="s">
        <v>203</v>
      </c>
      <c r="L136" s="47"/>
      <c r="M136" s="223" t="s">
        <v>19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291</v>
      </c>
      <c r="AT136" s="227" t="s">
        <v>199</v>
      </c>
      <c r="AU136" s="227" t="s">
        <v>83</v>
      </c>
      <c r="AY136" s="20" t="s">
        <v>197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81</v>
      </c>
      <c r="BK136" s="228">
        <f>ROUND(I136*H136,2)</f>
        <v>0</v>
      </c>
      <c r="BL136" s="20" t="s">
        <v>291</v>
      </c>
      <c r="BM136" s="227" t="s">
        <v>2784</v>
      </c>
    </row>
    <row r="137" s="2" customFormat="1">
      <c r="A137" s="41"/>
      <c r="B137" s="42"/>
      <c r="C137" s="43"/>
      <c r="D137" s="229" t="s">
        <v>205</v>
      </c>
      <c r="E137" s="43"/>
      <c r="F137" s="230" t="s">
        <v>2785</v>
      </c>
      <c r="G137" s="43"/>
      <c r="H137" s="43"/>
      <c r="I137" s="231"/>
      <c r="J137" s="43"/>
      <c r="K137" s="43"/>
      <c r="L137" s="47"/>
      <c r="M137" s="232"/>
      <c r="N137" s="233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205</v>
      </c>
      <c r="AU137" s="20" t="s">
        <v>83</v>
      </c>
    </row>
    <row r="138" s="2" customFormat="1" ht="21.75" customHeight="1">
      <c r="A138" s="41"/>
      <c r="B138" s="42"/>
      <c r="C138" s="279" t="s">
        <v>284</v>
      </c>
      <c r="D138" s="279" t="s">
        <v>542</v>
      </c>
      <c r="E138" s="280" t="s">
        <v>2786</v>
      </c>
      <c r="F138" s="281" t="s">
        <v>2787</v>
      </c>
      <c r="G138" s="282" t="s">
        <v>886</v>
      </c>
      <c r="H138" s="283">
        <v>30</v>
      </c>
      <c r="I138" s="284"/>
      <c r="J138" s="285">
        <f>ROUND(I138*H138,2)</f>
        <v>0</v>
      </c>
      <c r="K138" s="281" t="s">
        <v>19</v>
      </c>
      <c r="L138" s="286"/>
      <c r="M138" s="287" t="s">
        <v>19</v>
      </c>
      <c r="N138" s="288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396</v>
      </c>
      <c r="AT138" s="227" t="s">
        <v>542</v>
      </c>
      <c r="AU138" s="227" t="s">
        <v>83</v>
      </c>
      <c r="AY138" s="20" t="s">
        <v>197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81</v>
      </c>
      <c r="BK138" s="228">
        <f>ROUND(I138*H138,2)</f>
        <v>0</v>
      </c>
      <c r="BL138" s="20" t="s">
        <v>291</v>
      </c>
      <c r="BM138" s="227" t="s">
        <v>2788</v>
      </c>
    </row>
    <row r="139" s="2" customFormat="1" ht="49.05" customHeight="1">
      <c r="A139" s="41"/>
      <c r="B139" s="42"/>
      <c r="C139" s="216" t="s">
        <v>291</v>
      </c>
      <c r="D139" s="216" t="s">
        <v>199</v>
      </c>
      <c r="E139" s="217" t="s">
        <v>1491</v>
      </c>
      <c r="F139" s="218" t="s">
        <v>1492</v>
      </c>
      <c r="G139" s="219" t="s">
        <v>1259</v>
      </c>
      <c r="H139" s="290"/>
      <c r="I139" s="221"/>
      <c r="J139" s="222">
        <f>ROUND(I139*H139,2)</f>
        <v>0</v>
      </c>
      <c r="K139" s="218" t="s">
        <v>203</v>
      </c>
      <c r="L139" s="47"/>
      <c r="M139" s="223" t="s">
        <v>19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291</v>
      </c>
      <c r="AT139" s="227" t="s">
        <v>199</v>
      </c>
      <c r="AU139" s="227" t="s">
        <v>83</v>
      </c>
      <c r="AY139" s="20" t="s">
        <v>197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81</v>
      </c>
      <c r="BK139" s="228">
        <f>ROUND(I139*H139,2)</f>
        <v>0</v>
      </c>
      <c r="BL139" s="20" t="s">
        <v>291</v>
      </c>
      <c r="BM139" s="227" t="s">
        <v>2789</v>
      </c>
    </row>
    <row r="140" s="2" customFormat="1">
      <c r="A140" s="41"/>
      <c r="B140" s="42"/>
      <c r="C140" s="43"/>
      <c r="D140" s="229" t="s">
        <v>205</v>
      </c>
      <c r="E140" s="43"/>
      <c r="F140" s="230" t="s">
        <v>1494</v>
      </c>
      <c r="G140" s="43"/>
      <c r="H140" s="43"/>
      <c r="I140" s="231"/>
      <c r="J140" s="43"/>
      <c r="K140" s="43"/>
      <c r="L140" s="47"/>
      <c r="M140" s="232"/>
      <c r="N140" s="233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205</v>
      </c>
      <c r="AU140" s="20" t="s">
        <v>83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2790</v>
      </c>
      <c r="F141" s="214" t="s">
        <v>2791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SUM(P142:P184)</f>
        <v>0</v>
      </c>
      <c r="Q141" s="208"/>
      <c r="R141" s="209">
        <f>SUM(R142:R184)</f>
        <v>0.49720759999999997</v>
      </c>
      <c r="S141" s="208"/>
      <c r="T141" s="210">
        <f>SUM(T142:T184)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83</v>
      </c>
      <c r="AT141" s="212" t="s">
        <v>73</v>
      </c>
      <c r="AU141" s="212" t="s">
        <v>81</v>
      </c>
      <c r="AY141" s="211" t="s">
        <v>197</v>
      </c>
      <c r="BK141" s="213">
        <f>SUM(BK142:BK184)</f>
        <v>0</v>
      </c>
    </row>
    <row r="142" s="2" customFormat="1" ht="24.15" customHeight="1">
      <c r="A142" s="41"/>
      <c r="B142" s="42"/>
      <c r="C142" s="279" t="s">
        <v>296</v>
      </c>
      <c r="D142" s="279" t="s">
        <v>542</v>
      </c>
      <c r="E142" s="280" t="s">
        <v>2792</v>
      </c>
      <c r="F142" s="281" t="s">
        <v>2793</v>
      </c>
      <c r="G142" s="282" t="s">
        <v>267</v>
      </c>
      <c r="H142" s="283">
        <v>95</v>
      </c>
      <c r="I142" s="284"/>
      <c r="J142" s="285">
        <f>ROUND(I142*H142,2)</f>
        <v>0</v>
      </c>
      <c r="K142" s="281" t="s">
        <v>19</v>
      </c>
      <c r="L142" s="286"/>
      <c r="M142" s="287" t="s">
        <v>19</v>
      </c>
      <c r="N142" s="288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396</v>
      </c>
      <c r="AT142" s="227" t="s">
        <v>542</v>
      </c>
      <c r="AU142" s="227" t="s">
        <v>83</v>
      </c>
      <c r="AY142" s="20" t="s">
        <v>197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81</v>
      </c>
      <c r="BK142" s="228">
        <f>ROUND(I142*H142,2)</f>
        <v>0</v>
      </c>
      <c r="BL142" s="20" t="s">
        <v>291</v>
      </c>
      <c r="BM142" s="227" t="s">
        <v>2794</v>
      </c>
    </row>
    <row r="143" s="2" customFormat="1" ht="21.75" customHeight="1">
      <c r="A143" s="41"/>
      <c r="B143" s="42"/>
      <c r="C143" s="216" t="s">
        <v>303</v>
      </c>
      <c r="D143" s="216" t="s">
        <v>199</v>
      </c>
      <c r="E143" s="217" t="s">
        <v>2795</v>
      </c>
      <c r="F143" s="218" t="s">
        <v>2796</v>
      </c>
      <c r="G143" s="219" t="s">
        <v>886</v>
      </c>
      <c r="H143" s="220">
        <v>105</v>
      </c>
      <c r="I143" s="221"/>
      <c r="J143" s="222">
        <f>ROUND(I143*H143,2)</f>
        <v>0</v>
      </c>
      <c r="K143" s="218" t="s">
        <v>203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0.0014215499999999999</v>
      </c>
      <c r="R143" s="225">
        <f>Q143*H143</f>
        <v>0.14926275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291</v>
      </c>
      <c r="AT143" s="227" t="s">
        <v>199</v>
      </c>
      <c r="AU143" s="227" t="s">
        <v>83</v>
      </c>
      <c r="AY143" s="20" t="s">
        <v>197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81</v>
      </c>
      <c r="BK143" s="228">
        <f>ROUND(I143*H143,2)</f>
        <v>0</v>
      </c>
      <c r="BL143" s="20" t="s">
        <v>291</v>
      </c>
      <c r="BM143" s="227" t="s">
        <v>2797</v>
      </c>
    </row>
    <row r="144" s="2" customFormat="1">
      <c r="A144" s="41"/>
      <c r="B144" s="42"/>
      <c r="C144" s="43"/>
      <c r="D144" s="229" t="s">
        <v>205</v>
      </c>
      <c r="E144" s="43"/>
      <c r="F144" s="230" t="s">
        <v>2798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205</v>
      </c>
      <c r="AU144" s="20" t="s">
        <v>83</v>
      </c>
    </row>
    <row r="145" s="2" customFormat="1" ht="21.75" customHeight="1">
      <c r="A145" s="41"/>
      <c r="B145" s="42"/>
      <c r="C145" s="216" t="s">
        <v>310</v>
      </c>
      <c r="D145" s="216" t="s">
        <v>199</v>
      </c>
      <c r="E145" s="217" t="s">
        <v>2799</v>
      </c>
      <c r="F145" s="218" t="s">
        <v>2800</v>
      </c>
      <c r="G145" s="219" t="s">
        <v>886</v>
      </c>
      <c r="H145" s="220">
        <v>27</v>
      </c>
      <c r="I145" s="221"/>
      <c r="J145" s="222">
        <f>ROUND(I145*H145,2)</f>
        <v>0</v>
      </c>
      <c r="K145" s="218" t="s">
        <v>203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0.0019729999999999999</v>
      </c>
      <c r="R145" s="225">
        <f>Q145*H145</f>
        <v>0.053270999999999999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291</v>
      </c>
      <c r="AT145" s="227" t="s">
        <v>199</v>
      </c>
      <c r="AU145" s="227" t="s">
        <v>83</v>
      </c>
      <c r="AY145" s="20" t="s">
        <v>197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81</v>
      </c>
      <c r="BK145" s="228">
        <f>ROUND(I145*H145,2)</f>
        <v>0</v>
      </c>
      <c r="BL145" s="20" t="s">
        <v>291</v>
      </c>
      <c r="BM145" s="227" t="s">
        <v>2801</v>
      </c>
    </row>
    <row r="146" s="2" customFormat="1">
      <c r="A146" s="41"/>
      <c r="B146" s="42"/>
      <c r="C146" s="43"/>
      <c r="D146" s="229" t="s">
        <v>205</v>
      </c>
      <c r="E146" s="43"/>
      <c r="F146" s="230" t="s">
        <v>2802</v>
      </c>
      <c r="G146" s="43"/>
      <c r="H146" s="43"/>
      <c r="I146" s="231"/>
      <c r="J146" s="43"/>
      <c r="K146" s="43"/>
      <c r="L146" s="47"/>
      <c r="M146" s="232"/>
      <c r="N146" s="233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205</v>
      </c>
      <c r="AU146" s="20" t="s">
        <v>83</v>
      </c>
    </row>
    <row r="147" s="2" customFormat="1" ht="21.75" customHeight="1">
      <c r="A147" s="41"/>
      <c r="B147" s="42"/>
      <c r="C147" s="216" t="s">
        <v>317</v>
      </c>
      <c r="D147" s="216" t="s">
        <v>199</v>
      </c>
      <c r="E147" s="217" t="s">
        <v>2803</v>
      </c>
      <c r="F147" s="218" t="s">
        <v>2804</v>
      </c>
      <c r="G147" s="219" t="s">
        <v>886</v>
      </c>
      <c r="H147" s="220">
        <v>13</v>
      </c>
      <c r="I147" s="221"/>
      <c r="J147" s="222">
        <f>ROUND(I147*H147,2)</f>
        <v>0</v>
      </c>
      <c r="K147" s="218" t="s">
        <v>203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0.0030422499999999998</v>
      </c>
      <c r="R147" s="225">
        <f>Q147*H147</f>
        <v>0.039549249999999994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291</v>
      </c>
      <c r="AT147" s="227" t="s">
        <v>199</v>
      </c>
      <c r="AU147" s="227" t="s">
        <v>83</v>
      </c>
      <c r="AY147" s="20" t="s">
        <v>197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81</v>
      </c>
      <c r="BK147" s="228">
        <f>ROUND(I147*H147,2)</f>
        <v>0</v>
      </c>
      <c r="BL147" s="20" t="s">
        <v>291</v>
      </c>
      <c r="BM147" s="227" t="s">
        <v>2805</v>
      </c>
    </row>
    <row r="148" s="2" customFormat="1">
      <c r="A148" s="41"/>
      <c r="B148" s="42"/>
      <c r="C148" s="43"/>
      <c r="D148" s="229" t="s">
        <v>205</v>
      </c>
      <c r="E148" s="43"/>
      <c r="F148" s="230" t="s">
        <v>2806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205</v>
      </c>
      <c r="AU148" s="20" t="s">
        <v>83</v>
      </c>
    </row>
    <row r="149" s="2" customFormat="1" ht="21.75" customHeight="1">
      <c r="A149" s="41"/>
      <c r="B149" s="42"/>
      <c r="C149" s="216" t="s">
        <v>7</v>
      </c>
      <c r="D149" s="216" t="s">
        <v>199</v>
      </c>
      <c r="E149" s="217" t="s">
        <v>2807</v>
      </c>
      <c r="F149" s="218" t="s">
        <v>2808</v>
      </c>
      <c r="G149" s="219" t="s">
        <v>886</v>
      </c>
      <c r="H149" s="220">
        <v>12</v>
      </c>
      <c r="I149" s="221"/>
      <c r="J149" s="222">
        <f>ROUND(I149*H149,2)</f>
        <v>0</v>
      </c>
      <c r="K149" s="218" t="s">
        <v>203</v>
      </c>
      <c r="L149" s="47"/>
      <c r="M149" s="223" t="s">
        <v>19</v>
      </c>
      <c r="N149" s="224" t="s">
        <v>45</v>
      </c>
      <c r="O149" s="87"/>
      <c r="P149" s="225">
        <f>O149*H149</f>
        <v>0</v>
      </c>
      <c r="Q149" s="225">
        <v>0.0049237500000000002</v>
      </c>
      <c r="R149" s="225">
        <f>Q149*H149</f>
        <v>0.059084999999999999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291</v>
      </c>
      <c r="AT149" s="227" t="s">
        <v>199</v>
      </c>
      <c r="AU149" s="227" t="s">
        <v>83</v>
      </c>
      <c r="AY149" s="20" t="s">
        <v>197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81</v>
      </c>
      <c r="BK149" s="228">
        <f>ROUND(I149*H149,2)</f>
        <v>0</v>
      </c>
      <c r="BL149" s="20" t="s">
        <v>291</v>
      </c>
      <c r="BM149" s="227" t="s">
        <v>2809</v>
      </c>
    </row>
    <row r="150" s="2" customFormat="1">
      <c r="A150" s="41"/>
      <c r="B150" s="42"/>
      <c r="C150" s="43"/>
      <c r="D150" s="229" t="s">
        <v>205</v>
      </c>
      <c r="E150" s="43"/>
      <c r="F150" s="230" t="s">
        <v>2810</v>
      </c>
      <c r="G150" s="43"/>
      <c r="H150" s="43"/>
      <c r="I150" s="231"/>
      <c r="J150" s="43"/>
      <c r="K150" s="43"/>
      <c r="L150" s="47"/>
      <c r="M150" s="232"/>
      <c r="N150" s="23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205</v>
      </c>
      <c r="AU150" s="20" t="s">
        <v>83</v>
      </c>
    </row>
    <row r="151" s="2" customFormat="1" ht="24.15" customHeight="1">
      <c r="A151" s="41"/>
      <c r="B151" s="42"/>
      <c r="C151" s="216" t="s">
        <v>328</v>
      </c>
      <c r="D151" s="216" t="s">
        <v>199</v>
      </c>
      <c r="E151" s="217" t="s">
        <v>2811</v>
      </c>
      <c r="F151" s="218" t="s">
        <v>2812</v>
      </c>
      <c r="G151" s="219" t="s">
        <v>886</v>
      </c>
      <c r="H151" s="220">
        <v>55</v>
      </c>
      <c r="I151" s="221"/>
      <c r="J151" s="222">
        <f>ROUND(I151*H151,2)</f>
        <v>0</v>
      </c>
      <c r="K151" s="218" t="s">
        <v>203</v>
      </c>
      <c r="L151" s="47"/>
      <c r="M151" s="223" t="s">
        <v>19</v>
      </c>
      <c r="N151" s="224" t="s">
        <v>45</v>
      </c>
      <c r="O151" s="87"/>
      <c r="P151" s="225">
        <f>O151*H151</f>
        <v>0</v>
      </c>
      <c r="Q151" s="225">
        <v>0.00063480000000000003</v>
      </c>
      <c r="R151" s="225">
        <f>Q151*H151</f>
        <v>0.034914000000000001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291</v>
      </c>
      <c r="AT151" s="227" t="s">
        <v>199</v>
      </c>
      <c r="AU151" s="227" t="s">
        <v>83</v>
      </c>
      <c r="AY151" s="20" t="s">
        <v>197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81</v>
      </c>
      <c r="BK151" s="228">
        <f>ROUND(I151*H151,2)</f>
        <v>0</v>
      </c>
      <c r="BL151" s="20" t="s">
        <v>291</v>
      </c>
      <c r="BM151" s="227" t="s">
        <v>2813</v>
      </c>
    </row>
    <row r="152" s="2" customFormat="1">
      <c r="A152" s="41"/>
      <c r="B152" s="42"/>
      <c r="C152" s="43"/>
      <c r="D152" s="229" t="s">
        <v>205</v>
      </c>
      <c r="E152" s="43"/>
      <c r="F152" s="230" t="s">
        <v>2814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205</v>
      </c>
      <c r="AU152" s="20" t="s">
        <v>83</v>
      </c>
    </row>
    <row r="153" s="2" customFormat="1" ht="24.15" customHeight="1">
      <c r="A153" s="41"/>
      <c r="B153" s="42"/>
      <c r="C153" s="216" t="s">
        <v>337</v>
      </c>
      <c r="D153" s="216" t="s">
        <v>199</v>
      </c>
      <c r="E153" s="217" t="s">
        <v>2815</v>
      </c>
      <c r="F153" s="218" t="s">
        <v>2816</v>
      </c>
      <c r="G153" s="219" t="s">
        <v>886</v>
      </c>
      <c r="H153" s="220">
        <v>21</v>
      </c>
      <c r="I153" s="221"/>
      <c r="J153" s="222">
        <f>ROUND(I153*H153,2)</f>
        <v>0</v>
      </c>
      <c r="K153" s="218" t="s">
        <v>203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0.0012995000000000001</v>
      </c>
      <c r="R153" s="225">
        <f>Q153*H153</f>
        <v>0.027289500000000001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291</v>
      </c>
      <c r="AT153" s="227" t="s">
        <v>199</v>
      </c>
      <c r="AU153" s="227" t="s">
        <v>83</v>
      </c>
      <c r="AY153" s="20" t="s">
        <v>197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81</v>
      </c>
      <c r="BK153" s="228">
        <f>ROUND(I153*H153,2)</f>
        <v>0</v>
      </c>
      <c r="BL153" s="20" t="s">
        <v>291</v>
      </c>
      <c r="BM153" s="227" t="s">
        <v>2817</v>
      </c>
    </row>
    <row r="154" s="2" customFormat="1">
      <c r="A154" s="41"/>
      <c r="B154" s="42"/>
      <c r="C154" s="43"/>
      <c r="D154" s="229" t="s">
        <v>205</v>
      </c>
      <c r="E154" s="43"/>
      <c r="F154" s="230" t="s">
        <v>2818</v>
      </c>
      <c r="G154" s="43"/>
      <c r="H154" s="43"/>
      <c r="I154" s="231"/>
      <c r="J154" s="43"/>
      <c r="K154" s="43"/>
      <c r="L154" s="47"/>
      <c r="M154" s="232"/>
      <c r="N154" s="233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205</v>
      </c>
      <c r="AU154" s="20" t="s">
        <v>83</v>
      </c>
    </row>
    <row r="155" s="2" customFormat="1" ht="21.75" customHeight="1">
      <c r="A155" s="41"/>
      <c r="B155" s="42"/>
      <c r="C155" s="216" t="s">
        <v>345</v>
      </c>
      <c r="D155" s="216" t="s">
        <v>199</v>
      </c>
      <c r="E155" s="217" t="s">
        <v>2819</v>
      </c>
      <c r="F155" s="218" t="s">
        <v>2820</v>
      </c>
      <c r="G155" s="219" t="s">
        <v>886</v>
      </c>
      <c r="H155" s="220">
        <v>66</v>
      </c>
      <c r="I155" s="221"/>
      <c r="J155" s="222">
        <f>ROUND(I155*H155,2)</f>
        <v>0</v>
      </c>
      <c r="K155" s="218" t="s">
        <v>203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0.00040489999999999998</v>
      </c>
      <c r="R155" s="225">
        <f>Q155*H155</f>
        <v>0.026723399999999998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291</v>
      </c>
      <c r="AT155" s="227" t="s">
        <v>199</v>
      </c>
      <c r="AU155" s="227" t="s">
        <v>83</v>
      </c>
      <c r="AY155" s="20" t="s">
        <v>197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81</v>
      </c>
      <c r="BK155" s="228">
        <f>ROUND(I155*H155,2)</f>
        <v>0</v>
      </c>
      <c r="BL155" s="20" t="s">
        <v>291</v>
      </c>
      <c r="BM155" s="227" t="s">
        <v>2821</v>
      </c>
    </row>
    <row r="156" s="2" customFormat="1">
      <c r="A156" s="41"/>
      <c r="B156" s="42"/>
      <c r="C156" s="43"/>
      <c r="D156" s="229" t="s">
        <v>205</v>
      </c>
      <c r="E156" s="43"/>
      <c r="F156" s="230" t="s">
        <v>2822</v>
      </c>
      <c r="G156" s="43"/>
      <c r="H156" s="43"/>
      <c r="I156" s="231"/>
      <c r="J156" s="43"/>
      <c r="K156" s="43"/>
      <c r="L156" s="47"/>
      <c r="M156" s="232"/>
      <c r="N156" s="233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205</v>
      </c>
      <c r="AU156" s="20" t="s">
        <v>83</v>
      </c>
    </row>
    <row r="157" s="2" customFormat="1" ht="21.75" customHeight="1">
      <c r="A157" s="41"/>
      <c r="B157" s="42"/>
      <c r="C157" s="216" t="s">
        <v>352</v>
      </c>
      <c r="D157" s="216" t="s">
        <v>199</v>
      </c>
      <c r="E157" s="217" t="s">
        <v>2823</v>
      </c>
      <c r="F157" s="218" t="s">
        <v>2824</v>
      </c>
      <c r="G157" s="219" t="s">
        <v>886</v>
      </c>
      <c r="H157" s="220">
        <v>35</v>
      </c>
      <c r="I157" s="221"/>
      <c r="J157" s="222">
        <f>ROUND(I157*H157,2)</f>
        <v>0</v>
      </c>
      <c r="K157" s="218" t="s">
        <v>203</v>
      </c>
      <c r="L157" s="47"/>
      <c r="M157" s="223" t="s">
        <v>19</v>
      </c>
      <c r="N157" s="224" t="s">
        <v>45</v>
      </c>
      <c r="O157" s="87"/>
      <c r="P157" s="225">
        <f>O157*H157</f>
        <v>0</v>
      </c>
      <c r="Q157" s="225">
        <v>0.00049569999999999996</v>
      </c>
      <c r="R157" s="225">
        <f>Q157*H157</f>
        <v>0.017349499999999997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291</v>
      </c>
      <c r="AT157" s="227" t="s">
        <v>199</v>
      </c>
      <c r="AU157" s="227" t="s">
        <v>83</v>
      </c>
      <c r="AY157" s="20" t="s">
        <v>197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81</v>
      </c>
      <c r="BK157" s="228">
        <f>ROUND(I157*H157,2)</f>
        <v>0</v>
      </c>
      <c r="BL157" s="20" t="s">
        <v>291</v>
      </c>
      <c r="BM157" s="227" t="s">
        <v>2825</v>
      </c>
    </row>
    <row r="158" s="2" customFormat="1">
      <c r="A158" s="41"/>
      <c r="B158" s="42"/>
      <c r="C158" s="43"/>
      <c r="D158" s="229" t="s">
        <v>205</v>
      </c>
      <c r="E158" s="43"/>
      <c r="F158" s="230" t="s">
        <v>2826</v>
      </c>
      <c r="G158" s="43"/>
      <c r="H158" s="43"/>
      <c r="I158" s="231"/>
      <c r="J158" s="43"/>
      <c r="K158" s="43"/>
      <c r="L158" s="47"/>
      <c r="M158" s="232"/>
      <c r="N158" s="233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205</v>
      </c>
      <c r="AU158" s="20" t="s">
        <v>83</v>
      </c>
    </row>
    <row r="159" s="2" customFormat="1" ht="21.75" customHeight="1">
      <c r="A159" s="41"/>
      <c r="B159" s="42"/>
      <c r="C159" s="216" t="s">
        <v>359</v>
      </c>
      <c r="D159" s="216" t="s">
        <v>199</v>
      </c>
      <c r="E159" s="217" t="s">
        <v>2827</v>
      </c>
      <c r="F159" s="218" t="s">
        <v>2828</v>
      </c>
      <c r="G159" s="219" t="s">
        <v>886</v>
      </c>
      <c r="H159" s="220">
        <v>4</v>
      </c>
      <c r="I159" s="221"/>
      <c r="J159" s="222">
        <f>ROUND(I159*H159,2)</f>
        <v>0</v>
      </c>
      <c r="K159" s="218" t="s">
        <v>203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0.00075719999999999997</v>
      </c>
      <c r="R159" s="225">
        <f>Q159*H159</f>
        <v>0.0030287999999999999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291</v>
      </c>
      <c r="AT159" s="227" t="s">
        <v>199</v>
      </c>
      <c r="AU159" s="227" t="s">
        <v>83</v>
      </c>
      <c r="AY159" s="20" t="s">
        <v>197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81</v>
      </c>
      <c r="BK159" s="228">
        <f>ROUND(I159*H159,2)</f>
        <v>0</v>
      </c>
      <c r="BL159" s="20" t="s">
        <v>291</v>
      </c>
      <c r="BM159" s="227" t="s">
        <v>2829</v>
      </c>
    </row>
    <row r="160" s="2" customFormat="1">
      <c r="A160" s="41"/>
      <c r="B160" s="42"/>
      <c r="C160" s="43"/>
      <c r="D160" s="229" t="s">
        <v>205</v>
      </c>
      <c r="E160" s="43"/>
      <c r="F160" s="230" t="s">
        <v>2830</v>
      </c>
      <c r="G160" s="43"/>
      <c r="H160" s="43"/>
      <c r="I160" s="231"/>
      <c r="J160" s="43"/>
      <c r="K160" s="43"/>
      <c r="L160" s="47"/>
      <c r="M160" s="232"/>
      <c r="N160" s="233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205</v>
      </c>
      <c r="AU160" s="20" t="s">
        <v>83</v>
      </c>
    </row>
    <row r="161" s="2" customFormat="1" ht="21.75" customHeight="1">
      <c r="A161" s="41"/>
      <c r="B161" s="42"/>
      <c r="C161" s="216" t="s">
        <v>366</v>
      </c>
      <c r="D161" s="216" t="s">
        <v>199</v>
      </c>
      <c r="E161" s="217" t="s">
        <v>2831</v>
      </c>
      <c r="F161" s="218" t="s">
        <v>2832</v>
      </c>
      <c r="G161" s="219" t="s">
        <v>886</v>
      </c>
      <c r="H161" s="220">
        <v>23</v>
      </c>
      <c r="I161" s="221"/>
      <c r="J161" s="222">
        <f>ROUND(I161*H161,2)</f>
        <v>0</v>
      </c>
      <c r="K161" s="218" t="s">
        <v>203</v>
      </c>
      <c r="L161" s="47"/>
      <c r="M161" s="223" t="s">
        <v>19</v>
      </c>
      <c r="N161" s="224" t="s">
        <v>45</v>
      </c>
      <c r="O161" s="87"/>
      <c r="P161" s="225">
        <f>O161*H161</f>
        <v>0</v>
      </c>
      <c r="Q161" s="225">
        <v>0.0015257999999999999</v>
      </c>
      <c r="R161" s="225">
        <f>Q161*H161</f>
        <v>0.035093399999999997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291</v>
      </c>
      <c r="AT161" s="227" t="s">
        <v>199</v>
      </c>
      <c r="AU161" s="227" t="s">
        <v>83</v>
      </c>
      <c r="AY161" s="20" t="s">
        <v>197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81</v>
      </c>
      <c r="BK161" s="228">
        <f>ROUND(I161*H161,2)</f>
        <v>0</v>
      </c>
      <c r="BL161" s="20" t="s">
        <v>291</v>
      </c>
      <c r="BM161" s="227" t="s">
        <v>2833</v>
      </c>
    </row>
    <row r="162" s="2" customFormat="1">
      <c r="A162" s="41"/>
      <c r="B162" s="42"/>
      <c r="C162" s="43"/>
      <c r="D162" s="229" t="s">
        <v>205</v>
      </c>
      <c r="E162" s="43"/>
      <c r="F162" s="230" t="s">
        <v>2834</v>
      </c>
      <c r="G162" s="43"/>
      <c r="H162" s="43"/>
      <c r="I162" s="231"/>
      <c r="J162" s="43"/>
      <c r="K162" s="43"/>
      <c r="L162" s="47"/>
      <c r="M162" s="232"/>
      <c r="N162" s="233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205</v>
      </c>
      <c r="AU162" s="20" t="s">
        <v>83</v>
      </c>
    </row>
    <row r="163" s="2" customFormat="1" ht="21.75" customHeight="1">
      <c r="A163" s="41"/>
      <c r="B163" s="42"/>
      <c r="C163" s="216" t="s">
        <v>372</v>
      </c>
      <c r="D163" s="216" t="s">
        <v>199</v>
      </c>
      <c r="E163" s="217" t="s">
        <v>2835</v>
      </c>
      <c r="F163" s="218" t="s">
        <v>2836</v>
      </c>
      <c r="G163" s="219" t="s">
        <v>886</v>
      </c>
      <c r="H163" s="220">
        <v>34</v>
      </c>
      <c r="I163" s="221"/>
      <c r="J163" s="222">
        <f>ROUND(I163*H163,2)</f>
        <v>0</v>
      </c>
      <c r="K163" s="218" t="s">
        <v>203</v>
      </c>
      <c r="L163" s="47"/>
      <c r="M163" s="223" t="s">
        <v>19</v>
      </c>
      <c r="N163" s="224" t="s">
        <v>45</v>
      </c>
      <c r="O163" s="87"/>
      <c r="P163" s="225">
        <f>O163*H163</f>
        <v>0</v>
      </c>
      <c r="Q163" s="225">
        <v>0.0012489999999999999</v>
      </c>
      <c r="R163" s="225">
        <f>Q163*H163</f>
        <v>0.042465999999999997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291</v>
      </c>
      <c r="AT163" s="227" t="s">
        <v>199</v>
      </c>
      <c r="AU163" s="227" t="s">
        <v>83</v>
      </c>
      <c r="AY163" s="20" t="s">
        <v>197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81</v>
      </c>
      <c r="BK163" s="228">
        <f>ROUND(I163*H163,2)</f>
        <v>0</v>
      </c>
      <c r="BL163" s="20" t="s">
        <v>291</v>
      </c>
      <c r="BM163" s="227" t="s">
        <v>2837</v>
      </c>
    </row>
    <row r="164" s="2" customFormat="1">
      <c r="A164" s="41"/>
      <c r="B164" s="42"/>
      <c r="C164" s="43"/>
      <c r="D164" s="229" t="s">
        <v>205</v>
      </c>
      <c r="E164" s="43"/>
      <c r="F164" s="230" t="s">
        <v>2838</v>
      </c>
      <c r="G164" s="43"/>
      <c r="H164" s="43"/>
      <c r="I164" s="231"/>
      <c r="J164" s="43"/>
      <c r="K164" s="43"/>
      <c r="L164" s="47"/>
      <c r="M164" s="232"/>
      <c r="N164" s="233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205</v>
      </c>
      <c r="AU164" s="20" t="s">
        <v>83</v>
      </c>
    </row>
    <row r="165" s="2" customFormat="1" ht="24.15" customHeight="1">
      <c r="A165" s="41"/>
      <c r="B165" s="42"/>
      <c r="C165" s="216" t="s">
        <v>379</v>
      </c>
      <c r="D165" s="216" t="s">
        <v>199</v>
      </c>
      <c r="E165" s="217" t="s">
        <v>2839</v>
      </c>
      <c r="F165" s="218" t="s">
        <v>2840</v>
      </c>
      <c r="G165" s="219" t="s">
        <v>267</v>
      </c>
      <c r="H165" s="220">
        <v>32</v>
      </c>
      <c r="I165" s="221"/>
      <c r="J165" s="222">
        <f>ROUND(I165*H165,2)</f>
        <v>0</v>
      </c>
      <c r="K165" s="218" t="s">
        <v>203</v>
      </c>
      <c r="L165" s="47"/>
      <c r="M165" s="223" t="s">
        <v>19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291</v>
      </c>
      <c r="AT165" s="227" t="s">
        <v>199</v>
      </c>
      <c r="AU165" s="227" t="s">
        <v>83</v>
      </c>
      <c r="AY165" s="20" t="s">
        <v>197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81</v>
      </c>
      <c r="BK165" s="228">
        <f>ROUND(I165*H165,2)</f>
        <v>0</v>
      </c>
      <c r="BL165" s="20" t="s">
        <v>291</v>
      </c>
      <c r="BM165" s="227" t="s">
        <v>2841</v>
      </c>
    </row>
    <row r="166" s="2" customFormat="1">
      <c r="A166" s="41"/>
      <c r="B166" s="42"/>
      <c r="C166" s="43"/>
      <c r="D166" s="229" t="s">
        <v>205</v>
      </c>
      <c r="E166" s="43"/>
      <c r="F166" s="230" t="s">
        <v>2842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205</v>
      </c>
      <c r="AU166" s="20" t="s">
        <v>83</v>
      </c>
    </row>
    <row r="167" s="2" customFormat="1" ht="24.15" customHeight="1">
      <c r="A167" s="41"/>
      <c r="B167" s="42"/>
      <c r="C167" s="216" t="s">
        <v>383</v>
      </c>
      <c r="D167" s="216" t="s">
        <v>199</v>
      </c>
      <c r="E167" s="217" t="s">
        <v>2843</v>
      </c>
      <c r="F167" s="218" t="s">
        <v>2844</v>
      </c>
      <c r="G167" s="219" t="s">
        <v>267</v>
      </c>
      <c r="H167" s="220">
        <v>16</v>
      </c>
      <c r="I167" s="221"/>
      <c r="J167" s="222">
        <f>ROUND(I167*H167,2)</f>
        <v>0</v>
      </c>
      <c r="K167" s="218" t="s">
        <v>203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291</v>
      </c>
      <c r="AT167" s="227" t="s">
        <v>199</v>
      </c>
      <c r="AU167" s="227" t="s">
        <v>83</v>
      </c>
      <c r="AY167" s="20" t="s">
        <v>197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81</v>
      </c>
      <c r="BK167" s="228">
        <f>ROUND(I167*H167,2)</f>
        <v>0</v>
      </c>
      <c r="BL167" s="20" t="s">
        <v>291</v>
      </c>
      <c r="BM167" s="227" t="s">
        <v>2845</v>
      </c>
    </row>
    <row r="168" s="2" customFormat="1">
      <c r="A168" s="41"/>
      <c r="B168" s="42"/>
      <c r="C168" s="43"/>
      <c r="D168" s="229" t="s">
        <v>205</v>
      </c>
      <c r="E168" s="43"/>
      <c r="F168" s="230" t="s">
        <v>2846</v>
      </c>
      <c r="G168" s="43"/>
      <c r="H168" s="43"/>
      <c r="I168" s="231"/>
      <c r="J168" s="43"/>
      <c r="K168" s="43"/>
      <c r="L168" s="47"/>
      <c r="M168" s="232"/>
      <c r="N168" s="233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205</v>
      </c>
      <c r="AU168" s="20" t="s">
        <v>83</v>
      </c>
    </row>
    <row r="169" s="2" customFormat="1" ht="16.5" customHeight="1">
      <c r="A169" s="41"/>
      <c r="B169" s="42"/>
      <c r="C169" s="279" t="s">
        <v>390</v>
      </c>
      <c r="D169" s="279" t="s">
        <v>542</v>
      </c>
      <c r="E169" s="280" t="s">
        <v>2847</v>
      </c>
      <c r="F169" s="281" t="s">
        <v>2848</v>
      </c>
      <c r="G169" s="282" t="s">
        <v>267</v>
      </c>
      <c r="H169" s="283">
        <v>7</v>
      </c>
      <c r="I169" s="284"/>
      <c r="J169" s="285">
        <f>ROUND(I169*H169,2)</f>
        <v>0</v>
      </c>
      <c r="K169" s="281" t="s">
        <v>19</v>
      </c>
      <c r="L169" s="286"/>
      <c r="M169" s="287" t="s">
        <v>19</v>
      </c>
      <c r="N169" s="288" t="s">
        <v>45</v>
      </c>
      <c r="O169" s="87"/>
      <c r="P169" s="225">
        <f>O169*H169</f>
        <v>0</v>
      </c>
      <c r="Q169" s="225">
        <v>0.00033</v>
      </c>
      <c r="R169" s="225">
        <f>Q169*H169</f>
        <v>0.00231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396</v>
      </c>
      <c r="AT169" s="227" t="s">
        <v>542</v>
      </c>
      <c r="AU169" s="227" t="s">
        <v>83</v>
      </c>
      <c r="AY169" s="20" t="s">
        <v>197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81</v>
      </c>
      <c r="BK169" s="228">
        <f>ROUND(I169*H169,2)</f>
        <v>0</v>
      </c>
      <c r="BL169" s="20" t="s">
        <v>291</v>
      </c>
      <c r="BM169" s="227" t="s">
        <v>2849</v>
      </c>
    </row>
    <row r="170" s="2" customFormat="1" ht="21.75" customHeight="1">
      <c r="A170" s="41"/>
      <c r="B170" s="42"/>
      <c r="C170" s="216" t="s">
        <v>396</v>
      </c>
      <c r="D170" s="216" t="s">
        <v>199</v>
      </c>
      <c r="E170" s="217" t="s">
        <v>2850</v>
      </c>
      <c r="F170" s="218" t="s">
        <v>2851</v>
      </c>
      <c r="G170" s="219" t="s">
        <v>267</v>
      </c>
      <c r="H170" s="220">
        <v>4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291</v>
      </c>
      <c r="AT170" s="227" t="s">
        <v>199</v>
      </c>
      <c r="AU170" s="227" t="s">
        <v>83</v>
      </c>
      <c r="AY170" s="20" t="s">
        <v>197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81</v>
      </c>
      <c r="BK170" s="228">
        <f>ROUND(I170*H170,2)</f>
        <v>0</v>
      </c>
      <c r="BL170" s="20" t="s">
        <v>291</v>
      </c>
      <c r="BM170" s="227" t="s">
        <v>2852</v>
      </c>
    </row>
    <row r="171" s="2" customFormat="1" ht="24.15" customHeight="1">
      <c r="A171" s="41"/>
      <c r="B171" s="42"/>
      <c r="C171" s="216" t="s">
        <v>402</v>
      </c>
      <c r="D171" s="216" t="s">
        <v>199</v>
      </c>
      <c r="E171" s="217" t="s">
        <v>2853</v>
      </c>
      <c r="F171" s="218" t="s">
        <v>2854</v>
      </c>
      <c r="G171" s="219" t="s">
        <v>267</v>
      </c>
      <c r="H171" s="220">
        <v>1</v>
      </c>
      <c r="I171" s="221"/>
      <c r="J171" s="222">
        <f>ROUND(I171*H171,2)</f>
        <v>0</v>
      </c>
      <c r="K171" s="218" t="s">
        <v>203</v>
      </c>
      <c r="L171" s="47"/>
      <c r="M171" s="223" t="s">
        <v>19</v>
      </c>
      <c r="N171" s="224" t="s">
        <v>45</v>
      </c>
      <c r="O171" s="87"/>
      <c r="P171" s="225">
        <f>O171*H171</f>
        <v>0</v>
      </c>
      <c r="Q171" s="225">
        <v>0.00022000000000000001</v>
      </c>
      <c r="R171" s="225">
        <f>Q171*H171</f>
        <v>0.00022000000000000001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291</v>
      </c>
      <c r="AT171" s="227" t="s">
        <v>199</v>
      </c>
      <c r="AU171" s="227" t="s">
        <v>83</v>
      </c>
      <c r="AY171" s="20" t="s">
        <v>197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81</v>
      </c>
      <c r="BK171" s="228">
        <f>ROUND(I171*H171,2)</f>
        <v>0</v>
      </c>
      <c r="BL171" s="20" t="s">
        <v>291</v>
      </c>
      <c r="BM171" s="227" t="s">
        <v>2855</v>
      </c>
    </row>
    <row r="172" s="2" customFormat="1">
      <c r="A172" s="41"/>
      <c r="B172" s="42"/>
      <c r="C172" s="43"/>
      <c r="D172" s="229" t="s">
        <v>205</v>
      </c>
      <c r="E172" s="43"/>
      <c r="F172" s="230" t="s">
        <v>2856</v>
      </c>
      <c r="G172" s="43"/>
      <c r="H172" s="43"/>
      <c r="I172" s="231"/>
      <c r="J172" s="43"/>
      <c r="K172" s="43"/>
      <c r="L172" s="47"/>
      <c r="M172" s="232"/>
      <c r="N172" s="233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205</v>
      </c>
      <c r="AU172" s="20" t="s">
        <v>83</v>
      </c>
    </row>
    <row r="173" s="2" customFormat="1" ht="24.15" customHeight="1">
      <c r="A173" s="41"/>
      <c r="B173" s="42"/>
      <c r="C173" s="216" t="s">
        <v>408</v>
      </c>
      <c r="D173" s="216" t="s">
        <v>199</v>
      </c>
      <c r="E173" s="217" t="s">
        <v>2857</v>
      </c>
      <c r="F173" s="218" t="s">
        <v>2858</v>
      </c>
      <c r="G173" s="219" t="s">
        <v>267</v>
      </c>
      <c r="H173" s="220">
        <v>3</v>
      </c>
      <c r="I173" s="221"/>
      <c r="J173" s="222">
        <f>ROUND(I173*H173,2)</f>
        <v>0</v>
      </c>
      <c r="K173" s="218" t="s">
        <v>203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0.0021199999999999999</v>
      </c>
      <c r="R173" s="225">
        <f>Q173*H173</f>
        <v>0.0063599999999999993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291</v>
      </c>
      <c r="AT173" s="227" t="s">
        <v>199</v>
      </c>
      <c r="AU173" s="227" t="s">
        <v>83</v>
      </c>
      <c r="AY173" s="20" t="s">
        <v>197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81</v>
      </c>
      <c r="BK173" s="228">
        <f>ROUND(I173*H173,2)</f>
        <v>0</v>
      </c>
      <c r="BL173" s="20" t="s">
        <v>291</v>
      </c>
      <c r="BM173" s="227" t="s">
        <v>2859</v>
      </c>
    </row>
    <row r="174" s="2" customFormat="1">
      <c r="A174" s="41"/>
      <c r="B174" s="42"/>
      <c r="C174" s="43"/>
      <c r="D174" s="229" t="s">
        <v>205</v>
      </c>
      <c r="E174" s="43"/>
      <c r="F174" s="230" t="s">
        <v>2860</v>
      </c>
      <c r="G174" s="43"/>
      <c r="H174" s="43"/>
      <c r="I174" s="231"/>
      <c r="J174" s="43"/>
      <c r="K174" s="43"/>
      <c r="L174" s="47"/>
      <c r="M174" s="232"/>
      <c r="N174" s="233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205</v>
      </c>
      <c r="AU174" s="20" t="s">
        <v>83</v>
      </c>
    </row>
    <row r="175" s="2" customFormat="1" ht="16.5" customHeight="1">
      <c r="A175" s="41"/>
      <c r="B175" s="42"/>
      <c r="C175" s="216" t="s">
        <v>415</v>
      </c>
      <c r="D175" s="216" t="s">
        <v>199</v>
      </c>
      <c r="E175" s="217" t="s">
        <v>2861</v>
      </c>
      <c r="F175" s="218" t="s">
        <v>2862</v>
      </c>
      <c r="G175" s="219" t="s">
        <v>267</v>
      </c>
      <c r="H175" s="220">
        <v>1</v>
      </c>
      <c r="I175" s="221"/>
      <c r="J175" s="222">
        <f>ROUND(I175*H175,2)</f>
        <v>0</v>
      </c>
      <c r="K175" s="218" t="s">
        <v>203</v>
      </c>
      <c r="L175" s="47"/>
      <c r="M175" s="223" t="s">
        <v>19</v>
      </c>
      <c r="N175" s="224" t="s">
        <v>45</v>
      </c>
      <c r="O175" s="87"/>
      <c r="P175" s="225">
        <f>O175*H175</f>
        <v>0</v>
      </c>
      <c r="Q175" s="225">
        <v>0.00028499999999999999</v>
      </c>
      <c r="R175" s="225">
        <f>Q175*H175</f>
        <v>0.00028499999999999999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291</v>
      </c>
      <c r="AT175" s="227" t="s">
        <v>199</v>
      </c>
      <c r="AU175" s="227" t="s">
        <v>83</v>
      </c>
      <c r="AY175" s="20" t="s">
        <v>197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81</v>
      </c>
      <c r="BK175" s="228">
        <f>ROUND(I175*H175,2)</f>
        <v>0</v>
      </c>
      <c r="BL175" s="20" t="s">
        <v>291</v>
      </c>
      <c r="BM175" s="227" t="s">
        <v>2863</v>
      </c>
    </row>
    <row r="176" s="2" customFormat="1">
      <c r="A176" s="41"/>
      <c r="B176" s="42"/>
      <c r="C176" s="43"/>
      <c r="D176" s="229" t="s">
        <v>205</v>
      </c>
      <c r="E176" s="43"/>
      <c r="F176" s="230" t="s">
        <v>2864</v>
      </c>
      <c r="G176" s="43"/>
      <c r="H176" s="43"/>
      <c r="I176" s="231"/>
      <c r="J176" s="43"/>
      <c r="K176" s="43"/>
      <c r="L176" s="47"/>
      <c r="M176" s="232"/>
      <c r="N176" s="233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205</v>
      </c>
      <c r="AU176" s="20" t="s">
        <v>83</v>
      </c>
    </row>
    <row r="177" s="2" customFormat="1" ht="24.15" customHeight="1">
      <c r="A177" s="41"/>
      <c r="B177" s="42"/>
      <c r="C177" s="216" t="s">
        <v>423</v>
      </c>
      <c r="D177" s="216" t="s">
        <v>199</v>
      </c>
      <c r="E177" s="217" t="s">
        <v>2865</v>
      </c>
      <c r="F177" s="218" t="s">
        <v>2866</v>
      </c>
      <c r="G177" s="219" t="s">
        <v>267</v>
      </c>
      <c r="H177" s="220">
        <v>2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45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291</v>
      </c>
      <c r="AT177" s="227" t="s">
        <v>199</v>
      </c>
      <c r="AU177" s="227" t="s">
        <v>83</v>
      </c>
      <c r="AY177" s="20" t="s">
        <v>197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81</v>
      </c>
      <c r="BK177" s="228">
        <f>ROUND(I177*H177,2)</f>
        <v>0</v>
      </c>
      <c r="BL177" s="20" t="s">
        <v>291</v>
      </c>
      <c r="BM177" s="227" t="s">
        <v>2867</v>
      </c>
    </row>
    <row r="178" s="2" customFormat="1" ht="24.15" customHeight="1">
      <c r="A178" s="41"/>
      <c r="B178" s="42"/>
      <c r="C178" s="216" t="s">
        <v>430</v>
      </c>
      <c r="D178" s="216" t="s">
        <v>199</v>
      </c>
      <c r="E178" s="217" t="s">
        <v>2868</v>
      </c>
      <c r="F178" s="218" t="s">
        <v>2869</v>
      </c>
      <c r="G178" s="219" t="s">
        <v>886</v>
      </c>
      <c r="H178" s="220">
        <v>395</v>
      </c>
      <c r="I178" s="221"/>
      <c r="J178" s="222">
        <f>ROUND(I178*H178,2)</f>
        <v>0</v>
      </c>
      <c r="K178" s="218" t="s">
        <v>203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291</v>
      </c>
      <c r="AT178" s="227" t="s">
        <v>199</v>
      </c>
      <c r="AU178" s="227" t="s">
        <v>83</v>
      </c>
      <c r="AY178" s="20" t="s">
        <v>197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81</v>
      </c>
      <c r="BK178" s="228">
        <f>ROUND(I178*H178,2)</f>
        <v>0</v>
      </c>
      <c r="BL178" s="20" t="s">
        <v>291</v>
      </c>
      <c r="BM178" s="227" t="s">
        <v>2870</v>
      </c>
    </row>
    <row r="179" s="2" customFormat="1">
      <c r="A179" s="41"/>
      <c r="B179" s="42"/>
      <c r="C179" s="43"/>
      <c r="D179" s="229" t="s">
        <v>205</v>
      </c>
      <c r="E179" s="43"/>
      <c r="F179" s="230" t="s">
        <v>2871</v>
      </c>
      <c r="G179" s="43"/>
      <c r="H179" s="43"/>
      <c r="I179" s="231"/>
      <c r="J179" s="43"/>
      <c r="K179" s="43"/>
      <c r="L179" s="47"/>
      <c r="M179" s="232"/>
      <c r="N179" s="233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205</v>
      </c>
      <c r="AU179" s="20" t="s">
        <v>83</v>
      </c>
    </row>
    <row r="180" s="2" customFormat="1" ht="24.15" customHeight="1">
      <c r="A180" s="41"/>
      <c r="B180" s="42"/>
      <c r="C180" s="216" t="s">
        <v>436</v>
      </c>
      <c r="D180" s="216" t="s">
        <v>199</v>
      </c>
      <c r="E180" s="217" t="s">
        <v>2872</v>
      </c>
      <c r="F180" s="218" t="s">
        <v>2873</v>
      </c>
      <c r="G180" s="219" t="s">
        <v>886</v>
      </c>
      <c r="H180" s="220">
        <v>40</v>
      </c>
      <c r="I180" s="221"/>
      <c r="J180" s="222">
        <f>ROUND(I180*H180,2)</f>
        <v>0</v>
      </c>
      <c r="K180" s="218" t="s">
        <v>203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291</v>
      </c>
      <c r="AT180" s="227" t="s">
        <v>199</v>
      </c>
      <c r="AU180" s="227" t="s">
        <v>83</v>
      </c>
      <c r="AY180" s="20" t="s">
        <v>197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81</v>
      </c>
      <c r="BK180" s="228">
        <f>ROUND(I180*H180,2)</f>
        <v>0</v>
      </c>
      <c r="BL180" s="20" t="s">
        <v>291</v>
      </c>
      <c r="BM180" s="227" t="s">
        <v>2874</v>
      </c>
    </row>
    <row r="181" s="2" customFormat="1">
      <c r="A181" s="41"/>
      <c r="B181" s="42"/>
      <c r="C181" s="43"/>
      <c r="D181" s="229" t="s">
        <v>205</v>
      </c>
      <c r="E181" s="43"/>
      <c r="F181" s="230" t="s">
        <v>2875</v>
      </c>
      <c r="G181" s="43"/>
      <c r="H181" s="43"/>
      <c r="I181" s="231"/>
      <c r="J181" s="43"/>
      <c r="K181" s="43"/>
      <c r="L181" s="47"/>
      <c r="M181" s="232"/>
      <c r="N181" s="233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205</v>
      </c>
      <c r="AU181" s="20" t="s">
        <v>83</v>
      </c>
    </row>
    <row r="182" s="2" customFormat="1" ht="44.25" customHeight="1">
      <c r="A182" s="41"/>
      <c r="B182" s="42"/>
      <c r="C182" s="216" t="s">
        <v>442</v>
      </c>
      <c r="D182" s="216" t="s">
        <v>199</v>
      </c>
      <c r="E182" s="217" t="s">
        <v>2876</v>
      </c>
      <c r="F182" s="218" t="s">
        <v>2877</v>
      </c>
      <c r="G182" s="219" t="s">
        <v>1259</v>
      </c>
      <c r="H182" s="290"/>
      <c r="I182" s="221"/>
      <c r="J182" s="222">
        <f>ROUND(I182*H182,2)</f>
        <v>0</v>
      </c>
      <c r="K182" s="218" t="s">
        <v>203</v>
      </c>
      <c r="L182" s="47"/>
      <c r="M182" s="223" t="s">
        <v>19</v>
      </c>
      <c r="N182" s="224" t="s">
        <v>45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291</v>
      </c>
      <c r="AT182" s="227" t="s">
        <v>199</v>
      </c>
      <c r="AU182" s="227" t="s">
        <v>83</v>
      </c>
      <c r="AY182" s="20" t="s">
        <v>197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81</v>
      </c>
      <c r="BK182" s="228">
        <f>ROUND(I182*H182,2)</f>
        <v>0</v>
      </c>
      <c r="BL182" s="20" t="s">
        <v>291</v>
      </c>
      <c r="BM182" s="227" t="s">
        <v>2878</v>
      </c>
    </row>
    <row r="183" s="2" customFormat="1">
      <c r="A183" s="41"/>
      <c r="B183" s="42"/>
      <c r="C183" s="43"/>
      <c r="D183" s="229" t="s">
        <v>205</v>
      </c>
      <c r="E183" s="43"/>
      <c r="F183" s="230" t="s">
        <v>2879</v>
      </c>
      <c r="G183" s="43"/>
      <c r="H183" s="43"/>
      <c r="I183" s="231"/>
      <c r="J183" s="43"/>
      <c r="K183" s="43"/>
      <c r="L183" s="47"/>
      <c r="M183" s="232"/>
      <c r="N183" s="233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205</v>
      </c>
      <c r="AU183" s="20" t="s">
        <v>83</v>
      </c>
    </row>
    <row r="184" s="2" customFormat="1" ht="37.8" customHeight="1">
      <c r="A184" s="41"/>
      <c r="B184" s="42"/>
      <c r="C184" s="216" t="s">
        <v>448</v>
      </c>
      <c r="D184" s="216" t="s">
        <v>199</v>
      </c>
      <c r="E184" s="217" t="s">
        <v>2880</v>
      </c>
      <c r="F184" s="218" t="s">
        <v>2881</v>
      </c>
      <c r="G184" s="219" t="s">
        <v>267</v>
      </c>
      <c r="H184" s="220">
        <v>11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45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291</v>
      </c>
      <c r="AT184" s="227" t="s">
        <v>199</v>
      </c>
      <c r="AU184" s="227" t="s">
        <v>83</v>
      </c>
      <c r="AY184" s="20" t="s">
        <v>197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81</v>
      </c>
      <c r="BK184" s="228">
        <f>ROUND(I184*H184,2)</f>
        <v>0</v>
      </c>
      <c r="BL184" s="20" t="s">
        <v>291</v>
      </c>
      <c r="BM184" s="227" t="s">
        <v>2882</v>
      </c>
    </row>
    <row r="185" s="12" customFormat="1" ht="22.8" customHeight="1">
      <c r="A185" s="12"/>
      <c r="B185" s="200"/>
      <c r="C185" s="201"/>
      <c r="D185" s="202" t="s">
        <v>73</v>
      </c>
      <c r="E185" s="214" t="s">
        <v>1495</v>
      </c>
      <c r="F185" s="214" t="s">
        <v>1496</v>
      </c>
      <c r="G185" s="201"/>
      <c r="H185" s="201"/>
      <c r="I185" s="204"/>
      <c r="J185" s="215">
        <f>BK185</f>
        <v>0</v>
      </c>
      <c r="K185" s="201"/>
      <c r="L185" s="206"/>
      <c r="M185" s="207"/>
      <c r="N185" s="208"/>
      <c r="O185" s="208"/>
      <c r="P185" s="209">
        <f>SUM(P186:P285)</f>
        <v>0</v>
      </c>
      <c r="Q185" s="208"/>
      <c r="R185" s="209">
        <f>SUM(R186:R285)</f>
        <v>1.1348339678000001</v>
      </c>
      <c r="S185" s="208"/>
      <c r="T185" s="210">
        <f>SUM(T186:T285)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1" t="s">
        <v>83</v>
      </c>
      <c r="AT185" s="212" t="s">
        <v>73</v>
      </c>
      <c r="AU185" s="212" t="s">
        <v>81</v>
      </c>
      <c r="AY185" s="211" t="s">
        <v>197</v>
      </c>
      <c r="BK185" s="213">
        <f>SUM(BK186:BK285)</f>
        <v>0</v>
      </c>
    </row>
    <row r="186" s="2" customFormat="1" ht="24.15" customHeight="1">
      <c r="A186" s="41"/>
      <c r="B186" s="42"/>
      <c r="C186" s="279" t="s">
        <v>455</v>
      </c>
      <c r="D186" s="279" t="s">
        <v>542</v>
      </c>
      <c r="E186" s="280" t="s">
        <v>2883</v>
      </c>
      <c r="F186" s="281" t="s">
        <v>2884</v>
      </c>
      <c r="G186" s="282" t="s">
        <v>267</v>
      </c>
      <c r="H186" s="283">
        <v>105</v>
      </c>
      <c r="I186" s="284"/>
      <c r="J186" s="285">
        <f>ROUND(I186*H186,2)</f>
        <v>0</v>
      </c>
      <c r="K186" s="281" t="s">
        <v>19</v>
      </c>
      <c r="L186" s="286"/>
      <c r="M186" s="287" t="s">
        <v>19</v>
      </c>
      <c r="N186" s="288" t="s">
        <v>45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396</v>
      </c>
      <c r="AT186" s="227" t="s">
        <v>542</v>
      </c>
      <c r="AU186" s="227" t="s">
        <v>83</v>
      </c>
      <c r="AY186" s="20" t="s">
        <v>197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81</v>
      </c>
      <c r="BK186" s="228">
        <f>ROUND(I186*H186,2)</f>
        <v>0</v>
      </c>
      <c r="BL186" s="20" t="s">
        <v>291</v>
      </c>
      <c r="BM186" s="227" t="s">
        <v>2885</v>
      </c>
    </row>
    <row r="187" s="2" customFormat="1" ht="24.15" customHeight="1">
      <c r="A187" s="41"/>
      <c r="B187" s="42"/>
      <c r="C187" s="216" t="s">
        <v>462</v>
      </c>
      <c r="D187" s="216" t="s">
        <v>199</v>
      </c>
      <c r="E187" s="217" t="s">
        <v>2886</v>
      </c>
      <c r="F187" s="218" t="s">
        <v>2887</v>
      </c>
      <c r="G187" s="219" t="s">
        <v>886</v>
      </c>
      <c r="H187" s="220">
        <v>33</v>
      </c>
      <c r="I187" s="221"/>
      <c r="J187" s="222">
        <f>ROUND(I187*H187,2)</f>
        <v>0</v>
      </c>
      <c r="K187" s="218" t="s">
        <v>203</v>
      </c>
      <c r="L187" s="47"/>
      <c r="M187" s="223" t="s">
        <v>19</v>
      </c>
      <c r="N187" s="224" t="s">
        <v>45</v>
      </c>
      <c r="O187" s="87"/>
      <c r="P187" s="225">
        <f>O187*H187</f>
        <v>0</v>
      </c>
      <c r="Q187" s="225">
        <v>0.0039259940000000004</v>
      </c>
      <c r="R187" s="225">
        <f>Q187*H187</f>
        <v>0.129557802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291</v>
      </c>
      <c r="AT187" s="227" t="s">
        <v>199</v>
      </c>
      <c r="AU187" s="227" t="s">
        <v>83</v>
      </c>
      <c r="AY187" s="20" t="s">
        <v>197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81</v>
      </c>
      <c r="BK187" s="228">
        <f>ROUND(I187*H187,2)</f>
        <v>0</v>
      </c>
      <c r="BL187" s="20" t="s">
        <v>291</v>
      </c>
      <c r="BM187" s="227" t="s">
        <v>2888</v>
      </c>
    </row>
    <row r="188" s="2" customFormat="1">
      <c r="A188" s="41"/>
      <c r="B188" s="42"/>
      <c r="C188" s="43"/>
      <c r="D188" s="229" t="s">
        <v>205</v>
      </c>
      <c r="E188" s="43"/>
      <c r="F188" s="230" t="s">
        <v>2889</v>
      </c>
      <c r="G188" s="43"/>
      <c r="H188" s="43"/>
      <c r="I188" s="231"/>
      <c r="J188" s="43"/>
      <c r="K188" s="43"/>
      <c r="L188" s="47"/>
      <c r="M188" s="232"/>
      <c r="N188" s="233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205</v>
      </c>
      <c r="AU188" s="20" t="s">
        <v>83</v>
      </c>
    </row>
    <row r="189" s="2" customFormat="1" ht="24.15" customHeight="1">
      <c r="A189" s="41"/>
      <c r="B189" s="42"/>
      <c r="C189" s="216" t="s">
        <v>467</v>
      </c>
      <c r="D189" s="216" t="s">
        <v>199</v>
      </c>
      <c r="E189" s="217" t="s">
        <v>2890</v>
      </c>
      <c r="F189" s="218" t="s">
        <v>2891</v>
      </c>
      <c r="G189" s="219" t="s">
        <v>886</v>
      </c>
      <c r="H189" s="220">
        <v>294</v>
      </c>
      <c r="I189" s="221"/>
      <c r="J189" s="222">
        <f>ROUND(I189*H189,2)</f>
        <v>0</v>
      </c>
      <c r="K189" s="218" t="s">
        <v>203</v>
      </c>
      <c r="L189" s="47"/>
      <c r="M189" s="223" t="s">
        <v>19</v>
      </c>
      <c r="N189" s="224" t="s">
        <v>45</v>
      </c>
      <c r="O189" s="87"/>
      <c r="P189" s="225">
        <f>O189*H189</f>
        <v>0</v>
      </c>
      <c r="Q189" s="225">
        <v>0.00063900000000000003</v>
      </c>
      <c r="R189" s="225">
        <f>Q189*H189</f>
        <v>0.18786600000000001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291</v>
      </c>
      <c r="AT189" s="227" t="s">
        <v>199</v>
      </c>
      <c r="AU189" s="227" t="s">
        <v>83</v>
      </c>
      <c r="AY189" s="20" t="s">
        <v>197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81</v>
      </c>
      <c r="BK189" s="228">
        <f>ROUND(I189*H189,2)</f>
        <v>0</v>
      </c>
      <c r="BL189" s="20" t="s">
        <v>291</v>
      </c>
      <c r="BM189" s="227" t="s">
        <v>2892</v>
      </c>
    </row>
    <row r="190" s="2" customFormat="1">
      <c r="A190" s="41"/>
      <c r="B190" s="42"/>
      <c r="C190" s="43"/>
      <c r="D190" s="229" t="s">
        <v>205</v>
      </c>
      <c r="E190" s="43"/>
      <c r="F190" s="230" t="s">
        <v>2893</v>
      </c>
      <c r="G190" s="43"/>
      <c r="H190" s="43"/>
      <c r="I190" s="231"/>
      <c r="J190" s="43"/>
      <c r="K190" s="43"/>
      <c r="L190" s="47"/>
      <c r="M190" s="232"/>
      <c r="N190" s="233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205</v>
      </c>
      <c r="AU190" s="20" t="s">
        <v>83</v>
      </c>
    </row>
    <row r="191" s="2" customFormat="1" ht="24.15" customHeight="1">
      <c r="A191" s="41"/>
      <c r="B191" s="42"/>
      <c r="C191" s="216" t="s">
        <v>474</v>
      </c>
      <c r="D191" s="216" t="s">
        <v>199</v>
      </c>
      <c r="E191" s="217" t="s">
        <v>2894</v>
      </c>
      <c r="F191" s="218" t="s">
        <v>2895</v>
      </c>
      <c r="G191" s="219" t="s">
        <v>886</v>
      </c>
      <c r="H191" s="220">
        <v>116</v>
      </c>
      <c r="I191" s="221"/>
      <c r="J191" s="222">
        <f>ROUND(I191*H191,2)</f>
        <v>0</v>
      </c>
      <c r="K191" s="218" t="s">
        <v>203</v>
      </c>
      <c r="L191" s="47"/>
      <c r="M191" s="223" t="s">
        <v>19</v>
      </c>
      <c r="N191" s="224" t="s">
        <v>45</v>
      </c>
      <c r="O191" s="87"/>
      <c r="P191" s="225">
        <f>O191*H191</f>
        <v>0</v>
      </c>
      <c r="Q191" s="225">
        <v>0.00097980000000000007</v>
      </c>
      <c r="R191" s="225">
        <f>Q191*H191</f>
        <v>0.1136568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291</v>
      </c>
      <c r="AT191" s="227" t="s">
        <v>199</v>
      </c>
      <c r="AU191" s="227" t="s">
        <v>83</v>
      </c>
      <c r="AY191" s="20" t="s">
        <v>197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81</v>
      </c>
      <c r="BK191" s="228">
        <f>ROUND(I191*H191,2)</f>
        <v>0</v>
      </c>
      <c r="BL191" s="20" t="s">
        <v>291</v>
      </c>
      <c r="BM191" s="227" t="s">
        <v>2896</v>
      </c>
    </row>
    <row r="192" s="2" customFormat="1">
      <c r="A192" s="41"/>
      <c r="B192" s="42"/>
      <c r="C192" s="43"/>
      <c r="D192" s="229" t="s">
        <v>205</v>
      </c>
      <c r="E192" s="43"/>
      <c r="F192" s="230" t="s">
        <v>2897</v>
      </c>
      <c r="G192" s="43"/>
      <c r="H192" s="43"/>
      <c r="I192" s="231"/>
      <c r="J192" s="43"/>
      <c r="K192" s="43"/>
      <c r="L192" s="47"/>
      <c r="M192" s="232"/>
      <c r="N192" s="233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205</v>
      </c>
      <c r="AU192" s="20" t="s">
        <v>83</v>
      </c>
    </row>
    <row r="193" s="2" customFormat="1" ht="24.15" customHeight="1">
      <c r="A193" s="41"/>
      <c r="B193" s="42"/>
      <c r="C193" s="216" t="s">
        <v>481</v>
      </c>
      <c r="D193" s="216" t="s">
        <v>199</v>
      </c>
      <c r="E193" s="217" t="s">
        <v>2898</v>
      </c>
      <c r="F193" s="218" t="s">
        <v>2899</v>
      </c>
      <c r="G193" s="219" t="s">
        <v>886</v>
      </c>
      <c r="H193" s="220">
        <v>44</v>
      </c>
      <c r="I193" s="221"/>
      <c r="J193" s="222">
        <f>ROUND(I193*H193,2)</f>
        <v>0</v>
      </c>
      <c r="K193" s="218" t="s">
        <v>203</v>
      </c>
      <c r="L193" s="47"/>
      <c r="M193" s="223" t="s">
        <v>19</v>
      </c>
      <c r="N193" s="224" t="s">
        <v>45</v>
      </c>
      <c r="O193" s="87"/>
      <c r="P193" s="225">
        <f>O193*H193</f>
        <v>0</v>
      </c>
      <c r="Q193" s="225">
        <v>0.001152</v>
      </c>
      <c r="R193" s="225">
        <f>Q193*H193</f>
        <v>0.050688000000000004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291</v>
      </c>
      <c r="AT193" s="227" t="s">
        <v>199</v>
      </c>
      <c r="AU193" s="227" t="s">
        <v>83</v>
      </c>
      <c r="AY193" s="20" t="s">
        <v>197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81</v>
      </c>
      <c r="BK193" s="228">
        <f>ROUND(I193*H193,2)</f>
        <v>0</v>
      </c>
      <c r="BL193" s="20" t="s">
        <v>291</v>
      </c>
      <c r="BM193" s="227" t="s">
        <v>2900</v>
      </c>
    </row>
    <row r="194" s="2" customFormat="1">
      <c r="A194" s="41"/>
      <c r="B194" s="42"/>
      <c r="C194" s="43"/>
      <c r="D194" s="229" t="s">
        <v>205</v>
      </c>
      <c r="E194" s="43"/>
      <c r="F194" s="230" t="s">
        <v>2901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205</v>
      </c>
      <c r="AU194" s="20" t="s">
        <v>83</v>
      </c>
    </row>
    <row r="195" s="2" customFormat="1" ht="24.15" customHeight="1">
      <c r="A195" s="41"/>
      <c r="B195" s="42"/>
      <c r="C195" s="216" t="s">
        <v>488</v>
      </c>
      <c r="D195" s="216" t="s">
        <v>199</v>
      </c>
      <c r="E195" s="217" t="s">
        <v>2902</v>
      </c>
      <c r="F195" s="218" t="s">
        <v>2903</v>
      </c>
      <c r="G195" s="219" t="s">
        <v>886</v>
      </c>
      <c r="H195" s="220">
        <v>10</v>
      </c>
      <c r="I195" s="221"/>
      <c r="J195" s="222">
        <f>ROUND(I195*H195,2)</f>
        <v>0</v>
      </c>
      <c r="K195" s="218" t="s">
        <v>203</v>
      </c>
      <c r="L195" s="47"/>
      <c r="M195" s="223" t="s">
        <v>19</v>
      </c>
      <c r="N195" s="224" t="s">
        <v>45</v>
      </c>
      <c r="O195" s="87"/>
      <c r="P195" s="225">
        <f>O195*H195</f>
        <v>0</v>
      </c>
      <c r="Q195" s="225">
        <v>0.00236681</v>
      </c>
      <c r="R195" s="225">
        <f>Q195*H195</f>
        <v>0.023668100000000001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291</v>
      </c>
      <c r="AT195" s="227" t="s">
        <v>199</v>
      </c>
      <c r="AU195" s="227" t="s">
        <v>83</v>
      </c>
      <c r="AY195" s="20" t="s">
        <v>197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81</v>
      </c>
      <c r="BK195" s="228">
        <f>ROUND(I195*H195,2)</f>
        <v>0</v>
      </c>
      <c r="BL195" s="20" t="s">
        <v>291</v>
      </c>
      <c r="BM195" s="227" t="s">
        <v>2904</v>
      </c>
    </row>
    <row r="196" s="2" customFormat="1">
      <c r="A196" s="41"/>
      <c r="B196" s="42"/>
      <c r="C196" s="43"/>
      <c r="D196" s="229" t="s">
        <v>205</v>
      </c>
      <c r="E196" s="43"/>
      <c r="F196" s="230" t="s">
        <v>2905</v>
      </c>
      <c r="G196" s="43"/>
      <c r="H196" s="43"/>
      <c r="I196" s="231"/>
      <c r="J196" s="43"/>
      <c r="K196" s="43"/>
      <c r="L196" s="47"/>
      <c r="M196" s="232"/>
      <c r="N196" s="233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205</v>
      </c>
      <c r="AU196" s="20" t="s">
        <v>83</v>
      </c>
    </row>
    <row r="197" s="2" customFormat="1" ht="24.15" customHeight="1">
      <c r="A197" s="41"/>
      <c r="B197" s="42"/>
      <c r="C197" s="216" t="s">
        <v>503</v>
      </c>
      <c r="D197" s="216" t="s">
        <v>199</v>
      </c>
      <c r="E197" s="217" t="s">
        <v>2906</v>
      </c>
      <c r="F197" s="218" t="s">
        <v>2907</v>
      </c>
      <c r="G197" s="219" t="s">
        <v>886</v>
      </c>
      <c r="H197" s="220">
        <v>56</v>
      </c>
      <c r="I197" s="221"/>
      <c r="J197" s="222">
        <f>ROUND(I197*H197,2)</f>
        <v>0</v>
      </c>
      <c r="K197" s="218" t="s">
        <v>203</v>
      </c>
      <c r="L197" s="47"/>
      <c r="M197" s="223" t="s">
        <v>19</v>
      </c>
      <c r="N197" s="224" t="s">
        <v>45</v>
      </c>
      <c r="O197" s="87"/>
      <c r="P197" s="225">
        <f>O197*H197</f>
        <v>0</v>
      </c>
      <c r="Q197" s="225">
        <v>0.0036384</v>
      </c>
      <c r="R197" s="225">
        <f>Q197*H197</f>
        <v>0.2037504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291</v>
      </c>
      <c r="AT197" s="227" t="s">
        <v>199</v>
      </c>
      <c r="AU197" s="227" t="s">
        <v>83</v>
      </c>
      <c r="AY197" s="20" t="s">
        <v>197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81</v>
      </c>
      <c r="BK197" s="228">
        <f>ROUND(I197*H197,2)</f>
        <v>0</v>
      </c>
      <c r="BL197" s="20" t="s">
        <v>291</v>
      </c>
      <c r="BM197" s="227" t="s">
        <v>2908</v>
      </c>
    </row>
    <row r="198" s="2" customFormat="1">
      <c r="A198" s="41"/>
      <c r="B198" s="42"/>
      <c r="C198" s="43"/>
      <c r="D198" s="229" t="s">
        <v>205</v>
      </c>
      <c r="E198" s="43"/>
      <c r="F198" s="230" t="s">
        <v>2909</v>
      </c>
      <c r="G198" s="43"/>
      <c r="H198" s="43"/>
      <c r="I198" s="231"/>
      <c r="J198" s="43"/>
      <c r="K198" s="43"/>
      <c r="L198" s="47"/>
      <c r="M198" s="232"/>
      <c r="N198" s="233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205</v>
      </c>
      <c r="AU198" s="20" t="s">
        <v>83</v>
      </c>
    </row>
    <row r="199" s="2" customFormat="1" ht="24.15" customHeight="1">
      <c r="A199" s="41"/>
      <c r="B199" s="42"/>
      <c r="C199" s="216" t="s">
        <v>508</v>
      </c>
      <c r="D199" s="216" t="s">
        <v>199</v>
      </c>
      <c r="E199" s="217" t="s">
        <v>2910</v>
      </c>
      <c r="F199" s="218" t="s">
        <v>2911</v>
      </c>
      <c r="G199" s="219" t="s">
        <v>886</v>
      </c>
      <c r="H199" s="220">
        <v>7</v>
      </c>
      <c r="I199" s="221"/>
      <c r="J199" s="222">
        <f>ROUND(I199*H199,2)</f>
        <v>0</v>
      </c>
      <c r="K199" s="218" t="s">
        <v>203</v>
      </c>
      <c r="L199" s="47"/>
      <c r="M199" s="223" t="s">
        <v>19</v>
      </c>
      <c r="N199" s="224" t="s">
        <v>45</v>
      </c>
      <c r="O199" s="87"/>
      <c r="P199" s="225">
        <f>O199*H199</f>
        <v>0</v>
      </c>
      <c r="Q199" s="225">
        <v>0.0060095399999999998</v>
      </c>
      <c r="R199" s="225">
        <f>Q199*H199</f>
        <v>0.042066779999999998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291</v>
      </c>
      <c r="AT199" s="227" t="s">
        <v>199</v>
      </c>
      <c r="AU199" s="227" t="s">
        <v>83</v>
      </c>
      <c r="AY199" s="20" t="s">
        <v>197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81</v>
      </c>
      <c r="BK199" s="228">
        <f>ROUND(I199*H199,2)</f>
        <v>0</v>
      </c>
      <c r="BL199" s="20" t="s">
        <v>291</v>
      </c>
      <c r="BM199" s="227" t="s">
        <v>2912</v>
      </c>
    </row>
    <row r="200" s="2" customFormat="1">
      <c r="A200" s="41"/>
      <c r="B200" s="42"/>
      <c r="C200" s="43"/>
      <c r="D200" s="229" t="s">
        <v>205</v>
      </c>
      <c r="E200" s="43"/>
      <c r="F200" s="230" t="s">
        <v>2913</v>
      </c>
      <c r="G200" s="43"/>
      <c r="H200" s="43"/>
      <c r="I200" s="231"/>
      <c r="J200" s="43"/>
      <c r="K200" s="43"/>
      <c r="L200" s="47"/>
      <c r="M200" s="232"/>
      <c r="N200" s="233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205</v>
      </c>
      <c r="AU200" s="20" t="s">
        <v>83</v>
      </c>
    </row>
    <row r="201" s="2" customFormat="1" ht="55.5" customHeight="1">
      <c r="A201" s="41"/>
      <c r="B201" s="42"/>
      <c r="C201" s="216" t="s">
        <v>514</v>
      </c>
      <c r="D201" s="216" t="s">
        <v>199</v>
      </c>
      <c r="E201" s="217" t="s">
        <v>2914</v>
      </c>
      <c r="F201" s="218" t="s">
        <v>2915</v>
      </c>
      <c r="G201" s="219" t="s">
        <v>886</v>
      </c>
      <c r="H201" s="220">
        <v>177</v>
      </c>
      <c r="I201" s="221"/>
      <c r="J201" s="222">
        <f>ROUND(I201*H201,2)</f>
        <v>0</v>
      </c>
      <c r="K201" s="218" t="s">
        <v>203</v>
      </c>
      <c r="L201" s="47"/>
      <c r="M201" s="223" t="s">
        <v>19</v>
      </c>
      <c r="N201" s="224" t="s">
        <v>45</v>
      </c>
      <c r="O201" s="87"/>
      <c r="P201" s="225">
        <f>O201*H201</f>
        <v>0</v>
      </c>
      <c r="Q201" s="225">
        <v>3.642E-05</v>
      </c>
      <c r="R201" s="225">
        <f>Q201*H201</f>
        <v>0.0064463400000000001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291</v>
      </c>
      <c r="AT201" s="227" t="s">
        <v>199</v>
      </c>
      <c r="AU201" s="227" t="s">
        <v>83</v>
      </c>
      <c r="AY201" s="20" t="s">
        <v>197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81</v>
      </c>
      <c r="BK201" s="228">
        <f>ROUND(I201*H201,2)</f>
        <v>0</v>
      </c>
      <c r="BL201" s="20" t="s">
        <v>291</v>
      </c>
      <c r="BM201" s="227" t="s">
        <v>2916</v>
      </c>
    </row>
    <row r="202" s="2" customFormat="1">
      <c r="A202" s="41"/>
      <c r="B202" s="42"/>
      <c r="C202" s="43"/>
      <c r="D202" s="229" t="s">
        <v>205</v>
      </c>
      <c r="E202" s="43"/>
      <c r="F202" s="230" t="s">
        <v>2917</v>
      </c>
      <c r="G202" s="43"/>
      <c r="H202" s="43"/>
      <c r="I202" s="231"/>
      <c r="J202" s="43"/>
      <c r="K202" s="43"/>
      <c r="L202" s="47"/>
      <c r="M202" s="232"/>
      <c r="N202" s="233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205</v>
      </c>
      <c r="AU202" s="20" t="s">
        <v>83</v>
      </c>
    </row>
    <row r="203" s="2" customFormat="1" ht="55.5" customHeight="1">
      <c r="A203" s="41"/>
      <c r="B203" s="42"/>
      <c r="C203" s="216" t="s">
        <v>519</v>
      </c>
      <c r="D203" s="216" t="s">
        <v>199</v>
      </c>
      <c r="E203" s="217" t="s">
        <v>2918</v>
      </c>
      <c r="F203" s="218" t="s">
        <v>2919</v>
      </c>
      <c r="G203" s="219" t="s">
        <v>886</v>
      </c>
      <c r="H203" s="220">
        <v>58</v>
      </c>
      <c r="I203" s="221"/>
      <c r="J203" s="222">
        <f>ROUND(I203*H203,2)</f>
        <v>0</v>
      </c>
      <c r="K203" s="218" t="s">
        <v>203</v>
      </c>
      <c r="L203" s="47"/>
      <c r="M203" s="223" t="s">
        <v>19</v>
      </c>
      <c r="N203" s="224" t="s">
        <v>45</v>
      </c>
      <c r="O203" s="87"/>
      <c r="P203" s="225">
        <f>O203*H203</f>
        <v>0</v>
      </c>
      <c r="Q203" s="225">
        <v>7.7600000000000002E-05</v>
      </c>
      <c r="R203" s="225">
        <f>Q203*H203</f>
        <v>0.0045008000000000001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291</v>
      </c>
      <c r="AT203" s="227" t="s">
        <v>199</v>
      </c>
      <c r="AU203" s="227" t="s">
        <v>83</v>
      </c>
      <c r="AY203" s="20" t="s">
        <v>197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81</v>
      </c>
      <c r="BK203" s="228">
        <f>ROUND(I203*H203,2)</f>
        <v>0</v>
      </c>
      <c r="BL203" s="20" t="s">
        <v>291</v>
      </c>
      <c r="BM203" s="227" t="s">
        <v>2920</v>
      </c>
    </row>
    <row r="204" s="2" customFormat="1">
      <c r="A204" s="41"/>
      <c r="B204" s="42"/>
      <c r="C204" s="43"/>
      <c r="D204" s="229" t="s">
        <v>205</v>
      </c>
      <c r="E204" s="43"/>
      <c r="F204" s="230" t="s">
        <v>2921</v>
      </c>
      <c r="G204" s="43"/>
      <c r="H204" s="43"/>
      <c r="I204" s="231"/>
      <c r="J204" s="43"/>
      <c r="K204" s="43"/>
      <c r="L204" s="47"/>
      <c r="M204" s="232"/>
      <c r="N204" s="233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205</v>
      </c>
      <c r="AU204" s="20" t="s">
        <v>83</v>
      </c>
    </row>
    <row r="205" s="2" customFormat="1" ht="37.8" customHeight="1">
      <c r="A205" s="41"/>
      <c r="B205" s="42"/>
      <c r="C205" s="216" t="s">
        <v>525</v>
      </c>
      <c r="D205" s="216" t="s">
        <v>199</v>
      </c>
      <c r="E205" s="217" t="s">
        <v>2922</v>
      </c>
      <c r="F205" s="218" t="s">
        <v>2923</v>
      </c>
      <c r="G205" s="219" t="s">
        <v>886</v>
      </c>
      <c r="H205" s="220">
        <v>7</v>
      </c>
      <c r="I205" s="221"/>
      <c r="J205" s="222">
        <f>ROUND(I205*H205,2)</f>
        <v>0</v>
      </c>
      <c r="K205" s="218" t="s">
        <v>19</v>
      </c>
      <c r="L205" s="47"/>
      <c r="M205" s="223" t="s">
        <v>19</v>
      </c>
      <c r="N205" s="224" t="s">
        <v>45</v>
      </c>
      <c r="O205" s="87"/>
      <c r="P205" s="225">
        <f>O205*H205</f>
        <v>0</v>
      </c>
      <c r="Q205" s="225">
        <v>0.00011</v>
      </c>
      <c r="R205" s="225">
        <f>Q205*H205</f>
        <v>0.00077000000000000007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291</v>
      </c>
      <c r="AT205" s="227" t="s">
        <v>199</v>
      </c>
      <c r="AU205" s="227" t="s">
        <v>83</v>
      </c>
      <c r="AY205" s="20" t="s">
        <v>197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81</v>
      </c>
      <c r="BK205" s="228">
        <f>ROUND(I205*H205,2)</f>
        <v>0</v>
      </c>
      <c r="BL205" s="20" t="s">
        <v>291</v>
      </c>
      <c r="BM205" s="227" t="s">
        <v>2924</v>
      </c>
    </row>
    <row r="206" s="2" customFormat="1" ht="55.5" customHeight="1">
      <c r="A206" s="41"/>
      <c r="B206" s="42"/>
      <c r="C206" s="216" t="s">
        <v>533</v>
      </c>
      <c r="D206" s="216" t="s">
        <v>199</v>
      </c>
      <c r="E206" s="217" t="s">
        <v>2925</v>
      </c>
      <c r="F206" s="218" t="s">
        <v>2926</v>
      </c>
      <c r="G206" s="219" t="s">
        <v>886</v>
      </c>
      <c r="H206" s="220">
        <v>224</v>
      </c>
      <c r="I206" s="221"/>
      <c r="J206" s="222">
        <f>ROUND(I206*H206,2)</f>
        <v>0</v>
      </c>
      <c r="K206" s="218" t="s">
        <v>203</v>
      </c>
      <c r="L206" s="47"/>
      <c r="M206" s="223" t="s">
        <v>19</v>
      </c>
      <c r="N206" s="224" t="s">
        <v>45</v>
      </c>
      <c r="O206" s="87"/>
      <c r="P206" s="225">
        <f>O206*H206</f>
        <v>0</v>
      </c>
      <c r="Q206" s="225">
        <v>0.00033906000000000002</v>
      </c>
      <c r="R206" s="225">
        <f>Q206*H206</f>
        <v>0.075949440000000007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291</v>
      </c>
      <c r="AT206" s="227" t="s">
        <v>199</v>
      </c>
      <c r="AU206" s="227" t="s">
        <v>83</v>
      </c>
      <c r="AY206" s="20" t="s">
        <v>197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81</v>
      </c>
      <c r="BK206" s="228">
        <f>ROUND(I206*H206,2)</f>
        <v>0</v>
      </c>
      <c r="BL206" s="20" t="s">
        <v>291</v>
      </c>
      <c r="BM206" s="227" t="s">
        <v>2927</v>
      </c>
    </row>
    <row r="207" s="2" customFormat="1">
      <c r="A207" s="41"/>
      <c r="B207" s="42"/>
      <c r="C207" s="43"/>
      <c r="D207" s="229" t="s">
        <v>205</v>
      </c>
      <c r="E207" s="43"/>
      <c r="F207" s="230" t="s">
        <v>2928</v>
      </c>
      <c r="G207" s="43"/>
      <c r="H207" s="43"/>
      <c r="I207" s="231"/>
      <c r="J207" s="43"/>
      <c r="K207" s="43"/>
      <c r="L207" s="47"/>
      <c r="M207" s="232"/>
      <c r="N207" s="233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205</v>
      </c>
      <c r="AU207" s="20" t="s">
        <v>83</v>
      </c>
    </row>
    <row r="208" s="2" customFormat="1" ht="55.5" customHeight="1">
      <c r="A208" s="41"/>
      <c r="B208" s="42"/>
      <c r="C208" s="216" t="s">
        <v>541</v>
      </c>
      <c r="D208" s="216" t="s">
        <v>199</v>
      </c>
      <c r="E208" s="217" t="s">
        <v>2929</v>
      </c>
      <c r="F208" s="218" t="s">
        <v>2930</v>
      </c>
      <c r="G208" s="219" t="s">
        <v>886</v>
      </c>
      <c r="H208" s="220">
        <v>15</v>
      </c>
      <c r="I208" s="221"/>
      <c r="J208" s="222">
        <f>ROUND(I208*H208,2)</f>
        <v>0</v>
      </c>
      <c r="K208" s="218" t="s">
        <v>203</v>
      </c>
      <c r="L208" s="47"/>
      <c r="M208" s="223" t="s">
        <v>19</v>
      </c>
      <c r="N208" s="224" t="s">
        <v>45</v>
      </c>
      <c r="O208" s="87"/>
      <c r="P208" s="225">
        <f>O208*H208</f>
        <v>0</v>
      </c>
      <c r="Q208" s="225">
        <v>0.00010484000000000001</v>
      </c>
      <c r="R208" s="225">
        <f>Q208*H208</f>
        <v>0.0015726000000000002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291</v>
      </c>
      <c r="AT208" s="227" t="s">
        <v>199</v>
      </c>
      <c r="AU208" s="227" t="s">
        <v>83</v>
      </c>
      <c r="AY208" s="20" t="s">
        <v>197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81</v>
      </c>
      <c r="BK208" s="228">
        <f>ROUND(I208*H208,2)</f>
        <v>0</v>
      </c>
      <c r="BL208" s="20" t="s">
        <v>291</v>
      </c>
      <c r="BM208" s="227" t="s">
        <v>2931</v>
      </c>
    </row>
    <row r="209" s="2" customFormat="1">
      <c r="A209" s="41"/>
      <c r="B209" s="42"/>
      <c r="C209" s="43"/>
      <c r="D209" s="229" t="s">
        <v>205</v>
      </c>
      <c r="E209" s="43"/>
      <c r="F209" s="230" t="s">
        <v>2932</v>
      </c>
      <c r="G209" s="43"/>
      <c r="H209" s="43"/>
      <c r="I209" s="231"/>
      <c r="J209" s="43"/>
      <c r="K209" s="43"/>
      <c r="L209" s="47"/>
      <c r="M209" s="232"/>
      <c r="N209" s="233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205</v>
      </c>
      <c r="AU209" s="20" t="s">
        <v>83</v>
      </c>
    </row>
    <row r="210" s="2" customFormat="1" ht="55.5" customHeight="1">
      <c r="A210" s="41"/>
      <c r="B210" s="42"/>
      <c r="C210" s="216" t="s">
        <v>546</v>
      </c>
      <c r="D210" s="216" t="s">
        <v>199</v>
      </c>
      <c r="E210" s="217" t="s">
        <v>2933</v>
      </c>
      <c r="F210" s="218" t="s">
        <v>2934</v>
      </c>
      <c r="G210" s="219" t="s">
        <v>886</v>
      </c>
      <c r="H210" s="220">
        <v>28</v>
      </c>
      <c r="I210" s="221"/>
      <c r="J210" s="222">
        <f>ROUND(I210*H210,2)</f>
        <v>0</v>
      </c>
      <c r="K210" s="218" t="s">
        <v>203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0.00012543</v>
      </c>
      <c r="R210" s="225">
        <f>Q210*H210</f>
        <v>0.0035120400000000001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291</v>
      </c>
      <c r="AT210" s="227" t="s">
        <v>199</v>
      </c>
      <c r="AU210" s="227" t="s">
        <v>83</v>
      </c>
      <c r="AY210" s="20" t="s">
        <v>197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81</v>
      </c>
      <c r="BK210" s="228">
        <f>ROUND(I210*H210,2)</f>
        <v>0</v>
      </c>
      <c r="BL210" s="20" t="s">
        <v>291</v>
      </c>
      <c r="BM210" s="227" t="s">
        <v>2935</v>
      </c>
    </row>
    <row r="211" s="2" customFormat="1">
      <c r="A211" s="41"/>
      <c r="B211" s="42"/>
      <c r="C211" s="43"/>
      <c r="D211" s="229" t="s">
        <v>205</v>
      </c>
      <c r="E211" s="43"/>
      <c r="F211" s="230" t="s">
        <v>2936</v>
      </c>
      <c r="G211" s="43"/>
      <c r="H211" s="43"/>
      <c r="I211" s="231"/>
      <c r="J211" s="43"/>
      <c r="K211" s="43"/>
      <c r="L211" s="47"/>
      <c r="M211" s="232"/>
      <c r="N211" s="233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205</v>
      </c>
      <c r="AU211" s="20" t="s">
        <v>83</v>
      </c>
    </row>
    <row r="212" s="2" customFormat="1" ht="16.5" customHeight="1">
      <c r="A212" s="41"/>
      <c r="B212" s="42"/>
      <c r="C212" s="216" t="s">
        <v>550</v>
      </c>
      <c r="D212" s="216" t="s">
        <v>199</v>
      </c>
      <c r="E212" s="217" t="s">
        <v>2937</v>
      </c>
      <c r="F212" s="218" t="s">
        <v>2938</v>
      </c>
      <c r="G212" s="219" t="s">
        <v>886</v>
      </c>
      <c r="H212" s="220">
        <v>140</v>
      </c>
      <c r="I212" s="221"/>
      <c r="J212" s="222">
        <f>ROUND(I212*H212,2)</f>
        <v>0</v>
      </c>
      <c r="K212" s="218" t="s">
        <v>203</v>
      </c>
      <c r="L212" s="47"/>
      <c r="M212" s="223" t="s">
        <v>19</v>
      </c>
      <c r="N212" s="224" t="s">
        <v>45</v>
      </c>
      <c r="O212" s="87"/>
      <c r="P212" s="225">
        <f>O212*H212</f>
        <v>0</v>
      </c>
      <c r="Q212" s="225">
        <v>0.0001919</v>
      </c>
      <c r="R212" s="225">
        <f>Q212*H212</f>
        <v>0.026866000000000001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291</v>
      </c>
      <c r="AT212" s="227" t="s">
        <v>199</v>
      </c>
      <c r="AU212" s="227" t="s">
        <v>83</v>
      </c>
      <c r="AY212" s="20" t="s">
        <v>197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81</v>
      </c>
      <c r="BK212" s="228">
        <f>ROUND(I212*H212,2)</f>
        <v>0</v>
      </c>
      <c r="BL212" s="20" t="s">
        <v>291</v>
      </c>
      <c r="BM212" s="227" t="s">
        <v>2939</v>
      </c>
    </row>
    <row r="213" s="2" customFormat="1">
      <c r="A213" s="41"/>
      <c r="B213" s="42"/>
      <c r="C213" s="43"/>
      <c r="D213" s="229" t="s">
        <v>205</v>
      </c>
      <c r="E213" s="43"/>
      <c r="F213" s="230" t="s">
        <v>2940</v>
      </c>
      <c r="G213" s="43"/>
      <c r="H213" s="43"/>
      <c r="I213" s="231"/>
      <c r="J213" s="43"/>
      <c r="K213" s="43"/>
      <c r="L213" s="47"/>
      <c r="M213" s="232"/>
      <c r="N213" s="233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205</v>
      </c>
      <c r="AU213" s="20" t="s">
        <v>83</v>
      </c>
    </row>
    <row r="214" s="2" customFormat="1" ht="16.5" customHeight="1">
      <c r="A214" s="41"/>
      <c r="B214" s="42"/>
      <c r="C214" s="216" t="s">
        <v>562</v>
      </c>
      <c r="D214" s="216" t="s">
        <v>199</v>
      </c>
      <c r="E214" s="217" t="s">
        <v>2941</v>
      </c>
      <c r="F214" s="218" t="s">
        <v>2942</v>
      </c>
      <c r="G214" s="219" t="s">
        <v>886</v>
      </c>
      <c r="H214" s="220">
        <v>65</v>
      </c>
      <c r="I214" s="221"/>
      <c r="J214" s="222">
        <f>ROUND(I214*H214,2)</f>
        <v>0</v>
      </c>
      <c r="K214" s="218" t="s">
        <v>203</v>
      </c>
      <c r="L214" s="47"/>
      <c r="M214" s="223" t="s">
        <v>19</v>
      </c>
      <c r="N214" s="224" t="s">
        <v>45</v>
      </c>
      <c r="O214" s="87"/>
      <c r="P214" s="225">
        <f>O214*H214</f>
        <v>0</v>
      </c>
      <c r="Q214" s="225">
        <v>0.00025250000000000001</v>
      </c>
      <c r="R214" s="225">
        <f>Q214*H214</f>
        <v>0.0164125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291</v>
      </c>
      <c r="AT214" s="227" t="s">
        <v>199</v>
      </c>
      <c r="AU214" s="227" t="s">
        <v>83</v>
      </c>
      <c r="AY214" s="20" t="s">
        <v>197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81</v>
      </c>
      <c r="BK214" s="228">
        <f>ROUND(I214*H214,2)</f>
        <v>0</v>
      </c>
      <c r="BL214" s="20" t="s">
        <v>291</v>
      </c>
      <c r="BM214" s="227" t="s">
        <v>2943</v>
      </c>
    </row>
    <row r="215" s="2" customFormat="1">
      <c r="A215" s="41"/>
      <c r="B215" s="42"/>
      <c r="C215" s="43"/>
      <c r="D215" s="229" t="s">
        <v>205</v>
      </c>
      <c r="E215" s="43"/>
      <c r="F215" s="230" t="s">
        <v>2944</v>
      </c>
      <c r="G215" s="43"/>
      <c r="H215" s="43"/>
      <c r="I215" s="231"/>
      <c r="J215" s="43"/>
      <c r="K215" s="43"/>
      <c r="L215" s="47"/>
      <c r="M215" s="232"/>
      <c r="N215" s="233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205</v>
      </c>
      <c r="AU215" s="20" t="s">
        <v>83</v>
      </c>
    </row>
    <row r="216" s="2" customFormat="1" ht="16.5" customHeight="1">
      <c r="A216" s="41"/>
      <c r="B216" s="42"/>
      <c r="C216" s="216" t="s">
        <v>566</v>
      </c>
      <c r="D216" s="216" t="s">
        <v>199</v>
      </c>
      <c r="E216" s="217" t="s">
        <v>2945</v>
      </c>
      <c r="F216" s="218" t="s">
        <v>2946</v>
      </c>
      <c r="G216" s="219" t="s">
        <v>886</v>
      </c>
      <c r="H216" s="220">
        <v>35</v>
      </c>
      <c r="I216" s="221"/>
      <c r="J216" s="222">
        <f>ROUND(I216*H216,2)</f>
        <v>0</v>
      </c>
      <c r="K216" s="218" t="s">
        <v>203</v>
      </c>
      <c r="L216" s="47"/>
      <c r="M216" s="223" t="s">
        <v>19</v>
      </c>
      <c r="N216" s="224" t="s">
        <v>45</v>
      </c>
      <c r="O216" s="87"/>
      <c r="P216" s="225">
        <f>O216*H216</f>
        <v>0</v>
      </c>
      <c r="Q216" s="225">
        <v>0.00026259999999999999</v>
      </c>
      <c r="R216" s="225">
        <f>Q216*H216</f>
        <v>0.0091909999999999995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291</v>
      </c>
      <c r="AT216" s="227" t="s">
        <v>199</v>
      </c>
      <c r="AU216" s="227" t="s">
        <v>83</v>
      </c>
      <c r="AY216" s="20" t="s">
        <v>197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81</v>
      </c>
      <c r="BK216" s="228">
        <f>ROUND(I216*H216,2)</f>
        <v>0</v>
      </c>
      <c r="BL216" s="20" t="s">
        <v>291</v>
      </c>
      <c r="BM216" s="227" t="s">
        <v>2947</v>
      </c>
    </row>
    <row r="217" s="2" customFormat="1">
      <c r="A217" s="41"/>
      <c r="B217" s="42"/>
      <c r="C217" s="43"/>
      <c r="D217" s="229" t="s">
        <v>205</v>
      </c>
      <c r="E217" s="43"/>
      <c r="F217" s="230" t="s">
        <v>2948</v>
      </c>
      <c r="G217" s="43"/>
      <c r="H217" s="43"/>
      <c r="I217" s="231"/>
      <c r="J217" s="43"/>
      <c r="K217" s="43"/>
      <c r="L217" s="47"/>
      <c r="M217" s="232"/>
      <c r="N217" s="233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205</v>
      </c>
      <c r="AU217" s="20" t="s">
        <v>83</v>
      </c>
    </row>
    <row r="218" s="2" customFormat="1" ht="16.5" customHeight="1">
      <c r="A218" s="41"/>
      <c r="B218" s="42"/>
      <c r="C218" s="216" t="s">
        <v>571</v>
      </c>
      <c r="D218" s="216" t="s">
        <v>199</v>
      </c>
      <c r="E218" s="217" t="s">
        <v>2949</v>
      </c>
      <c r="F218" s="218" t="s">
        <v>2950</v>
      </c>
      <c r="G218" s="219" t="s">
        <v>886</v>
      </c>
      <c r="H218" s="220">
        <v>10</v>
      </c>
      <c r="I218" s="221"/>
      <c r="J218" s="222">
        <f>ROUND(I218*H218,2)</f>
        <v>0</v>
      </c>
      <c r="K218" s="218" t="s">
        <v>203</v>
      </c>
      <c r="L218" s="47"/>
      <c r="M218" s="223" t="s">
        <v>19</v>
      </c>
      <c r="N218" s="224" t="s">
        <v>45</v>
      </c>
      <c r="O218" s="87"/>
      <c r="P218" s="225">
        <f>O218*H218</f>
        <v>0</v>
      </c>
      <c r="Q218" s="225">
        <v>0.00027270000000000001</v>
      </c>
      <c r="R218" s="225">
        <f>Q218*H218</f>
        <v>0.0027270000000000003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291</v>
      </c>
      <c r="AT218" s="227" t="s">
        <v>199</v>
      </c>
      <c r="AU218" s="227" t="s">
        <v>83</v>
      </c>
      <c r="AY218" s="20" t="s">
        <v>197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81</v>
      </c>
      <c r="BK218" s="228">
        <f>ROUND(I218*H218,2)</f>
        <v>0</v>
      </c>
      <c r="BL218" s="20" t="s">
        <v>291</v>
      </c>
      <c r="BM218" s="227" t="s">
        <v>2951</v>
      </c>
    </row>
    <row r="219" s="2" customFormat="1">
      <c r="A219" s="41"/>
      <c r="B219" s="42"/>
      <c r="C219" s="43"/>
      <c r="D219" s="229" t="s">
        <v>205</v>
      </c>
      <c r="E219" s="43"/>
      <c r="F219" s="230" t="s">
        <v>2952</v>
      </c>
      <c r="G219" s="43"/>
      <c r="H219" s="43"/>
      <c r="I219" s="231"/>
      <c r="J219" s="43"/>
      <c r="K219" s="43"/>
      <c r="L219" s="47"/>
      <c r="M219" s="232"/>
      <c r="N219" s="233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205</v>
      </c>
      <c r="AU219" s="20" t="s">
        <v>83</v>
      </c>
    </row>
    <row r="220" s="2" customFormat="1" ht="16.5" customHeight="1">
      <c r="A220" s="41"/>
      <c r="B220" s="42"/>
      <c r="C220" s="216" t="s">
        <v>576</v>
      </c>
      <c r="D220" s="216" t="s">
        <v>199</v>
      </c>
      <c r="E220" s="217" t="s">
        <v>2953</v>
      </c>
      <c r="F220" s="218" t="s">
        <v>2954</v>
      </c>
      <c r="G220" s="219" t="s">
        <v>886</v>
      </c>
      <c r="H220" s="220">
        <v>53</v>
      </c>
      <c r="I220" s="221"/>
      <c r="J220" s="222">
        <f>ROUND(I220*H220,2)</f>
        <v>0</v>
      </c>
      <c r="K220" s="218" t="s">
        <v>203</v>
      </c>
      <c r="L220" s="47"/>
      <c r="M220" s="223" t="s">
        <v>19</v>
      </c>
      <c r="N220" s="224" t="s">
        <v>45</v>
      </c>
      <c r="O220" s="87"/>
      <c r="P220" s="225">
        <f>O220*H220</f>
        <v>0</v>
      </c>
      <c r="Q220" s="225">
        <v>0.00030299999999999999</v>
      </c>
      <c r="R220" s="225">
        <f>Q220*H220</f>
        <v>0.016059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291</v>
      </c>
      <c r="AT220" s="227" t="s">
        <v>199</v>
      </c>
      <c r="AU220" s="227" t="s">
        <v>83</v>
      </c>
      <c r="AY220" s="20" t="s">
        <v>197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81</v>
      </c>
      <c r="BK220" s="228">
        <f>ROUND(I220*H220,2)</f>
        <v>0</v>
      </c>
      <c r="BL220" s="20" t="s">
        <v>291</v>
      </c>
      <c r="BM220" s="227" t="s">
        <v>2955</v>
      </c>
    </row>
    <row r="221" s="2" customFormat="1">
      <c r="A221" s="41"/>
      <c r="B221" s="42"/>
      <c r="C221" s="43"/>
      <c r="D221" s="229" t="s">
        <v>205</v>
      </c>
      <c r="E221" s="43"/>
      <c r="F221" s="230" t="s">
        <v>2956</v>
      </c>
      <c r="G221" s="43"/>
      <c r="H221" s="43"/>
      <c r="I221" s="231"/>
      <c r="J221" s="43"/>
      <c r="K221" s="43"/>
      <c r="L221" s="47"/>
      <c r="M221" s="232"/>
      <c r="N221" s="233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205</v>
      </c>
      <c r="AU221" s="20" t="s">
        <v>83</v>
      </c>
    </row>
    <row r="222" s="2" customFormat="1" ht="16.5" customHeight="1">
      <c r="A222" s="41"/>
      <c r="B222" s="42"/>
      <c r="C222" s="216" t="s">
        <v>580</v>
      </c>
      <c r="D222" s="216" t="s">
        <v>199</v>
      </c>
      <c r="E222" s="217" t="s">
        <v>2957</v>
      </c>
      <c r="F222" s="218" t="s">
        <v>2958</v>
      </c>
      <c r="G222" s="219" t="s">
        <v>886</v>
      </c>
      <c r="H222" s="220">
        <v>7</v>
      </c>
      <c r="I222" s="221"/>
      <c r="J222" s="222">
        <f>ROUND(I222*H222,2)</f>
        <v>0</v>
      </c>
      <c r="K222" s="218" t="s">
        <v>203</v>
      </c>
      <c r="L222" s="47"/>
      <c r="M222" s="223" t="s">
        <v>19</v>
      </c>
      <c r="N222" s="224" t="s">
        <v>45</v>
      </c>
      <c r="O222" s="87"/>
      <c r="P222" s="225">
        <f>O222*H222</f>
        <v>0</v>
      </c>
      <c r="Q222" s="225">
        <v>0.00035349999999999997</v>
      </c>
      <c r="R222" s="225">
        <f>Q222*H222</f>
        <v>0.0024744999999999997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291</v>
      </c>
      <c r="AT222" s="227" t="s">
        <v>199</v>
      </c>
      <c r="AU222" s="227" t="s">
        <v>83</v>
      </c>
      <c r="AY222" s="20" t="s">
        <v>197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81</v>
      </c>
      <c r="BK222" s="228">
        <f>ROUND(I222*H222,2)</f>
        <v>0</v>
      </c>
      <c r="BL222" s="20" t="s">
        <v>291</v>
      </c>
      <c r="BM222" s="227" t="s">
        <v>2959</v>
      </c>
    </row>
    <row r="223" s="2" customFormat="1">
      <c r="A223" s="41"/>
      <c r="B223" s="42"/>
      <c r="C223" s="43"/>
      <c r="D223" s="229" t="s">
        <v>205</v>
      </c>
      <c r="E223" s="43"/>
      <c r="F223" s="230" t="s">
        <v>2960</v>
      </c>
      <c r="G223" s="43"/>
      <c r="H223" s="43"/>
      <c r="I223" s="231"/>
      <c r="J223" s="43"/>
      <c r="K223" s="43"/>
      <c r="L223" s="47"/>
      <c r="M223" s="232"/>
      <c r="N223" s="233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205</v>
      </c>
      <c r="AU223" s="20" t="s">
        <v>83</v>
      </c>
    </row>
    <row r="224" s="2" customFormat="1" ht="24.15" customHeight="1">
      <c r="A224" s="41"/>
      <c r="B224" s="42"/>
      <c r="C224" s="216" t="s">
        <v>589</v>
      </c>
      <c r="D224" s="216" t="s">
        <v>199</v>
      </c>
      <c r="E224" s="217" t="s">
        <v>2961</v>
      </c>
      <c r="F224" s="218" t="s">
        <v>2962</v>
      </c>
      <c r="G224" s="219" t="s">
        <v>267</v>
      </c>
      <c r="H224" s="220">
        <v>83</v>
      </c>
      <c r="I224" s="221"/>
      <c r="J224" s="222">
        <f>ROUND(I224*H224,2)</f>
        <v>0</v>
      </c>
      <c r="K224" s="218" t="s">
        <v>203</v>
      </c>
      <c r="L224" s="47"/>
      <c r="M224" s="223" t="s">
        <v>19</v>
      </c>
      <c r="N224" s="224" t="s">
        <v>45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291</v>
      </c>
      <c r="AT224" s="227" t="s">
        <v>199</v>
      </c>
      <c r="AU224" s="227" t="s">
        <v>83</v>
      </c>
      <c r="AY224" s="20" t="s">
        <v>197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81</v>
      </c>
      <c r="BK224" s="228">
        <f>ROUND(I224*H224,2)</f>
        <v>0</v>
      </c>
      <c r="BL224" s="20" t="s">
        <v>291</v>
      </c>
      <c r="BM224" s="227" t="s">
        <v>2963</v>
      </c>
    </row>
    <row r="225" s="2" customFormat="1">
      <c r="A225" s="41"/>
      <c r="B225" s="42"/>
      <c r="C225" s="43"/>
      <c r="D225" s="229" t="s">
        <v>205</v>
      </c>
      <c r="E225" s="43"/>
      <c r="F225" s="230" t="s">
        <v>2964</v>
      </c>
      <c r="G225" s="43"/>
      <c r="H225" s="43"/>
      <c r="I225" s="231"/>
      <c r="J225" s="43"/>
      <c r="K225" s="43"/>
      <c r="L225" s="47"/>
      <c r="M225" s="232"/>
      <c r="N225" s="233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205</v>
      </c>
      <c r="AU225" s="20" t="s">
        <v>83</v>
      </c>
    </row>
    <row r="226" s="2" customFormat="1" ht="24.15" customHeight="1">
      <c r="A226" s="41"/>
      <c r="B226" s="42"/>
      <c r="C226" s="216" t="s">
        <v>597</v>
      </c>
      <c r="D226" s="216" t="s">
        <v>199</v>
      </c>
      <c r="E226" s="217" t="s">
        <v>2965</v>
      </c>
      <c r="F226" s="218" t="s">
        <v>2966</v>
      </c>
      <c r="G226" s="219" t="s">
        <v>267</v>
      </c>
      <c r="H226" s="220">
        <v>59</v>
      </c>
      <c r="I226" s="221"/>
      <c r="J226" s="222">
        <f>ROUND(I226*H226,2)</f>
        <v>0</v>
      </c>
      <c r="K226" s="218" t="s">
        <v>203</v>
      </c>
      <c r="L226" s="47"/>
      <c r="M226" s="223" t="s">
        <v>19</v>
      </c>
      <c r="N226" s="224" t="s">
        <v>45</v>
      </c>
      <c r="O226" s="87"/>
      <c r="P226" s="225">
        <f>O226*H226</f>
        <v>0</v>
      </c>
      <c r="Q226" s="225">
        <v>0.00012557000000000001</v>
      </c>
      <c r="R226" s="225">
        <f>Q226*H226</f>
        <v>0.0074086300000000002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291</v>
      </c>
      <c r="AT226" s="227" t="s">
        <v>199</v>
      </c>
      <c r="AU226" s="227" t="s">
        <v>83</v>
      </c>
      <c r="AY226" s="20" t="s">
        <v>197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81</v>
      </c>
      <c r="BK226" s="228">
        <f>ROUND(I226*H226,2)</f>
        <v>0</v>
      </c>
      <c r="BL226" s="20" t="s">
        <v>291</v>
      </c>
      <c r="BM226" s="227" t="s">
        <v>2967</v>
      </c>
    </row>
    <row r="227" s="2" customFormat="1">
      <c r="A227" s="41"/>
      <c r="B227" s="42"/>
      <c r="C227" s="43"/>
      <c r="D227" s="229" t="s">
        <v>205</v>
      </c>
      <c r="E227" s="43"/>
      <c r="F227" s="230" t="s">
        <v>2968</v>
      </c>
      <c r="G227" s="43"/>
      <c r="H227" s="43"/>
      <c r="I227" s="231"/>
      <c r="J227" s="43"/>
      <c r="K227" s="43"/>
      <c r="L227" s="47"/>
      <c r="M227" s="232"/>
      <c r="N227" s="233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205</v>
      </c>
      <c r="AU227" s="20" t="s">
        <v>83</v>
      </c>
    </row>
    <row r="228" s="2" customFormat="1" ht="37.8" customHeight="1">
      <c r="A228" s="41"/>
      <c r="B228" s="42"/>
      <c r="C228" s="216" t="s">
        <v>602</v>
      </c>
      <c r="D228" s="216" t="s">
        <v>199</v>
      </c>
      <c r="E228" s="217" t="s">
        <v>2969</v>
      </c>
      <c r="F228" s="218" t="s">
        <v>2970</v>
      </c>
      <c r="G228" s="219" t="s">
        <v>267</v>
      </c>
      <c r="H228" s="220">
        <v>25</v>
      </c>
      <c r="I228" s="221"/>
      <c r="J228" s="222">
        <f>ROUND(I228*H228,2)</f>
        <v>0</v>
      </c>
      <c r="K228" s="218" t="s">
        <v>203</v>
      </c>
      <c r="L228" s="47"/>
      <c r="M228" s="223" t="s">
        <v>19</v>
      </c>
      <c r="N228" s="224" t="s">
        <v>45</v>
      </c>
      <c r="O228" s="87"/>
      <c r="P228" s="225">
        <f>O228*H228</f>
        <v>0</v>
      </c>
      <c r="Q228" s="225">
        <v>6.0000000000000002E-05</v>
      </c>
      <c r="R228" s="225">
        <f>Q228*H228</f>
        <v>0.0015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291</v>
      </c>
      <c r="AT228" s="227" t="s">
        <v>199</v>
      </c>
      <c r="AU228" s="227" t="s">
        <v>83</v>
      </c>
      <c r="AY228" s="20" t="s">
        <v>197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81</v>
      </c>
      <c r="BK228" s="228">
        <f>ROUND(I228*H228,2)</f>
        <v>0</v>
      </c>
      <c r="BL228" s="20" t="s">
        <v>291</v>
      </c>
      <c r="BM228" s="227" t="s">
        <v>2971</v>
      </c>
    </row>
    <row r="229" s="2" customFormat="1">
      <c r="A229" s="41"/>
      <c r="B229" s="42"/>
      <c r="C229" s="43"/>
      <c r="D229" s="229" t="s">
        <v>205</v>
      </c>
      <c r="E229" s="43"/>
      <c r="F229" s="230" t="s">
        <v>2972</v>
      </c>
      <c r="G229" s="43"/>
      <c r="H229" s="43"/>
      <c r="I229" s="231"/>
      <c r="J229" s="43"/>
      <c r="K229" s="43"/>
      <c r="L229" s="47"/>
      <c r="M229" s="232"/>
      <c r="N229" s="233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205</v>
      </c>
      <c r="AU229" s="20" t="s">
        <v>83</v>
      </c>
    </row>
    <row r="230" s="2" customFormat="1" ht="37.8" customHeight="1">
      <c r="A230" s="41"/>
      <c r="B230" s="42"/>
      <c r="C230" s="216" t="s">
        <v>611</v>
      </c>
      <c r="D230" s="216" t="s">
        <v>199</v>
      </c>
      <c r="E230" s="217" t="s">
        <v>2973</v>
      </c>
      <c r="F230" s="218" t="s">
        <v>2974</v>
      </c>
      <c r="G230" s="219" t="s">
        <v>267</v>
      </c>
      <c r="H230" s="220">
        <v>19</v>
      </c>
      <c r="I230" s="221"/>
      <c r="J230" s="222">
        <f>ROUND(I230*H230,2)</f>
        <v>0</v>
      </c>
      <c r="K230" s="218" t="s">
        <v>203</v>
      </c>
      <c r="L230" s="47"/>
      <c r="M230" s="223" t="s">
        <v>19</v>
      </c>
      <c r="N230" s="224" t="s">
        <v>45</v>
      </c>
      <c r="O230" s="87"/>
      <c r="P230" s="225">
        <f>O230*H230</f>
        <v>0</v>
      </c>
      <c r="Q230" s="225">
        <v>0.00010000000000000001</v>
      </c>
      <c r="R230" s="225">
        <f>Q230*H230</f>
        <v>0.0019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291</v>
      </c>
      <c r="AT230" s="227" t="s">
        <v>199</v>
      </c>
      <c r="AU230" s="227" t="s">
        <v>83</v>
      </c>
      <c r="AY230" s="20" t="s">
        <v>197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81</v>
      </c>
      <c r="BK230" s="228">
        <f>ROUND(I230*H230,2)</f>
        <v>0</v>
      </c>
      <c r="BL230" s="20" t="s">
        <v>291</v>
      </c>
      <c r="BM230" s="227" t="s">
        <v>2975</v>
      </c>
    </row>
    <row r="231" s="2" customFormat="1">
      <c r="A231" s="41"/>
      <c r="B231" s="42"/>
      <c r="C231" s="43"/>
      <c r="D231" s="229" t="s">
        <v>205</v>
      </c>
      <c r="E231" s="43"/>
      <c r="F231" s="230" t="s">
        <v>2976</v>
      </c>
      <c r="G231" s="43"/>
      <c r="H231" s="43"/>
      <c r="I231" s="231"/>
      <c r="J231" s="43"/>
      <c r="K231" s="43"/>
      <c r="L231" s="47"/>
      <c r="M231" s="232"/>
      <c r="N231" s="233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205</v>
      </c>
      <c r="AU231" s="20" t="s">
        <v>83</v>
      </c>
    </row>
    <row r="232" s="2" customFormat="1" ht="37.8" customHeight="1">
      <c r="A232" s="41"/>
      <c r="B232" s="42"/>
      <c r="C232" s="216" t="s">
        <v>616</v>
      </c>
      <c r="D232" s="216" t="s">
        <v>199</v>
      </c>
      <c r="E232" s="217" t="s">
        <v>2977</v>
      </c>
      <c r="F232" s="218" t="s">
        <v>2978</v>
      </c>
      <c r="G232" s="219" t="s">
        <v>267</v>
      </c>
      <c r="H232" s="220">
        <v>12</v>
      </c>
      <c r="I232" s="221"/>
      <c r="J232" s="222">
        <f>ROUND(I232*H232,2)</f>
        <v>0</v>
      </c>
      <c r="K232" s="218" t="s">
        <v>203</v>
      </c>
      <c r="L232" s="47"/>
      <c r="M232" s="223" t="s">
        <v>19</v>
      </c>
      <c r="N232" s="224" t="s">
        <v>45</v>
      </c>
      <c r="O232" s="87"/>
      <c r="P232" s="225">
        <f>O232*H232</f>
        <v>0</v>
      </c>
      <c r="Q232" s="225">
        <v>0.00018000000000000001</v>
      </c>
      <c r="R232" s="225">
        <f>Q232*H232</f>
        <v>0.00216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291</v>
      </c>
      <c r="AT232" s="227" t="s">
        <v>199</v>
      </c>
      <c r="AU232" s="227" t="s">
        <v>83</v>
      </c>
      <c r="AY232" s="20" t="s">
        <v>197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81</v>
      </c>
      <c r="BK232" s="228">
        <f>ROUND(I232*H232,2)</f>
        <v>0</v>
      </c>
      <c r="BL232" s="20" t="s">
        <v>291</v>
      </c>
      <c r="BM232" s="227" t="s">
        <v>2979</v>
      </c>
    </row>
    <row r="233" s="2" customFormat="1">
      <c r="A233" s="41"/>
      <c r="B233" s="42"/>
      <c r="C233" s="43"/>
      <c r="D233" s="229" t="s">
        <v>205</v>
      </c>
      <c r="E233" s="43"/>
      <c r="F233" s="230" t="s">
        <v>2980</v>
      </c>
      <c r="G233" s="43"/>
      <c r="H233" s="43"/>
      <c r="I233" s="231"/>
      <c r="J233" s="43"/>
      <c r="K233" s="43"/>
      <c r="L233" s="47"/>
      <c r="M233" s="232"/>
      <c r="N233" s="233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205</v>
      </c>
      <c r="AU233" s="20" t="s">
        <v>83</v>
      </c>
    </row>
    <row r="234" s="2" customFormat="1" ht="37.8" customHeight="1">
      <c r="A234" s="41"/>
      <c r="B234" s="42"/>
      <c r="C234" s="216" t="s">
        <v>623</v>
      </c>
      <c r="D234" s="216" t="s">
        <v>199</v>
      </c>
      <c r="E234" s="217" t="s">
        <v>2981</v>
      </c>
      <c r="F234" s="218" t="s">
        <v>2982</v>
      </c>
      <c r="G234" s="219" t="s">
        <v>267</v>
      </c>
      <c r="H234" s="220">
        <v>10</v>
      </c>
      <c r="I234" s="221"/>
      <c r="J234" s="222">
        <f>ROUND(I234*H234,2)</f>
        <v>0</v>
      </c>
      <c r="K234" s="218" t="s">
        <v>203</v>
      </c>
      <c r="L234" s="47"/>
      <c r="M234" s="223" t="s">
        <v>19</v>
      </c>
      <c r="N234" s="224" t="s">
        <v>45</v>
      </c>
      <c r="O234" s="87"/>
      <c r="P234" s="225">
        <f>O234*H234</f>
        <v>0</v>
      </c>
      <c r="Q234" s="225">
        <v>0.00029999999999999997</v>
      </c>
      <c r="R234" s="225">
        <f>Q234*H234</f>
        <v>0.0029999999999999996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291</v>
      </c>
      <c r="AT234" s="227" t="s">
        <v>199</v>
      </c>
      <c r="AU234" s="227" t="s">
        <v>83</v>
      </c>
      <c r="AY234" s="20" t="s">
        <v>197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81</v>
      </c>
      <c r="BK234" s="228">
        <f>ROUND(I234*H234,2)</f>
        <v>0</v>
      </c>
      <c r="BL234" s="20" t="s">
        <v>291</v>
      </c>
      <c r="BM234" s="227" t="s">
        <v>2983</v>
      </c>
    </row>
    <row r="235" s="2" customFormat="1">
      <c r="A235" s="41"/>
      <c r="B235" s="42"/>
      <c r="C235" s="43"/>
      <c r="D235" s="229" t="s">
        <v>205</v>
      </c>
      <c r="E235" s="43"/>
      <c r="F235" s="230" t="s">
        <v>2984</v>
      </c>
      <c r="G235" s="43"/>
      <c r="H235" s="43"/>
      <c r="I235" s="231"/>
      <c r="J235" s="43"/>
      <c r="K235" s="43"/>
      <c r="L235" s="47"/>
      <c r="M235" s="232"/>
      <c r="N235" s="233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205</v>
      </c>
      <c r="AU235" s="20" t="s">
        <v>83</v>
      </c>
    </row>
    <row r="236" s="2" customFormat="1" ht="37.8" customHeight="1">
      <c r="A236" s="41"/>
      <c r="B236" s="42"/>
      <c r="C236" s="216" t="s">
        <v>629</v>
      </c>
      <c r="D236" s="216" t="s">
        <v>199</v>
      </c>
      <c r="E236" s="217" t="s">
        <v>2985</v>
      </c>
      <c r="F236" s="218" t="s">
        <v>2986</v>
      </c>
      <c r="G236" s="219" t="s">
        <v>267</v>
      </c>
      <c r="H236" s="220">
        <v>12</v>
      </c>
      <c r="I236" s="221"/>
      <c r="J236" s="222">
        <f>ROUND(I236*H236,2)</f>
        <v>0</v>
      </c>
      <c r="K236" s="218" t="s">
        <v>203</v>
      </c>
      <c r="L236" s="47"/>
      <c r="M236" s="223" t="s">
        <v>19</v>
      </c>
      <c r="N236" s="224" t="s">
        <v>45</v>
      </c>
      <c r="O236" s="87"/>
      <c r="P236" s="225">
        <f>O236*H236</f>
        <v>0</v>
      </c>
      <c r="Q236" s="225">
        <v>0.00036000000000000002</v>
      </c>
      <c r="R236" s="225">
        <f>Q236*H236</f>
        <v>0.0043200000000000001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291</v>
      </c>
      <c r="AT236" s="227" t="s">
        <v>199</v>
      </c>
      <c r="AU236" s="227" t="s">
        <v>83</v>
      </c>
      <c r="AY236" s="20" t="s">
        <v>197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81</v>
      </c>
      <c r="BK236" s="228">
        <f>ROUND(I236*H236,2)</f>
        <v>0</v>
      </c>
      <c r="BL236" s="20" t="s">
        <v>291</v>
      </c>
      <c r="BM236" s="227" t="s">
        <v>2987</v>
      </c>
    </row>
    <row r="237" s="2" customFormat="1">
      <c r="A237" s="41"/>
      <c r="B237" s="42"/>
      <c r="C237" s="43"/>
      <c r="D237" s="229" t="s">
        <v>205</v>
      </c>
      <c r="E237" s="43"/>
      <c r="F237" s="230" t="s">
        <v>2988</v>
      </c>
      <c r="G237" s="43"/>
      <c r="H237" s="43"/>
      <c r="I237" s="231"/>
      <c r="J237" s="43"/>
      <c r="K237" s="43"/>
      <c r="L237" s="47"/>
      <c r="M237" s="232"/>
      <c r="N237" s="233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205</v>
      </c>
      <c r="AU237" s="20" t="s">
        <v>83</v>
      </c>
    </row>
    <row r="238" s="2" customFormat="1" ht="37.8" customHeight="1">
      <c r="A238" s="41"/>
      <c r="B238" s="42"/>
      <c r="C238" s="216" t="s">
        <v>635</v>
      </c>
      <c r="D238" s="216" t="s">
        <v>199</v>
      </c>
      <c r="E238" s="217" t="s">
        <v>2989</v>
      </c>
      <c r="F238" s="218" t="s">
        <v>2990</v>
      </c>
      <c r="G238" s="219" t="s">
        <v>267</v>
      </c>
      <c r="H238" s="220">
        <v>10</v>
      </c>
      <c r="I238" s="221"/>
      <c r="J238" s="222">
        <f>ROUND(I238*H238,2)</f>
        <v>0</v>
      </c>
      <c r="K238" s="218" t="s">
        <v>203</v>
      </c>
      <c r="L238" s="47"/>
      <c r="M238" s="223" t="s">
        <v>19</v>
      </c>
      <c r="N238" s="224" t="s">
        <v>45</v>
      </c>
      <c r="O238" s="87"/>
      <c r="P238" s="225">
        <f>O238*H238</f>
        <v>0</v>
      </c>
      <c r="Q238" s="225">
        <v>0.00075000000000000002</v>
      </c>
      <c r="R238" s="225">
        <f>Q238*H238</f>
        <v>0.0074999999999999997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291</v>
      </c>
      <c r="AT238" s="227" t="s">
        <v>199</v>
      </c>
      <c r="AU238" s="227" t="s">
        <v>83</v>
      </c>
      <c r="AY238" s="20" t="s">
        <v>197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81</v>
      </c>
      <c r="BK238" s="228">
        <f>ROUND(I238*H238,2)</f>
        <v>0</v>
      </c>
      <c r="BL238" s="20" t="s">
        <v>291</v>
      </c>
      <c r="BM238" s="227" t="s">
        <v>2991</v>
      </c>
    </row>
    <row r="239" s="2" customFormat="1">
      <c r="A239" s="41"/>
      <c r="B239" s="42"/>
      <c r="C239" s="43"/>
      <c r="D239" s="229" t="s">
        <v>205</v>
      </c>
      <c r="E239" s="43"/>
      <c r="F239" s="230" t="s">
        <v>2992</v>
      </c>
      <c r="G239" s="43"/>
      <c r="H239" s="43"/>
      <c r="I239" s="231"/>
      <c r="J239" s="43"/>
      <c r="K239" s="43"/>
      <c r="L239" s="47"/>
      <c r="M239" s="232"/>
      <c r="N239" s="233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205</v>
      </c>
      <c r="AU239" s="20" t="s">
        <v>83</v>
      </c>
    </row>
    <row r="240" s="2" customFormat="1" ht="24.15" customHeight="1">
      <c r="A240" s="41"/>
      <c r="B240" s="42"/>
      <c r="C240" s="216" t="s">
        <v>639</v>
      </c>
      <c r="D240" s="216" t="s">
        <v>199</v>
      </c>
      <c r="E240" s="217" t="s">
        <v>2993</v>
      </c>
      <c r="F240" s="218" t="s">
        <v>2994</v>
      </c>
      <c r="G240" s="219" t="s">
        <v>267</v>
      </c>
      <c r="H240" s="220">
        <v>4</v>
      </c>
      <c r="I240" s="221"/>
      <c r="J240" s="222">
        <f>ROUND(I240*H240,2)</f>
        <v>0</v>
      </c>
      <c r="K240" s="218" t="s">
        <v>203</v>
      </c>
      <c r="L240" s="47"/>
      <c r="M240" s="223" t="s">
        <v>19</v>
      </c>
      <c r="N240" s="224" t="s">
        <v>45</v>
      </c>
      <c r="O240" s="87"/>
      <c r="P240" s="225">
        <f>O240*H240</f>
        <v>0</v>
      </c>
      <c r="Q240" s="225">
        <v>0.00021956999999999999</v>
      </c>
      <c r="R240" s="225">
        <f>Q240*H240</f>
        <v>0.00087827999999999995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291</v>
      </c>
      <c r="AT240" s="227" t="s">
        <v>199</v>
      </c>
      <c r="AU240" s="227" t="s">
        <v>83</v>
      </c>
      <c r="AY240" s="20" t="s">
        <v>197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81</v>
      </c>
      <c r="BK240" s="228">
        <f>ROUND(I240*H240,2)</f>
        <v>0</v>
      </c>
      <c r="BL240" s="20" t="s">
        <v>291</v>
      </c>
      <c r="BM240" s="227" t="s">
        <v>2995</v>
      </c>
    </row>
    <row r="241" s="2" customFormat="1">
      <c r="A241" s="41"/>
      <c r="B241" s="42"/>
      <c r="C241" s="43"/>
      <c r="D241" s="229" t="s">
        <v>205</v>
      </c>
      <c r="E241" s="43"/>
      <c r="F241" s="230" t="s">
        <v>2996</v>
      </c>
      <c r="G241" s="43"/>
      <c r="H241" s="43"/>
      <c r="I241" s="231"/>
      <c r="J241" s="43"/>
      <c r="K241" s="43"/>
      <c r="L241" s="47"/>
      <c r="M241" s="232"/>
      <c r="N241" s="233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205</v>
      </c>
      <c r="AU241" s="20" t="s">
        <v>83</v>
      </c>
    </row>
    <row r="242" s="2" customFormat="1" ht="16.5" customHeight="1">
      <c r="A242" s="41"/>
      <c r="B242" s="42"/>
      <c r="C242" s="216" t="s">
        <v>648</v>
      </c>
      <c r="D242" s="216" t="s">
        <v>199</v>
      </c>
      <c r="E242" s="217" t="s">
        <v>2997</v>
      </c>
      <c r="F242" s="218" t="s">
        <v>2998</v>
      </c>
      <c r="G242" s="219" t="s">
        <v>267</v>
      </c>
      <c r="H242" s="220">
        <v>1</v>
      </c>
      <c r="I242" s="221"/>
      <c r="J242" s="222">
        <f>ROUND(I242*H242,2)</f>
        <v>0</v>
      </c>
      <c r="K242" s="218" t="s">
        <v>19</v>
      </c>
      <c r="L242" s="47"/>
      <c r="M242" s="223" t="s">
        <v>19</v>
      </c>
      <c r="N242" s="224" t="s">
        <v>45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291</v>
      </c>
      <c r="AT242" s="227" t="s">
        <v>199</v>
      </c>
      <c r="AU242" s="227" t="s">
        <v>83</v>
      </c>
      <c r="AY242" s="20" t="s">
        <v>197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81</v>
      </c>
      <c r="BK242" s="228">
        <f>ROUND(I242*H242,2)</f>
        <v>0</v>
      </c>
      <c r="BL242" s="20" t="s">
        <v>291</v>
      </c>
      <c r="BM242" s="227" t="s">
        <v>2999</v>
      </c>
    </row>
    <row r="243" s="2" customFormat="1" ht="16.5" customHeight="1">
      <c r="A243" s="41"/>
      <c r="B243" s="42"/>
      <c r="C243" s="216" t="s">
        <v>655</v>
      </c>
      <c r="D243" s="216" t="s">
        <v>199</v>
      </c>
      <c r="E243" s="217" t="s">
        <v>3000</v>
      </c>
      <c r="F243" s="218" t="s">
        <v>3001</v>
      </c>
      <c r="G243" s="219" t="s">
        <v>267</v>
      </c>
      <c r="H243" s="220">
        <v>6</v>
      </c>
      <c r="I243" s="221"/>
      <c r="J243" s="222">
        <f>ROUND(I243*H243,2)</f>
        <v>0</v>
      </c>
      <c r="K243" s="218" t="s">
        <v>203</v>
      </c>
      <c r="L243" s="47"/>
      <c r="M243" s="223" t="s">
        <v>19</v>
      </c>
      <c r="N243" s="224" t="s">
        <v>45</v>
      </c>
      <c r="O243" s="87"/>
      <c r="P243" s="225">
        <f>O243*H243</f>
        <v>0</v>
      </c>
      <c r="Q243" s="225">
        <v>0.00034957</v>
      </c>
      <c r="R243" s="225">
        <f>Q243*H243</f>
        <v>0.00209742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291</v>
      </c>
      <c r="AT243" s="227" t="s">
        <v>199</v>
      </c>
      <c r="AU243" s="227" t="s">
        <v>83</v>
      </c>
      <c r="AY243" s="20" t="s">
        <v>197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81</v>
      </c>
      <c r="BK243" s="228">
        <f>ROUND(I243*H243,2)</f>
        <v>0</v>
      </c>
      <c r="BL243" s="20" t="s">
        <v>291</v>
      </c>
      <c r="BM243" s="227" t="s">
        <v>3002</v>
      </c>
    </row>
    <row r="244" s="2" customFormat="1">
      <c r="A244" s="41"/>
      <c r="B244" s="42"/>
      <c r="C244" s="43"/>
      <c r="D244" s="229" t="s">
        <v>205</v>
      </c>
      <c r="E244" s="43"/>
      <c r="F244" s="230" t="s">
        <v>3003</v>
      </c>
      <c r="G244" s="43"/>
      <c r="H244" s="43"/>
      <c r="I244" s="231"/>
      <c r="J244" s="43"/>
      <c r="K244" s="43"/>
      <c r="L244" s="47"/>
      <c r="M244" s="232"/>
      <c r="N244" s="233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205</v>
      </c>
      <c r="AU244" s="20" t="s">
        <v>83</v>
      </c>
    </row>
    <row r="245" s="2" customFormat="1" ht="16.5" customHeight="1">
      <c r="A245" s="41"/>
      <c r="B245" s="42"/>
      <c r="C245" s="216" t="s">
        <v>660</v>
      </c>
      <c r="D245" s="216" t="s">
        <v>199</v>
      </c>
      <c r="E245" s="217" t="s">
        <v>3004</v>
      </c>
      <c r="F245" s="218" t="s">
        <v>3005</v>
      </c>
      <c r="G245" s="219" t="s">
        <v>267</v>
      </c>
      <c r="H245" s="220">
        <v>4</v>
      </c>
      <c r="I245" s="221"/>
      <c r="J245" s="222">
        <f>ROUND(I245*H245,2)</f>
        <v>0</v>
      </c>
      <c r="K245" s="218" t="s">
        <v>203</v>
      </c>
      <c r="L245" s="47"/>
      <c r="M245" s="223" t="s">
        <v>19</v>
      </c>
      <c r="N245" s="224" t="s">
        <v>45</v>
      </c>
      <c r="O245" s="87"/>
      <c r="P245" s="225">
        <f>O245*H245</f>
        <v>0</v>
      </c>
      <c r="Q245" s="225">
        <v>0.00056957000000000004</v>
      </c>
      <c r="R245" s="225">
        <f>Q245*H245</f>
        <v>0.0022782800000000001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291</v>
      </c>
      <c r="AT245" s="227" t="s">
        <v>199</v>
      </c>
      <c r="AU245" s="227" t="s">
        <v>83</v>
      </c>
      <c r="AY245" s="20" t="s">
        <v>197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81</v>
      </c>
      <c r="BK245" s="228">
        <f>ROUND(I245*H245,2)</f>
        <v>0</v>
      </c>
      <c r="BL245" s="20" t="s">
        <v>291</v>
      </c>
      <c r="BM245" s="227" t="s">
        <v>3006</v>
      </c>
    </row>
    <row r="246" s="2" customFormat="1">
      <c r="A246" s="41"/>
      <c r="B246" s="42"/>
      <c r="C246" s="43"/>
      <c r="D246" s="229" t="s">
        <v>205</v>
      </c>
      <c r="E246" s="43"/>
      <c r="F246" s="230" t="s">
        <v>3007</v>
      </c>
      <c r="G246" s="43"/>
      <c r="H246" s="43"/>
      <c r="I246" s="231"/>
      <c r="J246" s="43"/>
      <c r="K246" s="43"/>
      <c r="L246" s="47"/>
      <c r="M246" s="232"/>
      <c r="N246" s="233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205</v>
      </c>
      <c r="AU246" s="20" t="s">
        <v>83</v>
      </c>
    </row>
    <row r="247" s="2" customFormat="1" ht="16.5" customHeight="1">
      <c r="A247" s="41"/>
      <c r="B247" s="42"/>
      <c r="C247" s="216" t="s">
        <v>667</v>
      </c>
      <c r="D247" s="216" t="s">
        <v>199</v>
      </c>
      <c r="E247" s="217" t="s">
        <v>3008</v>
      </c>
      <c r="F247" s="218" t="s">
        <v>3009</v>
      </c>
      <c r="G247" s="219" t="s">
        <v>267</v>
      </c>
      <c r="H247" s="220">
        <v>7</v>
      </c>
      <c r="I247" s="221"/>
      <c r="J247" s="222">
        <f>ROUND(I247*H247,2)</f>
        <v>0</v>
      </c>
      <c r="K247" s="218" t="s">
        <v>203</v>
      </c>
      <c r="L247" s="47"/>
      <c r="M247" s="223" t="s">
        <v>19</v>
      </c>
      <c r="N247" s="224" t="s">
        <v>45</v>
      </c>
      <c r="O247" s="87"/>
      <c r="P247" s="225">
        <f>O247*H247</f>
        <v>0</v>
      </c>
      <c r="Q247" s="225">
        <v>0.00071957</v>
      </c>
      <c r="R247" s="225">
        <f>Q247*H247</f>
        <v>0.0050369899999999999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291</v>
      </c>
      <c r="AT247" s="227" t="s">
        <v>199</v>
      </c>
      <c r="AU247" s="227" t="s">
        <v>83</v>
      </c>
      <c r="AY247" s="20" t="s">
        <v>197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81</v>
      </c>
      <c r="BK247" s="228">
        <f>ROUND(I247*H247,2)</f>
        <v>0</v>
      </c>
      <c r="BL247" s="20" t="s">
        <v>291</v>
      </c>
      <c r="BM247" s="227" t="s">
        <v>3010</v>
      </c>
    </row>
    <row r="248" s="2" customFormat="1">
      <c r="A248" s="41"/>
      <c r="B248" s="42"/>
      <c r="C248" s="43"/>
      <c r="D248" s="229" t="s">
        <v>205</v>
      </c>
      <c r="E248" s="43"/>
      <c r="F248" s="230" t="s">
        <v>3011</v>
      </c>
      <c r="G248" s="43"/>
      <c r="H248" s="43"/>
      <c r="I248" s="231"/>
      <c r="J248" s="43"/>
      <c r="K248" s="43"/>
      <c r="L248" s="47"/>
      <c r="M248" s="232"/>
      <c r="N248" s="233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205</v>
      </c>
      <c r="AU248" s="20" t="s">
        <v>83</v>
      </c>
    </row>
    <row r="249" s="2" customFormat="1" ht="16.5" customHeight="1">
      <c r="A249" s="41"/>
      <c r="B249" s="42"/>
      <c r="C249" s="216" t="s">
        <v>673</v>
      </c>
      <c r="D249" s="216" t="s">
        <v>199</v>
      </c>
      <c r="E249" s="217" t="s">
        <v>3012</v>
      </c>
      <c r="F249" s="218" t="s">
        <v>3013</v>
      </c>
      <c r="G249" s="219" t="s">
        <v>267</v>
      </c>
      <c r="H249" s="220">
        <v>3</v>
      </c>
      <c r="I249" s="221"/>
      <c r="J249" s="222">
        <f>ROUND(I249*H249,2)</f>
        <v>0</v>
      </c>
      <c r="K249" s="218" t="s">
        <v>203</v>
      </c>
      <c r="L249" s="47"/>
      <c r="M249" s="223" t="s">
        <v>19</v>
      </c>
      <c r="N249" s="224" t="s">
        <v>45</v>
      </c>
      <c r="O249" s="87"/>
      <c r="P249" s="225">
        <f>O249*H249</f>
        <v>0</v>
      </c>
      <c r="Q249" s="225">
        <v>0.0013195699999999999</v>
      </c>
      <c r="R249" s="225">
        <f>Q249*H249</f>
        <v>0.0039587099999999998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291</v>
      </c>
      <c r="AT249" s="227" t="s">
        <v>199</v>
      </c>
      <c r="AU249" s="227" t="s">
        <v>83</v>
      </c>
      <c r="AY249" s="20" t="s">
        <v>197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81</v>
      </c>
      <c r="BK249" s="228">
        <f>ROUND(I249*H249,2)</f>
        <v>0</v>
      </c>
      <c r="BL249" s="20" t="s">
        <v>291</v>
      </c>
      <c r="BM249" s="227" t="s">
        <v>3014</v>
      </c>
    </row>
    <row r="250" s="2" customFormat="1">
      <c r="A250" s="41"/>
      <c r="B250" s="42"/>
      <c r="C250" s="43"/>
      <c r="D250" s="229" t="s">
        <v>205</v>
      </c>
      <c r="E250" s="43"/>
      <c r="F250" s="230" t="s">
        <v>3015</v>
      </c>
      <c r="G250" s="43"/>
      <c r="H250" s="43"/>
      <c r="I250" s="231"/>
      <c r="J250" s="43"/>
      <c r="K250" s="43"/>
      <c r="L250" s="47"/>
      <c r="M250" s="232"/>
      <c r="N250" s="233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205</v>
      </c>
      <c r="AU250" s="20" t="s">
        <v>83</v>
      </c>
    </row>
    <row r="251" s="2" customFormat="1" ht="16.5" customHeight="1">
      <c r="A251" s="41"/>
      <c r="B251" s="42"/>
      <c r="C251" s="216" t="s">
        <v>677</v>
      </c>
      <c r="D251" s="216" t="s">
        <v>199</v>
      </c>
      <c r="E251" s="217" t="s">
        <v>3016</v>
      </c>
      <c r="F251" s="218" t="s">
        <v>3017</v>
      </c>
      <c r="G251" s="219" t="s">
        <v>267</v>
      </c>
      <c r="H251" s="220">
        <v>2</v>
      </c>
      <c r="I251" s="221"/>
      <c r="J251" s="222">
        <f>ROUND(I251*H251,2)</f>
        <v>0</v>
      </c>
      <c r="K251" s="218" t="s">
        <v>203</v>
      </c>
      <c r="L251" s="47"/>
      <c r="M251" s="223" t="s">
        <v>19</v>
      </c>
      <c r="N251" s="224" t="s">
        <v>45</v>
      </c>
      <c r="O251" s="87"/>
      <c r="P251" s="225">
        <f>O251*H251</f>
        <v>0</v>
      </c>
      <c r="Q251" s="225">
        <v>0.00151957</v>
      </c>
      <c r="R251" s="225">
        <f>Q251*H251</f>
        <v>0.0030391400000000001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291</v>
      </c>
      <c r="AT251" s="227" t="s">
        <v>199</v>
      </c>
      <c r="AU251" s="227" t="s">
        <v>83</v>
      </c>
      <c r="AY251" s="20" t="s">
        <v>197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81</v>
      </c>
      <c r="BK251" s="228">
        <f>ROUND(I251*H251,2)</f>
        <v>0</v>
      </c>
      <c r="BL251" s="20" t="s">
        <v>291</v>
      </c>
      <c r="BM251" s="227" t="s">
        <v>3018</v>
      </c>
    </row>
    <row r="252" s="2" customFormat="1">
      <c r="A252" s="41"/>
      <c r="B252" s="42"/>
      <c r="C252" s="43"/>
      <c r="D252" s="229" t="s">
        <v>205</v>
      </c>
      <c r="E252" s="43"/>
      <c r="F252" s="230" t="s">
        <v>3019</v>
      </c>
      <c r="G252" s="43"/>
      <c r="H252" s="43"/>
      <c r="I252" s="231"/>
      <c r="J252" s="43"/>
      <c r="K252" s="43"/>
      <c r="L252" s="47"/>
      <c r="M252" s="232"/>
      <c r="N252" s="233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205</v>
      </c>
      <c r="AU252" s="20" t="s">
        <v>83</v>
      </c>
    </row>
    <row r="253" s="2" customFormat="1" ht="16.5" customHeight="1">
      <c r="A253" s="41"/>
      <c r="B253" s="42"/>
      <c r="C253" s="216" t="s">
        <v>682</v>
      </c>
      <c r="D253" s="216" t="s">
        <v>199</v>
      </c>
      <c r="E253" s="217" t="s">
        <v>3020</v>
      </c>
      <c r="F253" s="218" t="s">
        <v>3021</v>
      </c>
      <c r="G253" s="219" t="s">
        <v>267</v>
      </c>
      <c r="H253" s="220">
        <v>1</v>
      </c>
      <c r="I253" s="221"/>
      <c r="J253" s="222">
        <f>ROUND(I253*H253,2)</f>
        <v>0</v>
      </c>
      <c r="K253" s="218" t="s">
        <v>203</v>
      </c>
      <c r="L253" s="47"/>
      <c r="M253" s="223" t="s">
        <v>19</v>
      </c>
      <c r="N253" s="224" t="s">
        <v>45</v>
      </c>
      <c r="O253" s="87"/>
      <c r="P253" s="225">
        <f>O253*H253</f>
        <v>0</v>
      </c>
      <c r="Q253" s="225">
        <v>0.0026195699999999999</v>
      </c>
      <c r="R253" s="225">
        <f>Q253*H253</f>
        <v>0.0026195699999999999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291</v>
      </c>
      <c r="AT253" s="227" t="s">
        <v>199</v>
      </c>
      <c r="AU253" s="227" t="s">
        <v>83</v>
      </c>
      <c r="AY253" s="20" t="s">
        <v>197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81</v>
      </c>
      <c r="BK253" s="228">
        <f>ROUND(I253*H253,2)</f>
        <v>0</v>
      </c>
      <c r="BL253" s="20" t="s">
        <v>291</v>
      </c>
      <c r="BM253" s="227" t="s">
        <v>3022</v>
      </c>
    </row>
    <row r="254" s="2" customFormat="1">
      <c r="A254" s="41"/>
      <c r="B254" s="42"/>
      <c r="C254" s="43"/>
      <c r="D254" s="229" t="s">
        <v>205</v>
      </c>
      <c r="E254" s="43"/>
      <c r="F254" s="230" t="s">
        <v>3023</v>
      </c>
      <c r="G254" s="43"/>
      <c r="H254" s="43"/>
      <c r="I254" s="231"/>
      <c r="J254" s="43"/>
      <c r="K254" s="43"/>
      <c r="L254" s="47"/>
      <c r="M254" s="232"/>
      <c r="N254" s="233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205</v>
      </c>
      <c r="AU254" s="20" t="s">
        <v>83</v>
      </c>
    </row>
    <row r="255" s="2" customFormat="1" ht="24.15" customHeight="1">
      <c r="A255" s="41"/>
      <c r="B255" s="42"/>
      <c r="C255" s="216" t="s">
        <v>687</v>
      </c>
      <c r="D255" s="216" t="s">
        <v>199</v>
      </c>
      <c r="E255" s="217" t="s">
        <v>3024</v>
      </c>
      <c r="F255" s="218" t="s">
        <v>3025</v>
      </c>
      <c r="G255" s="219" t="s">
        <v>267</v>
      </c>
      <c r="H255" s="220">
        <v>1</v>
      </c>
      <c r="I255" s="221"/>
      <c r="J255" s="222">
        <f>ROUND(I255*H255,2)</f>
        <v>0</v>
      </c>
      <c r="K255" s="218" t="s">
        <v>203</v>
      </c>
      <c r="L255" s="47"/>
      <c r="M255" s="223" t="s">
        <v>19</v>
      </c>
      <c r="N255" s="224" t="s">
        <v>45</v>
      </c>
      <c r="O255" s="87"/>
      <c r="P255" s="225">
        <f>O255*H255</f>
        <v>0</v>
      </c>
      <c r="Q255" s="225">
        <v>0.00016956999999999999</v>
      </c>
      <c r="R255" s="225">
        <f>Q255*H255</f>
        <v>0.00016956999999999999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291</v>
      </c>
      <c r="AT255" s="227" t="s">
        <v>199</v>
      </c>
      <c r="AU255" s="227" t="s">
        <v>83</v>
      </c>
      <c r="AY255" s="20" t="s">
        <v>197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81</v>
      </c>
      <c r="BK255" s="228">
        <f>ROUND(I255*H255,2)</f>
        <v>0</v>
      </c>
      <c r="BL255" s="20" t="s">
        <v>291</v>
      </c>
      <c r="BM255" s="227" t="s">
        <v>3026</v>
      </c>
    </row>
    <row r="256" s="2" customFormat="1">
      <c r="A256" s="41"/>
      <c r="B256" s="42"/>
      <c r="C256" s="43"/>
      <c r="D256" s="229" t="s">
        <v>205</v>
      </c>
      <c r="E256" s="43"/>
      <c r="F256" s="230" t="s">
        <v>3027</v>
      </c>
      <c r="G256" s="43"/>
      <c r="H256" s="43"/>
      <c r="I256" s="231"/>
      <c r="J256" s="43"/>
      <c r="K256" s="43"/>
      <c r="L256" s="47"/>
      <c r="M256" s="232"/>
      <c r="N256" s="233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205</v>
      </c>
      <c r="AU256" s="20" t="s">
        <v>83</v>
      </c>
    </row>
    <row r="257" s="2" customFormat="1" ht="24.15" customHeight="1">
      <c r="A257" s="41"/>
      <c r="B257" s="42"/>
      <c r="C257" s="216" t="s">
        <v>693</v>
      </c>
      <c r="D257" s="216" t="s">
        <v>199</v>
      </c>
      <c r="E257" s="217" t="s">
        <v>3028</v>
      </c>
      <c r="F257" s="218" t="s">
        <v>3029</v>
      </c>
      <c r="G257" s="219" t="s">
        <v>267</v>
      </c>
      <c r="H257" s="220">
        <v>2</v>
      </c>
      <c r="I257" s="221"/>
      <c r="J257" s="222">
        <f>ROUND(I257*H257,2)</f>
        <v>0</v>
      </c>
      <c r="K257" s="218" t="s">
        <v>203</v>
      </c>
      <c r="L257" s="47"/>
      <c r="M257" s="223" t="s">
        <v>19</v>
      </c>
      <c r="N257" s="224" t="s">
        <v>45</v>
      </c>
      <c r="O257" s="87"/>
      <c r="P257" s="225">
        <f>O257*H257</f>
        <v>0</v>
      </c>
      <c r="Q257" s="225">
        <v>0.00051957000000000001</v>
      </c>
      <c r="R257" s="225">
        <f>Q257*H257</f>
        <v>0.00103914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291</v>
      </c>
      <c r="AT257" s="227" t="s">
        <v>199</v>
      </c>
      <c r="AU257" s="227" t="s">
        <v>83</v>
      </c>
      <c r="AY257" s="20" t="s">
        <v>197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81</v>
      </c>
      <c r="BK257" s="228">
        <f>ROUND(I257*H257,2)</f>
        <v>0</v>
      </c>
      <c r="BL257" s="20" t="s">
        <v>291</v>
      </c>
      <c r="BM257" s="227" t="s">
        <v>3030</v>
      </c>
    </row>
    <row r="258" s="2" customFormat="1">
      <c r="A258" s="41"/>
      <c r="B258" s="42"/>
      <c r="C258" s="43"/>
      <c r="D258" s="229" t="s">
        <v>205</v>
      </c>
      <c r="E258" s="43"/>
      <c r="F258" s="230" t="s">
        <v>3031</v>
      </c>
      <c r="G258" s="43"/>
      <c r="H258" s="43"/>
      <c r="I258" s="231"/>
      <c r="J258" s="43"/>
      <c r="K258" s="43"/>
      <c r="L258" s="47"/>
      <c r="M258" s="232"/>
      <c r="N258" s="233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205</v>
      </c>
      <c r="AU258" s="20" t="s">
        <v>83</v>
      </c>
    </row>
    <row r="259" s="2" customFormat="1" ht="24.15" customHeight="1">
      <c r="A259" s="41"/>
      <c r="B259" s="42"/>
      <c r="C259" s="216" t="s">
        <v>700</v>
      </c>
      <c r="D259" s="216" t="s">
        <v>199</v>
      </c>
      <c r="E259" s="217" t="s">
        <v>3032</v>
      </c>
      <c r="F259" s="218" t="s">
        <v>3033</v>
      </c>
      <c r="G259" s="219" t="s">
        <v>267</v>
      </c>
      <c r="H259" s="220">
        <v>1</v>
      </c>
      <c r="I259" s="221"/>
      <c r="J259" s="222">
        <f>ROUND(I259*H259,2)</f>
        <v>0</v>
      </c>
      <c r="K259" s="218" t="s">
        <v>203</v>
      </c>
      <c r="L259" s="47"/>
      <c r="M259" s="223" t="s">
        <v>19</v>
      </c>
      <c r="N259" s="224" t="s">
        <v>45</v>
      </c>
      <c r="O259" s="87"/>
      <c r="P259" s="225">
        <f>O259*H259</f>
        <v>0</v>
      </c>
      <c r="Q259" s="225">
        <v>0.00075956999999999999</v>
      </c>
      <c r="R259" s="225">
        <f>Q259*H259</f>
        <v>0.00075956999999999999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291</v>
      </c>
      <c r="AT259" s="227" t="s">
        <v>199</v>
      </c>
      <c r="AU259" s="227" t="s">
        <v>83</v>
      </c>
      <c r="AY259" s="20" t="s">
        <v>197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81</v>
      </c>
      <c r="BK259" s="228">
        <f>ROUND(I259*H259,2)</f>
        <v>0</v>
      </c>
      <c r="BL259" s="20" t="s">
        <v>291</v>
      </c>
      <c r="BM259" s="227" t="s">
        <v>3034</v>
      </c>
    </row>
    <row r="260" s="2" customFormat="1">
      <c r="A260" s="41"/>
      <c r="B260" s="42"/>
      <c r="C260" s="43"/>
      <c r="D260" s="229" t="s">
        <v>205</v>
      </c>
      <c r="E260" s="43"/>
      <c r="F260" s="230" t="s">
        <v>3035</v>
      </c>
      <c r="G260" s="43"/>
      <c r="H260" s="43"/>
      <c r="I260" s="231"/>
      <c r="J260" s="43"/>
      <c r="K260" s="43"/>
      <c r="L260" s="47"/>
      <c r="M260" s="232"/>
      <c r="N260" s="233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205</v>
      </c>
      <c r="AU260" s="20" t="s">
        <v>83</v>
      </c>
    </row>
    <row r="261" s="2" customFormat="1" ht="21.75" customHeight="1">
      <c r="A261" s="41"/>
      <c r="B261" s="42"/>
      <c r="C261" s="216" t="s">
        <v>706</v>
      </c>
      <c r="D261" s="216" t="s">
        <v>199</v>
      </c>
      <c r="E261" s="217" t="s">
        <v>3036</v>
      </c>
      <c r="F261" s="218" t="s">
        <v>3037</v>
      </c>
      <c r="G261" s="219" t="s">
        <v>267</v>
      </c>
      <c r="H261" s="220">
        <v>1</v>
      </c>
      <c r="I261" s="221"/>
      <c r="J261" s="222">
        <f>ROUND(I261*H261,2)</f>
        <v>0</v>
      </c>
      <c r="K261" s="218" t="s">
        <v>203</v>
      </c>
      <c r="L261" s="47"/>
      <c r="M261" s="223" t="s">
        <v>19</v>
      </c>
      <c r="N261" s="224" t="s">
        <v>45</v>
      </c>
      <c r="O261" s="87"/>
      <c r="P261" s="225">
        <f>O261*H261</f>
        <v>0</v>
      </c>
      <c r="Q261" s="225">
        <v>0.00046626879999999999</v>
      </c>
      <c r="R261" s="225">
        <f>Q261*H261</f>
        <v>0.00046626879999999999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291</v>
      </c>
      <c r="AT261" s="227" t="s">
        <v>199</v>
      </c>
      <c r="AU261" s="227" t="s">
        <v>83</v>
      </c>
      <c r="AY261" s="20" t="s">
        <v>197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81</v>
      </c>
      <c r="BK261" s="228">
        <f>ROUND(I261*H261,2)</f>
        <v>0</v>
      </c>
      <c r="BL261" s="20" t="s">
        <v>291</v>
      </c>
      <c r="BM261" s="227" t="s">
        <v>3038</v>
      </c>
    </row>
    <row r="262" s="2" customFormat="1">
      <c r="A262" s="41"/>
      <c r="B262" s="42"/>
      <c r="C262" s="43"/>
      <c r="D262" s="229" t="s">
        <v>205</v>
      </c>
      <c r="E262" s="43"/>
      <c r="F262" s="230" t="s">
        <v>3039</v>
      </c>
      <c r="G262" s="43"/>
      <c r="H262" s="43"/>
      <c r="I262" s="231"/>
      <c r="J262" s="43"/>
      <c r="K262" s="43"/>
      <c r="L262" s="47"/>
      <c r="M262" s="232"/>
      <c r="N262" s="233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205</v>
      </c>
      <c r="AU262" s="20" t="s">
        <v>83</v>
      </c>
    </row>
    <row r="263" s="2" customFormat="1" ht="33" customHeight="1">
      <c r="A263" s="41"/>
      <c r="B263" s="42"/>
      <c r="C263" s="216" t="s">
        <v>711</v>
      </c>
      <c r="D263" s="216" t="s">
        <v>199</v>
      </c>
      <c r="E263" s="217" t="s">
        <v>3040</v>
      </c>
      <c r="F263" s="218" t="s">
        <v>3041</v>
      </c>
      <c r="G263" s="219" t="s">
        <v>267</v>
      </c>
      <c r="H263" s="220">
        <v>1</v>
      </c>
      <c r="I263" s="221"/>
      <c r="J263" s="222">
        <f>ROUND(I263*H263,2)</f>
        <v>0</v>
      </c>
      <c r="K263" s="218" t="s">
        <v>203</v>
      </c>
      <c r="L263" s="47"/>
      <c r="M263" s="223" t="s">
        <v>19</v>
      </c>
      <c r="N263" s="224" t="s">
        <v>45</v>
      </c>
      <c r="O263" s="87"/>
      <c r="P263" s="225">
        <f>O263*H263</f>
        <v>0</v>
      </c>
      <c r="Q263" s="225">
        <v>0.00512957</v>
      </c>
      <c r="R263" s="225">
        <f>Q263*H263</f>
        <v>0.00512957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291</v>
      </c>
      <c r="AT263" s="227" t="s">
        <v>199</v>
      </c>
      <c r="AU263" s="227" t="s">
        <v>83</v>
      </c>
      <c r="AY263" s="20" t="s">
        <v>197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81</v>
      </c>
      <c r="BK263" s="228">
        <f>ROUND(I263*H263,2)</f>
        <v>0</v>
      </c>
      <c r="BL263" s="20" t="s">
        <v>291</v>
      </c>
      <c r="BM263" s="227" t="s">
        <v>3042</v>
      </c>
    </row>
    <row r="264" s="2" customFormat="1">
      <c r="A264" s="41"/>
      <c r="B264" s="42"/>
      <c r="C264" s="43"/>
      <c r="D264" s="229" t="s">
        <v>205</v>
      </c>
      <c r="E264" s="43"/>
      <c r="F264" s="230" t="s">
        <v>3043</v>
      </c>
      <c r="G264" s="43"/>
      <c r="H264" s="43"/>
      <c r="I264" s="231"/>
      <c r="J264" s="43"/>
      <c r="K264" s="43"/>
      <c r="L264" s="47"/>
      <c r="M264" s="232"/>
      <c r="N264" s="233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205</v>
      </c>
      <c r="AU264" s="20" t="s">
        <v>83</v>
      </c>
    </row>
    <row r="265" s="2" customFormat="1" ht="24.15" customHeight="1">
      <c r="A265" s="41"/>
      <c r="B265" s="42"/>
      <c r="C265" s="216" t="s">
        <v>3044</v>
      </c>
      <c r="D265" s="216" t="s">
        <v>199</v>
      </c>
      <c r="E265" s="217" t="s">
        <v>3045</v>
      </c>
      <c r="F265" s="218" t="s">
        <v>3046</v>
      </c>
      <c r="G265" s="219" t="s">
        <v>267</v>
      </c>
      <c r="H265" s="220">
        <v>1</v>
      </c>
      <c r="I265" s="221"/>
      <c r="J265" s="222">
        <f>ROUND(I265*H265,2)</f>
        <v>0</v>
      </c>
      <c r="K265" s="218" t="s">
        <v>203</v>
      </c>
      <c r="L265" s="47"/>
      <c r="M265" s="223" t="s">
        <v>19</v>
      </c>
      <c r="N265" s="224" t="s">
        <v>45</v>
      </c>
      <c r="O265" s="87"/>
      <c r="P265" s="225">
        <f>O265*H265</f>
        <v>0</v>
      </c>
      <c r="Q265" s="225">
        <v>0.0034695699999999999</v>
      </c>
      <c r="R265" s="225">
        <f>Q265*H265</f>
        <v>0.0034695699999999999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291</v>
      </c>
      <c r="AT265" s="227" t="s">
        <v>199</v>
      </c>
      <c r="AU265" s="227" t="s">
        <v>83</v>
      </c>
      <c r="AY265" s="20" t="s">
        <v>197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81</v>
      </c>
      <c r="BK265" s="228">
        <f>ROUND(I265*H265,2)</f>
        <v>0</v>
      </c>
      <c r="BL265" s="20" t="s">
        <v>291</v>
      </c>
      <c r="BM265" s="227" t="s">
        <v>3047</v>
      </c>
    </row>
    <row r="266" s="2" customFormat="1">
      <c r="A266" s="41"/>
      <c r="B266" s="42"/>
      <c r="C266" s="43"/>
      <c r="D266" s="229" t="s">
        <v>205</v>
      </c>
      <c r="E266" s="43"/>
      <c r="F266" s="230" t="s">
        <v>3048</v>
      </c>
      <c r="G266" s="43"/>
      <c r="H266" s="43"/>
      <c r="I266" s="231"/>
      <c r="J266" s="43"/>
      <c r="K266" s="43"/>
      <c r="L266" s="47"/>
      <c r="M266" s="232"/>
      <c r="N266" s="233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205</v>
      </c>
      <c r="AU266" s="20" t="s">
        <v>83</v>
      </c>
    </row>
    <row r="267" s="2" customFormat="1" ht="24.15" customHeight="1">
      <c r="A267" s="41"/>
      <c r="B267" s="42"/>
      <c r="C267" s="216" t="s">
        <v>765</v>
      </c>
      <c r="D267" s="216" t="s">
        <v>199</v>
      </c>
      <c r="E267" s="217" t="s">
        <v>3049</v>
      </c>
      <c r="F267" s="218" t="s">
        <v>3050</v>
      </c>
      <c r="G267" s="219" t="s">
        <v>267</v>
      </c>
      <c r="H267" s="220">
        <v>1</v>
      </c>
      <c r="I267" s="221"/>
      <c r="J267" s="222">
        <f>ROUND(I267*H267,2)</f>
        <v>0</v>
      </c>
      <c r="K267" s="218" t="s">
        <v>203</v>
      </c>
      <c r="L267" s="47"/>
      <c r="M267" s="223" t="s">
        <v>19</v>
      </c>
      <c r="N267" s="224" t="s">
        <v>45</v>
      </c>
      <c r="O267" s="87"/>
      <c r="P267" s="225">
        <f>O267*H267</f>
        <v>0</v>
      </c>
      <c r="Q267" s="225">
        <v>0.00022957000000000001</v>
      </c>
      <c r="R267" s="225">
        <f>Q267*H267</f>
        <v>0.00022957000000000001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291</v>
      </c>
      <c r="AT267" s="227" t="s">
        <v>199</v>
      </c>
      <c r="AU267" s="227" t="s">
        <v>83</v>
      </c>
      <c r="AY267" s="20" t="s">
        <v>197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81</v>
      </c>
      <c r="BK267" s="228">
        <f>ROUND(I267*H267,2)</f>
        <v>0</v>
      </c>
      <c r="BL267" s="20" t="s">
        <v>291</v>
      </c>
      <c r="BM267" s="227" t="s">
        <v>3051</v>
      </c>
    </row>
    <row r="268" s="2" customFormat="1">
      <c r="A268" s="41"/>
      <c r="B268" s="42"/>
      <c r="C268" s="43"/>
      <c r="D268" s="229" t="s">
        <v>205</v>
      </c>
      <c r="E268" s="43"/>
      <c r="F268" s="230" t="s">
        <v>3052</v>
      </c>
      <c r="G268" s="43"/>
      <c r="H268" s="43"/>
      <c r="I268" s="231"/>
      <c r="J268" s="43"/>
      <c r="K268" s="43"/>
      <c r="L268" s="47"/>
      <c r="M268" s="232"/>
      <c r="N268" s="233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205</v>
      </c>
      <c r="AU268" s="20" t="s">
        <v>83</v>
      </c>
    </row>
    <row r="269" s="2" customFormat="1" ht="24.15" customHeight="1">
      <c r="A269" s="41"/>
      <c r="B269" s="42"/>
      <c r="C269" s="216" t="s">
        <v>794</v>
      </c>
      <c r="D269" s="216" t="s">
        <v>199</v>
      </c>
      <c r="E269" s="217" t="s">
        <v>3053</v>
      </c>
      <c r="F269" s="218" t="s">
        <v>3054</v>
      </c>
      <c r="G269" s="219" t="s">
        <v>267</v>
      </c>
      <c r="H269" s="220">
        <v>1</v>
      </c>
      <c r="I269" s="221"/>
      <c r="J269" s="222">
        <f>ROUND(I269*H269,2)</f>
        <v>0</v>
      </c>
      <c r="K269" s="218" t="s">
        <v>203</v>
      </c>
      <c r="L269" s="47"/>
      <c r="M269" s="223" t="s">
        <v>19</v>
      </c>
      <c r="N269" s="224" t="s">
        <v>45</v>
      </c>
      <c r="O269" s="87"/>
      <c r="P269" s="225">
        <f>O269*H269</f>
        <v>0</v>
      </c>
      <c r="Q269" s="225">
        <v>0.00070956999999999997</v>
      </c>
      <c r="R269" s="225">
        <f>Q269*H269</f>
        <v>0.00070956999999999997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291</v>
      </c>
      <c r="AT269" s="227" t="s">
        <v>199</v>
      </c>
      <c r="AU269" s="227" t="s">
        <v>83</v>
      </c>
      <c r="AY269" s="20" t="s">
        <v>197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81</v>
      </c>
      <c r="BK269" s="228">
        <f>ROUND(I269*H269,2)</f>
        <v>0</v>
      </c>
      <c r="BL269" s="20" t="s">
        <v>291</v>
      </c>
      <c r="BM269" s="227" t="s">
        <v>3055</v>
      </c>
    </row>
    <row r="270" s="2" customFormat="1">
      <c r="A270" s="41"/>
      <c r="B270" s="42"/>
      <c r="C270" s="43"/>
      <c r="D270" s="229" t="s">
        <v>205</v>
      </c>
      <c r="E270" s="43"/>
      <c r="F270" s="230" t="s">
        <v>3056</v>
      </c>
      <c r="G270" s="43"/>
      <c r="H270" s="43"/>
      <c r="I270" s="231"/>
      <c r="J270" s="43"/>
      <c r="K270" s="43"/>
      <c r="L270" s="47"/>
      <c r="M270" s="232"/>
      <c r="N270" s="233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205</v>
      </c>
      <c r="AU270" s="20" t="s">
        <v>83</v>
      </c>
    </row>
    <row r="271" s="2" customFormat="1" ht="24.15" customHeight="1">
      <c r="A271" s="41"/>
      <c r="B271" s="42"/>
      <c r="C271" s="216" t="s">
        <v>799</v>
      </c>
      <c r="D271" s="216" t="s">
        <v>199</v>
      </c>
      <c r="E271" s="217" t="s">
        <v>3057</v>
      </c>
      <c r="F271" s="218" t="s">
        <v>3058</v>
      </c>
      <c r="G271" s="219" t="s">
        <v>267</v>
      </c>
      <c r="H271" s="220">
        <v>1</v>
      </c>
      <c r="I271" s="221"/>
      <c r="J271" s="222">
        <f>ROUND(I271*H271,2)</f>
        <v>0</v>
      </c>
      <c r="K271" s="218" t="s">
        <v>203</v>
      </c>
      <c r="L271" s="47"/>
      <c r="M271" s="223" t="s">
        <v>19</v>
      </c>
      <c r="N271" s="224" t="s">
        <v>45</v>
      </c>
      <c r="O271" s="87"/>
      <c r="P271" s="225">
        <f>O271*H271</f>
        <v>0</v>
      </c>
      <c r="Q271" s="225">
        <v>0.00107957</v>
      </c>
      <c r="R271" s="225">
        <f>Q271*H271</f>
        <v>0.00107957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291</v>
      </c>
      <c r="AT271" s="227" t="s">
        <v>199</v>
      </c>
      <c r="AU271" s="227" t="s">
        <v>83</v>
      </c>
      <c r="AY271" s="20" t="s">
        <v>197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81</v>
      </c>
      <c r="BK271" s="228">
        <f>ROUND(I271*H271,2)</f>
        <v>0</v>
      </c>
      <c r="BL271" s="20" t="s">
        <v>291</v>
      </c>
      <c r="BM271" s="227" t="s">
        <v>3059</v>
      </c>
    </row>
    <row r="272" s="2" customFormat="1">
      <c r="A272" s="41"/>
      <c r="B272" s="42"/>
      <c r="C272" s="43"/>
      <c r="D272" s="229" t="s">
        <v>205</v>
      </c>
      <c r="E272" s="43"/>
      <c r="F272" s="230" t="s">
        <v>3060</v>
      </c>
      <c r="G272" s="43"/>
      <c r="H272" s="43"/>
      <c r="I272" s="231"/>
      <c r="J272" s="43"/>
      <c r="K272" s="43"/>
      <c r="L272" s="47"/>
      <c r="M272" s="232"/>
      <c r="N272" s="233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205</v>
      </c>
      <c r="AU272" s="20" t="s">
        <v>83</v>
      </c>
    </row>
    <row r="273" s="2" customFormat="1" ht="33" customHeight="1">
      <c r="A273" s="41"/>
      <c r="B273" s="42"/>
      <c r="C273" s="216" t="s">
        <v>806</v>
      </c>
      <c r="D273" s="216" t="s">
        <v>199</v>
      </c>
      <c r="E273" s="217" t="s">
        <v>3061</v>
      </c>
      <c r="F273" s="218" t="s">
        <v>3062</v>
      </c>
      <c r="G273" s="219" t="s">
        <v>1500</v>
      </c>
      <c r="H273" s="220">
        <v>1</v>
      </c>
      <c r="I273" s="221"/>
      <c r="J273" s="222">
        <f>ROUND(I273*H273,2)</f>
        <v>0</v>
      </c>
      <c r="K273" s="218" t="s">
        <v>203</v>
      </c>
      <c r="L273" s="47"/>
      <c r="M273" s="223" t="s">
        <v>19</v>
      </c>
      <c r="N273" s="224" t="s">
        <v>45</v>
      </c>
      <c r="O273" s="87"/>
      <c r="P273" s="225">
        <f>O273*H273</f>
        <v>0</v>
      </c>
      <c r="Q273" s="225">
        <v>0.029130369999999999</v>
      </c>
      <c r="R273" s="225">
        <f>Q273*H273</f>
        <v>0.029130369999999999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291</v>
      </c>
      <c r="AT273" s="227" t="s">
        <v>199</v>
      </c>
      <c r="AU273" s="227" t="s">
        <v>83</v>
      </c>
      <c r="AY273" s="20" t="s">
        <v>197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81</v>
      </c>
      <c r="BK273" s="228">
        <f>ROUND(I273*H273,2)</f>
        <v>0</v>
      </c>
      <c r="BL273" s="20" t="s">
        <v>291</v>
      </c>
      <c r="BM273" s="227" t="s">
        <v>3063</v>
      </c>
    </row>
    <row r="274" s="2" customFormat="1">
      <c r="A274" s="41"/>
      <c r="B274" s="42"/>
      <c r="C274" s="43"/>
      <c r="D274" s="229" t="s">
        <v>205</v>
      </c>
      <c r="E274" s="43"/>
      <c r="F274" s="230" t="s">
        <v>3064</v>
      </c>
      <c r="G274" s="43"/>
      <c r="H274" s="43"/>
      <c r="I274" s="231"/>
      <c r="J274" s="43"/>
      <c r="K274" s="43"/>
      <c r="L274" s="47"/>
      <c r="M274" s="232"/>
      <c r="N274" s="233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205</v>
      </c>
      <c r="AU274" s="20" t="s">
        <v>83</v>
      </c>
    </row>
    <row r="275" s="2" customFormat="1" ht="21.75" customHeight="1">
      <c r="A275" s="41"/>
      <c r="B275" s="42"/>
      <c r="C275" s="279" t="s">
        <v>811</v>
      </c>
      <c r="D275" s="279" t="s">
        <v>542</v>
      </c>
      <c r="E275" s="280" t="s">
        <v>3065</v>
      </c>
      <c r="F275" s="281" t="s">
        <v>3066</v>
      </c>
      <c r="G275" s="282" t="s">
        <v>267</v>
      </c>
      <c r="H275" s="283">
        <v>1</v>
      </c>
      <c r="I275" s="284"/>
      <c r="J275" s="285">
        <f>ROUND(I275*H275,2)</f>
        <v>0</v>
      </c>
      <c r="K275" s="281" t="s">
        <v>203</v>
      </c>
      <c r="L275" s="286"/>
      <c r="M275" s="287" t="s">
        <v>19</v>
      </c>
      <c r="N275" s="288" t="s">
        <v>45</v>
      </c>
      <c r="O275" s="87"/>
      <c r="P275" s="225">
        <f>O275*H275</f>
        <v>0</v>
      </c>
      <c r="Q275" s="225">
        <v>0.0080000000000000002</v>
      </c>
      <c r="R275" s="225">
        <f>Q275*H275</f>
        <v>0.0080000000000000002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396</v>
      </c>
      <c r="AT275" s="227" t="s">
        <v>542</v>
      </c>
      <c r="AU275" s="227" t="s">
        <v>83</v>
      </c>
      <c r="AY275" s="20" t="s">
        <v>197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81</v>
      </c>
      <c r="BK275" s="228">
        <f>ROUND(I275*H275,2)</f>
        <v>0</v>
      </c>
      <c r="BL275" s="20" t="s">
        <v>291</v>
      </c>
      <c r="BM275" s="227" t="s">
        <v>3067</v>
      </c>
    </row>
    <row r="276" s="2" customFormat="1" ht="21.75" customHeight="1">
      <c r="A276" s="41"/>
      <c r="B276" s="42"/>
      <c r="C276" s="279" t="s">
        <v>817</v>
      </c>
      <c r="D276" s="279" t="s">
        <v>542</v>
      </c>
      <c r="E276" s="280" t="s">
        <v>3068</v>
      </c>
      <c r="F276" s="281" t="s">
        <v>3069</v>
      </c>
      <c r="G276" s="282" t="s">
        <v>267</v>
      </c>
      <c r="H276" s="283">
        <v>1</v>
      </c>
      <c r="I276" s="284"/>
      <c r="J276" s="285">
        <f>ROUND(I276*H276,2)</f>
        <v>0</v>
      </c>
      <c r="K276" s="281" t="s">
        <v>19</v>
      </c>
      <c r="L276" s="286"/>
      <c r="M276" s="287" t="s">
        <v>19</v>
      </c>
      <c r="N276" s="288" t="s">
        <v>45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396</v>
      </c>
      <c r="AT276" s="227" t="s">
        <v>542</v>
      </c>
      <c r="AU276" s="227" t="s">
        <v>83</v>
      </c>
      <c r="AY276" s="20" t="s">
        <v>197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81</v>
      </c>
      <c r="BK276" s="228">
        <f>ROUND(I276*H276,2)</f>
        <v>0</v>
      </c>
      <c r="BL276" s="20" t="s">
        <v>291</v>
      </c>
      <c r="BM276" s="227" t="s">
        <v>3070</v>
      </c>
    </row>
    <row r="277" s="2" customFormat="1" ht="16.5" customHeight="1">
      <c r="A277" s="41"/>
      <c r="B277" s="42"/>
      <c r="C277" s="279" t="s">
        <v>822</v>
      </c>
      <c r="D277" s="279" t="s">
        <v>542</v>
      </c>
      <c r="E277" s="280" t="s">
        <v>3071</v>
      </c>
      <c r="F277" s="281" t="s">
        <v>3072</v>
      </c>
      <c r="G277" s="282" t="s">
        <v>3073</v>
      </c>
      <c r="H277" s="283">
        <v>2</v>
      </c>
      <c r="I277" s="284"/>
      <c r="J277" s="285">
        <f>ROUND(I277*H277,2)</f>
        <v>0</v>
      </c>
      <c r="K277" s="281" t="s">
        <v>203</v>
      </c>
      <c r="L277" s="286"/>
      <c r="M277" s="287" t="s">
        <v>19</v>
      </c>
      <c r="N277" s="288" t="s">
        <v>45</v>
      </c>
      <c r="O277" s="87"/>
      <c r="P277" s="225">
        <f>O277*H277</f>
        <v>0</v>
      </c>
      <c r="Q277" s="225">
        <v>0.00149</v>
      </c>
      <c r="R277" s="225">
        <f>Q277*H277</f>
        <v>0.00298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396</v>
      </c>
      <c r="AT277" s="227" t="s">
        <v>542</v>
      </c>
      <c r="AU277" s="227" t="s">
        <v>83</v>
      </c>
      <c r="AY277" s="20" t="s">
        <v>197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81</v>
      </c>
      <c r="BK277" s="228">
        <f>ROUND(I277*H277,2)</f>
        <v>0</v>
      </c>
      <c r="BL277" s="20" t="s">
        <v>291</v>
      </c>
      <c r="BM277" s="227" t="s">
        <v>3074</v>
      </c>
    </row>
    <row r="278" s="2" customFormat="1" ht="37.8" customHeight="1">
      <c r="A278" s="41"/>
      <c r="B278" s="42"/>
      <c r="C278" s="216" t="s">
        <v>830</v>
      </c>
      <c r="D278" s="216" t="s">
        <v>199</v>
      </c>
      <c r="E278" s="217" t="s">
        <v>3075</v>
      </c>
      <c r="F278" s="218" t="s">
        <v>3076</v>
      </c>
      <c r="G278" s="219" t="s">
        <v>886</v>
      </c>
      <c r="H278" s="220">
        <v>582</v>
      </c>
      <c r="I278" s="221"/>
      <c r="J278" s="222">
        <f>ROUND(I278*H278,2)</f>
        <v>0</v>
      </c>
      <c r="K278" s="218" t="s">
        <v>203</v>
      </c>
      <c r="L278" s="47"/>
      <c r="M278" s="223" t="s">
        <v>19</v>
      </c>
      <c r="N278" s="224" t="s">
        <v>45</v>
      </c>
      <c r="O278" s="87"/>
      <c r="P278" s="225">
        <f>O278*H278</f>
        <v>0</v>
      </c>
      <c r="Q278" s="225">
        <v>0.00018972349999999999</v>
      </c>
      <c r="R278" s="225">
        <f>Q278*H278</f>
        <v>0.11041907699999999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291</v>
      </c>
      <c r="AT278" s="227" t="s">
        <v>199</v>
      </c>
      <c r="AU278" s="227" t="s">
        <v>83</v>
      </c>
      <c r="AY278" s="20" t="s">
        <v>197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81</v>
      </c>
      <c r="BK278" s="228">
        <f>ROUND(I278*H278,2)</f>
        <v>0</v>
      </c>
      <c r="BL278" s="20" t="s">
        <v>291</v>
      </c>
      <c r="BM278" s="227" t="s">
        <v>3077</v>
      </c>
    </row>
    <row r="279" s="2" customFormat="1">
      <c r="A279" s="41"/>
      <c r="B279" s="42"/>
      <c r="C279" s="43"/>
      <c r="D279" s="229" t="s">
        <v>205</v>
      </c>
      <c r="E279" s="43"/>
      <c r="F279" s="230" t="s">
        <v>3078</v>
      </c>
      <c r="G279" s="43"/>
      <c r="H279" s="43"/>
      <c r="I279" s="231"/>
      <c r="J279" s="43"/>
      <c r="K279" s="43"/>
      <c r="L279" s="47"/>
      <c r="M279" s="232"/>
      <c r="N279" s="233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205</v>
      </c>
      <c r="AU279" s="20" t="s">
        <v>83</v>
      </c>
    </row>
    <row r="280" s="2" customFormat="1" ht="33" customHeight="1">
      <c r="A280" s="41"/>
      <c r="B280" s="42"/>
      <c r="C280" s="216" t="s">
        <v>835</v>
      </c>
      <c r="D280" s="216" t="s">
        <v>199</v>
      </c>
      <c r="E280" s="217" t="s">
        <v>3079</v>
      </c>
      <c r="F280" s="218" t="s">
        <v>3080</v>
      </c>
      <c r="G280" s="219" t="s">
        <v>886</v>
      </c>
      <c r="H280" s="220">
        <v>582</v>
      </c>
      <c r="I280" s="221"/>
      <c r="J280" s="222">
        <f>ROUND(I280*H280,2)</f>
        <v>0</v>
      </c>
      <c r="K280" s="218" t="s">
        <v>203</v>
      </c>
      <c r="L280" s="47"/>
      <c r="M280" s="223" t="s">
        <v>19</v>
      </c>
      <c r="N280" s="224" t="s">
        <v>45</v>
      </c>
      <c r="O280" s="87"/>
      <c r="P280" s="225">
        <f>O280*H280</f>
        <v>0</v>
      </c>
      <c r="Q280" s="225">
        <v>1.0000000000000001E-05</v>
      </c>
      <c r="R280" s="225">
        <f>Q280*H280</f>
        <v>0.0058200000000000005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291</v>
      </c>
      <c r="AT280" s="227" t="s">
        <v>199</v>
      </c>
      <c r="AU280" s="227" t="s">
        <v>83</v>
      </c>
      <c r="AY280" s="20" t="s">
        <v>197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81</v>
      </c>
      <c r="BK280" s="228">
        <f>ROUND(I280*H280,2)</f>
        <v>0</v>
      </c>
      <c r="BL280" s="20" t="s">
        <v>291</v>
      </c>
      <c r="BM280" s="227" t="s">
        <v>3081</v>
      </c>
    </row>
    <row r="281" s="2" customFormat="1">
      <c r="A281" s="41"/>
      <c r="B281" s="42"/>
      <c r="C281" s="43"/>
      <c r="D281" s="229" t="s">
        <v>205</v>
      </c>
      <c r="E281" s="43"/>
      <c r="F281" s="230" t="s">
        <v>3082</v>
      </c>
      <c r="G281" s="43"/>
      <c r="H281" s="43"/>
      <c r="I281" s="231"/>
      <c r="J281" s="43"/>
      <c r="K281" s="43"/>
      <c r="L281" s="47"/>
      <c r="M281" s="232"/>
      <c r="N281" s="233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205</v>
      </c>
      <c r="AU281" s="20" t="s">
        <v>83</v>
      </c>
    </row>
    <row r="282" s="2" customFormat="1" ht="44.25" customHeight="1">
      <c r="A282" s="41"/>
      <c r="B282" s="42"/>
      <c r="C282" s="216" t="s">
        <v>840</v>
      </c>
      <c r="D282" s="216" t="s">
        <v>199</v>
      </c>
      <c r="E282" s="217" t="s">
        <v>3083</v>
      </c>
      <c r="F282" s="218" t="s">
        <v>3084</v>
      </c>
      <c r="G282" s="219" t="s">
        <v>1259</v>
      </c>
      <c r="H282" s="290"/>
      <c r="I282" s="221"/>
      <c r="J282" s="222">
        <f>ROUND(I282*H282,2)</f>
        <v>0</v>
      </c>
      <c r="K282" s="218" t="s">
        <v>203</v>
      </c>
      <c r="L282" s="47"/>
      <c r="M282" s="223" t="s">
        <v>19</v>
      </c>
      <c r="N282" s="224" t="s">
        <v>45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291</v>
      </c>
      <c r="AT282" s="227" t="s">
        <v>199</v>
      </c>
      <c r="AU282" s="227" t="s">
        <v>83</v>
      </c>
      <c r="AY282" s="20" t="s">
        <v>197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81</v>
      </c>
      <c r="BK282" s="228">
        <f>ROUND(I282*H282,2)</f>
        <v>0</v>
      </c>
      <c r="BL282" s="20" t="s">
        <v>291</v>
      </c>
      <c r="BM282" s="227" t="s">
        <v>3085</v>
      </c>
    </row>
    <row r="283" s="2" customFormat="1">
      <c r="A283" s="41"/>
      <c r="B283" s="42"/>
      <c r="C283" s="43"/>
      <c r="D283" s="229" t="s">
        <v>205</v>
      </c>
      <c r="E283" s="43"/>
      <c r="F283" s="230" t="s">
        <v>3086</v>
      </c>
      <c r="G283" s="43"/>
      <c r="H283" s="43"/>
      <c r="I283" s="231"/>
      <c r="J283" s="43"/>
      <c r="K283" s="43"/>
      <c r="L283" s="47"/>
      <c r="M283" s="232"/>
      <c r="N283" s="233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205</v>
      </c>
      <c r="AU283" s="20" t="s">
        <v>83</v>
      </c>
    </row>
    <row r="284" s="2" customFormat="1" ht="24.15" customHeight="1">
      <c r="A284" s="41"/>
      <c r="B284" s="42"/>
      <c r="C284" s="216" t="s">
        <v>846</v>
      </c>
      <c r="D284" s="216" t="s">
        <v>199</v>
      </c>
      <c r="E284" s="217" t="s">
        <v>3087</v>
      </c>
      <c r="F284" s="218" t="s">
        <v>3088</v>
      </c>
      <c r="G284" s="219" t="s">
        <v>267</v>
      </c>
      <c r="H284" s="220">
        <v>4</v>
      </c>
      <c r="I284" s="221"/>
      <c r="J284" s="222">
        <f>ROUND(I284*H284,2)</f>
        <v>0</v>
      </c>
      <c r="K284" s="218" t="s">
        <v>19</v>
      </c>
      <c r="L284" s="47"/>
      <c r="M284" s="223" t="s">
        <v>19</v>
      </c>
      <c r="N284" s="224" t="s">
        <v>45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291</v>
      </c>
      <c r="AT284" s="227" t="s">
        <v>199</v>
      </c>
      <c r="AU284" s="227" t="s">
        <v>83</v>
      </c>
      <c r="AY284" s="20" t="s">
        <v>197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81</v>
      </c>
      <c r="BK284" s="228">
        <f>ROUND(I284*H284,2)</f>
        <v>0</v>
      </c>
      <c r="BL284" s="20" t="s">
        <v>291</v>
      </c>
      <c r="BM284" s="227" t="s">
        <v>3089</v>
      </c>
    </row>
    <row r="285" s="2" customFormat="1" ht="24.15" customHeight="1">
      <c r="A285" s="41"/>
      <c r="B285" s="42"/>
      <c r="C285" s="216" t="s">
        <v>854</v>
      </c>
      <c r="D285" s="216" t="s">
        <v>199</v>
      </c>
      <c r="E285" s="217" t="s">
        <v>3090</v>
      </c>
      <c r="F285" s="218" t="s">
        <v>3091</v>
      </c>
      <c r="G285" s="219" t="s">
        <v>267</v>
      </c>
      <c r="H285" s="220">
        <v>1</v>
      </c>
      <c r="I285" s="221"/>
      <c r="J285" s="222">
        <f>ROUND(I285*H285,2)</f>
        <v>0</v>
      </c>
      <c r="K285" s="218" t="s">
        <v>19</v>
      </c>
      <c r="L285" s="47"/>
      <c r="M285" s="223" t="s">
        <v>19</v>
      </c>
      <c r="N285" s="224" t="s">
        <v>45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291</v>
      </c>
      <c r="AT285" s="227" t="s">
        <v>199</v>
      </c>
      <c r="AU285" s="227" t="s">
        <v>83</v>
      </c>
      <c r="AY285" s="20" t="s">
        <v>197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81</v>
      </c>
      <c r="BK285" s="228">
        <f>ROUND(I285*H285,2)</f>
        <v>0</v>
      </c>
      <c r="BL285" s="20" t="s">
        <v>291</v>
      </c>
      <c r="BM285" s="227" t="s">
        <v>3092</v>
      </c>
    </row>
    <row r="286" s="12" customFormat="1" ht="22.8" customHeight="1">
      <c r="A286" s="12"/>
      <c r="B286" s="200"/>
      <c r="C286" s="201"/>
      <c r="D286" s="202" t="s">
        <v>73</v>
      </c>
      <c r="E286" s="214" t="s">
        <v>3093</v>
      </c>
      <c r="F286" s="214" t="s">
        <v>3094</v>
      </c>
      <c r="G286" s="201"/>
      <c r="H286" s="201"/>
      <c r="I286" s="204"/>
      <c r="J286" s="215">
        <f>BK286</f>
        <v>0</v>
      </c>
      <c r="K286" s="201"/>
      <c r="L286" s="206"/>
      <c r="M286" s="207"/>
      <c r="N286" s="208"/>
      <c r="O286" s="208"/>
      <c r="P286" s="209">
        <f>SUM(P287:P291)</f>
        <v>0</v>
      </c>
      <c r="Q286" s="208"/>
      <c r="R286" s="209">
        <f>SUM(R287:R291)</f>
        <v>0.0181787645</v>
      </c>
      <c r="S286" s="208"/>
      <c r="T286" s="210">
        <f>SUM(T287:T291)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1" t="s">
        <v>83</v>
      </c>
      <c r="AT286" s="212" t="s">
        <v>73</v>
      </c>
      <c r="AU286" s="212" t="s">
        <v>81</v>
      </c>
      <c r="AY286" s="211" t="s">
        <v>197</v>
      </c>
      <c r="BK286" s="213">
        <f>SUM(BK287:BK291)</f>
        <v>0</v>
      </c>
    </row>
    <row r="287" s="2" customFormat="1" ht="37.8" customHeight="1">
      <c r="A287" s="41"/>
      <c r="B287" s="42"/>
      <c r="C287" s="216" t="s">
        <v>859</v>
      </c>
      <c r="D287" s="216" t="s">
        <v>199</v>
      </c>
      <c r="E287" s="217" t="s">
        <v>3095</v>
      </c>
      <c r="F287" s="218" t="s">
        <v>3096</v>
      </c>
      <c r="G287" s="219" t="s">
        <v>1500</v>
      </c>
      <c r="H287" s="220">
        <v>1</v>
      </c>
      <c r="I287" s="221"/>
      <c r="J287" s="222">
        <f>ROUND(I287*H287,2)</f>
        <v>0</v>
      </c>
      <c r="K287" s="218" t="s">
        <v>203</v>
      </c>
      <c r="L287" s="47"/>
      <c r="M287" s="223" t="s">
        <v>19</v>
      </c>
      <c r="N287" s="224" t="s">
        <v>45</v>
      </c>
      <c r="O287" s="87"/>
      <c r="P287" s="225">
        <f>O287*H287</f>
        <v>0</v>
      </c>
      <c r="Q287" s="225">
        <v>0.00087876450000000004</v>
      </c>
      <c r="R287" s="225">
        <f>Q287*H287</f>
        <v>0.00087876450000000004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291</v>
      </c>
      <c r="AT287" s="227" t="s">
        <v>199</v>
      </c>
      <c r="AU287" s="227" t="s">
        <v>83</v>
      </c>
      <c r="AY287" s="20" t="s">
        <v>197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81</v>
      </c>
      <c r="BK287" s="228">
        <f>ROUND(I287*H287,2)</f>
        <v>0</v>
      </c>
      <c r="BL287" s="20" t="s">
        <v>291</v>
      </c>
      <c r="BM287" s="227" t="s">
        <v>3097</v>
      </c>
    </row>
    <row r="288" s="2" customFormat="1">
      <c r="A288" s="41"/>
      <c r="B288" s="42"/>
      <c r="C288" s="43"/>
      <c r="D288" s="229" t="s">
        <v>205</v>
      </c>
      <c r="E288" s="43"/>
      <c r="F288" s="230" t="s">
        <v>3098</v>
      </c>
      <c r="G288" s="43"/>
      <c r="H288" s="43"/>
      <c r="I288" s="231"/>
      <c r="J288" s="43"/>
      <c r="K288" s="43"/>
      <c r="L288" s="47"/>
      <c r="M288" s="232"/>
      <c r="N288" s="233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205</v>
      </c>
      <c r="AU288" s="20" t="s">
        <v>83</v>
      </c>
    </row>
    <row r="289" s="2" customFormat="1" ht="24.15" customHeight="1">
      <c r="A289" s="41"/>
      <c r="B289" s="42"/>
      <c r="C289" s="279" t="s">
        <v>864</v>
      </c>
      <c r="D289" s="279" t="s">
        <v>542</v>
      </c>
      <c r="E289" s="280" t="s">
        <v>3099</v>
      </c>
      <c r="F289" s="281" t="s">
        <v>3100</v>
      </c>
      <c r="G289" s="282" t="s">
        <v>267</v>
      </c>
      <c r="H289" s="283">
        <v>1</v>
      </c>
      <c r="I289" s="284"/>
      <c r="J289" s="285">
        <f>ROUND(I289*H289,2)</f>
        <v>0</v>
      </c>
      <c r="K289" s="281" t="s">
        <v>203</v>
      </c>
      <c r="L289" s="286"/>
      <c r="M289" s="287" t="s">
        <v>19</v>
      </c>
      <c r="N289" s="288" t="s">
        <v>45</v>
      </c>
      <c r="O289" s="87"/>
      <c r="P289" s="225">
        <f>O289*H289</f>
        <v>0</v>
      </c>
      <c r="Q289" s="225">
        <v>0.017299999999999999</v>
      </c>
      <c r="R289" s="225">
        <f>Q289*H289</f>
        <v>0.017299999999999999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396</v>
      </c>
      <c r="AT289" s="227" t="s">
        <v>542</v>
      </c>
      <c r="AU289" s="227" t="s">
        <v>83</v>
      </c>
      <c r="AY289" s="20" t="s">
        <v>197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81</v>
      </c>
      <c r="BK289" s="228">
        <f>ROUND(I289*H289,2)</f>
        <v>0</v>
      </c>
      <c r="BL289" s="20" t="s">
        <v>291</v>
      </c>
      <c r="BM289" s="227" t="s">
        <v>3101</v>
      </c>
    </row>
    <row r="290" s="2" customFormat="1" ht="44.25" customHeight="1">
      <c r="A290" s="41"/>
      <c r="B290" s="42"/>
      <c r="C290" s="216" t="s">
        <v>869</v>
      </c>
      <c r="D290" s="216" t="s">
        <v>199</v>
      </c>
      <c r="E290" s="217" t="s">
        <v>3102</v>
      </c>
      <c r="F290" s="218" t="s">
        <v>3103</v>
      </c>
      <c r="G290" s="219" t="s">
        <v>1259</v>
      </c>
      <c r="H290" s="290"/>
      <c r="I290" s="221"/>
      <c r="J290" s="222">
        <f>ROUND(I290*H290,2)</f>
        <v>0</v>
      </c>
      <c r="K290" s="218" t="s">
        <v>203</v>
      </c>
      <c r="L290" s="47"/>
      <c r="M290" s="223" t="s">
        <v>19</v>
      </c>
      <c r="N290" s="224" t="s">
        <v>45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291</v>
      </c>
      <c r="AT290" s="227" t="s">
        <v>199</v>
      </c>
      <c r="AU290" s="227" t="s">
        <v>83</v>
      </c>
      <c r="AY290" s="20" t="s">
        <v>197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81</v>
      </c>
      <c r="BK290" s="228">
        <f>ROUND(I290*H290,2)</f>
        <v>0</v>
      </c>
      <c r="BL290" s="20" t="s">
        <v>291</v>
      </c>
      <c r="BM290" s="227" t="s">
        <v>3104</v>
      </c>
    </row>
    <row r="291" s="2" customFormat="1">
      <c r="A291" s="41"/>
      <c r="B291" s="42"/>
      <c r="C291" s="43"/>
      <c r="D291" s="229" t="s">
        <v>205</v>
      </c>
      <c r="E291" s="43"/>
      <c r="F291" s="230" t="s">
        <v>3105</v>
      </c>
      <c r="G291" s="43"/>
      <c r="H291" s="43"/>
      <c r="I291" s="231"/>
      <c r="J291" s="43"/>
      <c r="K291" s="43"/>
      <c r="L291" s="47"/>
      <c r="M291" s="232"/>
      <c r="N291" s="233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205</v>
      </c>
      <c r="AU291" s="20" t="s">
        <v>83</v>
      </c>
    </row>
    <row r="292" s="12" customFormat="1" ht="22.8" customHeight="1">
      <c r="A292" s="12"/>
      <c r="B292" s="200"/>
      <c r="C292" s="201"/>
      <c r="D292" s="202" t="s">
        <v>73</v>
      </c>
      <c r="E292" s="214" t="s">
        <v>1504</v>
      </c>
      <c r="F292" s="214" t="s">
        <v>1505</v>
      </c>
      <c r="G292" s="201"/>
      <c r="H292" s="201"/>
      <c r="I292" s="204"/>
      <c r="J292" s="215">
        <f>BK292</f>
        <v>0</v>
      </c>
      <c r="K292" s="201"/>
      <c r="L292" s="206"/>
      <c r="M292" s="207"/>
      <c r="N292" s="208"/>
      <c r="O292" s="208"/>
      <c r="P292" s="209">
        <f>SUM(P293:P350)</f>
        <v>0</v>
      </c>
      <c r="Q292" s="208"/>
      <c r="R292" s="209">
        <f>SUM(R293:R350)</f>
        <v>0.79827618210000006</v>
      </c>
      <c r="S292" s="208"/>
      <c r="T292" s="210">
        <f>SUM(T293:T350)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1" t="s">
        <v>83</v>
      </c>
      <c r="AT292" s="212" t="s">
        <v>73</v>
      </c>
      <c r="AU292" s="212" t="s">
        <v>81</v>
      </c>
      <c r="AY292" s="211" t="s">
        <v>197</v>
      </c>
      <c r="BK292" s="213">
        <f>SUM(BK293:BK350)</f>
        <v>0</v>
      </c>
    </row>
    <row r="293" s="2" customFormat="1" ht="24.15" customHeight="1">
      <c r="A293" s="41"/>
      <c r="B293" s="42"/>
      <c r="C293" s="216" t="s">
        <v>3106</v>
      </c>
      <c r="D293" s="216" t="s">
        <v>199</v>
      </c>
      <c r="E293" s="217" t="s">
        <v>3107</v>
      </c>
      <c r="F293" s="218" t="s">
        <v>3108</v>
      </c>
      <c r="G293" s="219" t="s">
        <v>1500</v>
      </c>
      <c r="H293" s="220">
        <v>4</v>
      </c>
      <c r="I293" s="221"/>
      <c r="J293" s="222">
        <f>ROUND(I293*H293,2)</f>
        <v>0</v>
      </c>
      <c r="K293" s="218" t="s">
        <v>203</v>
      </c>
      <c r="L293" s="47"/>
      <c r="M293" s="223" t="s">
        <v>19</v>
      </c>
      <c r="N293" s="224" t="s">
        <v>45</v>
      </c>
      <c r="O293" s="87"/>
      <c r="P293" s="225">
        <f>O293*H293</f>
        <v>0</v>
      </c>
      <c r="Q293" s="225">
        <v>0.0037086269999999999</v>
      </c>
      <c r="R293" s="225">
        <f>Q293*H293</f>
        <v>0.014834508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291</v>
      </c>
      <c r="AT293" s="227" t="s">
        <v>199</v>
      </c>
      <c r="AU293" s="227" t="s">
        <v>83</v>
      </c>
      <c r="AY293" s="20" t="s">
        <v>197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81</v>
      </c>
      <c r="BK293" s="228">
        <f>ROUND(I293*H293,2)</f>
        <v>0</v>
      </c>
      <c r="BL293" s="20" t="s">
        <v>291</v>
      </c>
      <c r="BM293" s="227" t="s">
        <v>3109</v>
      </c>
    </row>
    <row r="294" s="2" customFormat="1">
      <c r="A294" s="41"/>
      <c r="B294" s="42"/>
      <c r="C294" s="43"/>
      <c r="D294" s="229" t="s">
        <v>205</v>
      </c>
      <c r="E294" s="43"/>
      <c r="F294" s="230" t="s">
        <v>3110</v>
      </c>
      <c r="G294" s="43"/>
      <c r="H294" s="43"/>
      <c r="I294" s="231"/>
      <c r="J294" s="43"/>
      <c r="K294" s="43"/>
      <c r="L294" s="47"/>
      <c r="M294" s="232"/>
      <c r="N294" s="233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205</v>
      </c>
      <c r="AU294" s="20" t="s">
        <v>83</v>
      </c>
    </row>
    <row r="295" s="2" customFormat="1" ht="33" customHeight="1">
      <c r="A295" s="41"/>
      <c r="B295" s="42"/>
      <c r="C295" s="216" t="s">
        <v>875</v>
      </c>
      <c r="D295" s="216" t="s">
        <v>199</v>
      </c>
      <c r="E295" s="217" t="s">
        <v>3111</v>
      </c>
      <c r="F295" s="218" t="s">
        <v>3112</v>
      </c>
      <c r="G295" s="219" t="s">
        <v>1500</v>
      </c>
      <c r="H295" s="220">
        <v>7</v>
      </c>
      <c r="I295" s="221"/>
      <c r="J295" s="222">
        <f>ROUND(I295*H295,2)</f>
        <v>0</v>
      </c>
      <c r="K295" s="218" t="s">
        <v>203</v>
      </c>
      <c r="L295" s="47"/>
      <c r="M295" s="223" t="s">
        <v>19</v>
      </c>
      <c r="N295" s="224" t="s">
        <v>45</v>
      </c>
      <c r="O295" s="87"/>
      <c r="P295" s="225">
        <f>O295*H295</f>
        <v>0</v>
      </c>
      <c r="Q295" s="225">
        <v>0.017470090000000001</v>
      </c>
      <c r="R295" s="225">
        <f>Q295*H295</f>
        <v>0.12229063000000001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291</v>
      </c>
      <c r="AT295" s="227" t="s">
        <v>199</v>
      </c>
      <c r="AU295" s="227" t="s">
        <v>83</v>
      </c>
      <c r="AY295" s="20" t="s">
        <v>197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81</v>
      </c>
      <c r="BK295" s="228">
        <f>ROUND(I295*H295,2)</f>
        <v>0</v>
      </c>
      <c r="BL295" s="20" t="s">
        <v>291</v>
      </c>
      <c r="BM295" s="227" t="s">
        <v>3113</v>
      </c>
    </row>
    <row r="296" s="2" customFormat="1">
      <c r="A296" s="41"/>
      <c r="B296" s="42"/>
      <c r="C296" s="43"/>
      <c r="D296" s="229" t="s">
        <v>205</v>
      </c>
      <c r="E296" s="43"/>
      <c r="F296" s="230" t="s">
        <v>3114</v>
      </c>
      <c r="G296" s="43"/>
      <c r="H296" s="43"/>
      <c r="I296" s="231"/>
      <c r="J296" s="43"/>
      <c r="K296" s="43"/>
      <c r="L296" s="47"/>
      <c r="M296" s="232"/>
      <c r="N296" s="233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205</v>
      </c>
      <c r="AU296" s="20" t="s">
        <v>83</v>
      </c>
    </row>
    <row r="297" s="2" customFormat="1" ht="24.15" customHeight="1">
      <c r="A297" s="41"/>
      <c r="B297" s="42"/>
      <c r="C297" s="216" t="s">
        <v>883</v>
      </c>
      <c r="D297" s="216" t="s">
        <v>199</v>
      </c>
      <c r="E297" s="217" t="s">
        <v>3115</v>
      </c>
      <c r="F297" s="218" t="s">
        <v>3116</v>
      </c>
      <c r="G297" s="219" t="s">
        <v>1500</v>
      </c>
      <c r="H297" s="220">
        <v>2</v>
      </c>
      <c r="I297" s="221"/>
      <c r="J297" s="222">
        <f>ROUND(I297*H297,2)</f>
        <v>0</v>
      </c>
      <c r="K297" s="218" t="s">
        <v>203</v>
      </c>
      <c r="L297" s="47"/>
      <c r="M297" s="223" t="s">
        <v>19</v>
      </c>
      <c r="N297" s="224" t="s">
        <v>45</v>
      </c>
      <c r="O297" s="87"/>
      <c r="P297" s="225">
        <f>O297*H297</f>
        <v>0</v>
      </c>
      <c r="Q297" s="225">
        <v>0.0190793132</v>
      </c>
      <c r="R297" s="225">
        <f>Q297*H297</f>
        <v>0.038158626399999999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291</v>
      </c>
      <c r="AT297" s="227" t="s">
        <v>199</v>
      </c>
      <c r="AU297" s="227" t="s">
        <v>83</v>
      </c>
      <c r="AY297" s="20" t="s">
        <v>197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81</v>
      </c>
      <c r="BK297" s="228">
        <f>ROUND(I297*H297,2)</f>
        <v>0</v>
      </c>
      <c r="BL297" s="20" t="s">
        <v>291</v>
      </c>
      <c r="BM297" s="227" t="s">
        <v>3117</v>
      </c>
    </row>
    <row r="298" s="2" customFormat="1">
      <c r="A298" s="41"/>
      <c r="B298" s="42"/>
      <c r="C298" s="43"/>
      <c r="D298" s="229" t="s">
        <v>205</v>
      </c>
      <c r="E298" s="43"/>
      <c r="F298" s="230" t="s">
        <v>3118</v>
      </c>
      <c r="G298" s="43"/>
      <c r="H298" s="43"/>
      <c r="I298" s="231"/>
      <c r="J298" s="43"/>
      <c r="K298" s="43"/>
      <c r="L298" s="47"/>
      <c r="M298" s="232"/>
      <c r="N298" s="233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205</v>
      </c>
      <c r="AU298" s="20" t="s">
        <v>83</v>
      </c>
    </row>
    <row r="299" s="2" customFormat="1" ht="37.8" customHeight="1">
      <c r="A299" s="41"/>
      <c r="B299" s="42"/>
      <c r="C299" s="216" t="s">
        <v>3119</v>
      </c>
      <c r="D299" s="216" t="s">
        <v>199</v>
      </c>
      <c r="E299" s="217" t="s">
        <v>3120</v>
      </c>
      <c r="F299" s="218" t="s">
        <v>3121</v>
      </c>
      <c r="G299" s="219" t="s">
        <v>1500</v>
      </c>
      <c r="H299" s="220">
        <v>4</v>
      </c>
      <c r="I299" s="221"/>
      <c r="J299" s="222">
        <f>ROUND(I299*H299,2)</f>
        <v>0</v>
      </c>
      <c r="K299" s="218" t="s">
        <v>203</v>
      </c>
      <c r="L299" s="47"/>
      <c r="M299" s="223" t="s">
        <v>19</v>
      </c>
      <c r="N299" s="224" t="s">
        <v>45</v>
      </c>
      <c r="O299" s="87"/>
      <c r="P299" s="225">
        <f>O299*H299</f>
        <v>0</v>
      </c>
      <c r="Q299" s="225">
        <v>0.0169705302</v>
      </c>
      <c r="R299" s="225">
        <f>Q299*H299</f>
        <v>0.067882120800000001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291</v>
      </c>
      <c r="AT299" s="227" t="s">
        <v>199</v>
      </c>
      <c r="AU299" s="227" t="s">
        <v>83</v>
      </c>
      <c r="AY299" s="20" t="s">
        <v>197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81</v>
      </c>
      <c r="BK299" s="228">
        <f>ROUND(I299*H299,2)</f>
        <v>0</v>
      </c>
      <c r="BL299" s="20" t="s">
        <v>291</v>
      </c>
      <c r="BM299" s="227" t="s">
        <v>3122</v>
      </c>
    </row>
    <row r="300" s="2" customFormat="1">
      <c r="A300" s="41"/>
      <c r="B300" s="42"/>
      <c r="C300" s="43"/>
      <c r="D300" s="229" t="s">
        <v>205</v>
      </c>
      <c r="E300" s="43"/>
      <c r="F300" s="230" t="s">
        <v>3123</v>
      </c>
      <c r="G300" s="43"/>
      <c r="H300" s="43"/>
      <c r="I300" s="231"/>
      <c r="J300" s="43"/>
      <c r="K300" s="43"/>
      <c r="L300" s="47"/>
      <c r="M300" s="232"/>
      <c r="N300" s="233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205</v>
      </c>
      <c r="AU300" s="20" t="s">
        <v>83</v>
      </c>
    </row>
    <row r="301" s="2" customFormat="1" ht="37.8" customHeight="1">
      <c r="A301" s="41"/>
      <c r="B301" s="42"/>
      <c r="C301" s="216" t="s">
        <v>3124</v>
      </c>
      <c r="D301" s="216" t="s">
        <v>199</v>
      </c>
      <c r="E301" s="217" t="s">
        <v>3125</v>
      </c>
      <c r="F301" s="218" t="s">
        <v>3126</v>
      </c>
      <c r="G301" s="219" t="s">
        <v>1500</v>
      </c>
      <c r="H301" s="220">
        <v>2</v>
      </c>
      <c r="I301" s="221"/>
      <c r="J301" s="222">
        <f>ROUND(I301*H301,2)</f>
        <v>0</v>
      </c>
      <c r="K301" s="218" t="s">
        <v>203</v>
      </c>
      <c r="L301" s="47"/>
      <c r="M301" s="223" t="s">
        <v>19</v>
      </c>
      <c r="N301" s="224" t="s">
        <v>45</v>
      </c>
      <c r="O301" s="87"/>
      <c r="P301" s="225">
        <f>O301*H301</f>
        <v>0</v>
      </c>
      <c r="Q301" s="225">
        <v>0.033570000000000003</v>
      </c>
      <c r="R301" s="225">
        <f>Q301*H301</f>
        <v>0.067140000000000005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291</v>
      </c>
      <c r="AT301" s="227" t="s">
        <v>199</v>
      </c>
      <c r="AU301" s="227" t="s">
        <v>83</v>
      </c>
      <c r="AY301" s="20" t="s">
        <v>197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81</v>
      </c>
      <c r="BK301" s="228">
        <f>ROUND(I301*H301,2)</f>
        <v>0</v>
      </c>
      <c r="BL301" s="20" t="s">
        <v>291</v>
      </c>
      <c r="BM301" s="227" t="s">
        <v>3127</v>
      </c>
    </row>
    <row r="302" s="2" customFormat="1">
      <c r="A302" s="41"/>
      <c r="B302" s="42"/>
      <c r="C302" s="43"/>
      <c r="D302" s="229" t="s">
        <v>205</v>
      </c>
      <c r="E302" s="43"/>
      <c r="F302" s="230" t="s">
        <v>3128</v>
      </c>
      <c r="G302" s="43"/>
      <c r="H302" s="43"/>
      <c r="I302" s="231"/>
      <c r="J302" s="43"/>
      <c r="K302" s="43"/>
      <c r="L302" s="47"/>
      <c r="M302" s="232"/>
      <c r="N302" s="233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205</v>
      </c>
      <c r="AU302" s="20" t="s">
        <v>83</v>
      </c>
    </row>
    <row r="303" s="2" customFormat="1" ht="24.15" customHeight="1">
      <c r="A303" s="41"/>
      <c r="B303" s="42"/>
      <c r="C303" s="216" t="s">
        <v>891</v>
      </c>
      <c r="D303" s="216" t="s">
        <v>199</v>
      </c>
      <c r="E303" s="217" t="s">
        <v>3129</v>
      </c>
      <c r="F303" s="218" t="s">
        <v>3130</v>
      </c>
      <c r="G303" s="219" t="s">
        <v>1500</v>
      </c>
      <c r="H303" s="220">
        <v>4</v>
      </c>
      <c r="I303" s="221"/>
      <c r="J303" s="222">
        <f>ROUND(I303*H303,2)</f>
        <v>0</v>
      </c>
      <c r="K303" s="218" t="s">
        <v>19</v>
      </c>
      <c r="L303" s="47"/>
      <c r="M303" s="223" t="s">
        <v>19</v>
      </c>
      <c r="N303" s="224" t="s">
        <v>45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291</v>
      </c>
      <c r="AT303" s="227" t="s">
        <v>199</v>
      </c>
      <c r="AU303" s="227" t="s">
        <v>83</v>
      </c>
      <c r="AY303" s="20" t="s">
        <v>197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81</v>
      </c>
      <c r="BK303" s="228">
        <f>ROUND(I303*H303,2)</f>
        <v>0</v>
      </c>
      <c r="BL303" s="20" t="s">
        <v>291</v>
      </c>
      <c r="BM303" s="227" t="s">
        <v>3131</v>
      </c>
    </row>
    <row r="304" s="2" customFormat="1" ht="24.15" customHeight="1">
      <c r="A304" s="41"/>
      <c r="B304" s="42"/>
      <c r="C304" s="216" t="s">
        <v>896</v>
      </c>
      <c r="D304" s="216" t="s">
        <v>199</v>
      </c>
      <c r="E304" s="217" t="s">
        <v>3132</v>
      </c>
      <c r="F304" s="218" t="s">
        <v>3133</v>
      </c>
      <c r="G304" s="219" t="s">
        <v>1500</v>
      </c>
      <c r="H304" s="220">
        <v>9</v>
      </c>
      <c r="I304" s="221"/>
      <c r="J304" s="222">
        <f>ROUND(I304*H304,2)</f>
        <v>0</v>
      </c>
      <c r="K304" s="218" t="s">
        <v>19</v>
      </c>
      <c r="L304" s="47"/>
      <c r="M304" s="223" t="s">
        <v>19</v>
      </c>
      <c r="N304" s="224" t="s">
        <v>45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291</v>
      </c>
      <c r="AT304" s="227" t="s">
        <v>199</v>
      </c>
      <c r="AU304" s="227" t="s">
        <v>83</v>
      </c>
      <c r="AY304" s="20" t="s">
        <v>197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81</v>
      </c>
      <c r="BK304" s="228">
        <f>ROUND(I304*H304,2)</f>
        <v>0</v>
      </c>
      <c r="BL304" s="20" t="s">
        <v>291</v>
      </c>
      <c r="BM304" s="227" t="s">
        <v>3134</v>
      </c>
    </row>
    <row r="305" s="2" customFormat="1" ht="37.8" customHeight="1">
      <c r="A305" s="41"/>
      <c r="B305" s="42"/>
      <c r="C305" s="216" t="s">
        <v>901</v>
      </c>
      <c r="D305" s="216" t="s">
        <v>199</v>
      </c>
      <c r="E305" s="217" t="s">
        <v>3135</v>
      </c>
      <c r="F305" s="218" t="s">
        <v>3136</v>
      </c>
      <c r="G305" s="219" t="s">
        <v>1500</v>
      </c>
      <c r="H305" s="220">
        <v>2</v>
      </c>
      <c r="I305" s="221"/>
      <c r="J305" s="222">
        <f>ROUND(I305*H305,2)</f>
        <v>0</v>
      </c>
      <c r="K305" s="218" t="s">
        <v>203</v>
      </c>
      <c r="L305" s="47"/>
      <c r="M305" s="223" t="s">
        <v>19</v>
      </c>
      <c r="N305" s="224" t="s">
        <v>45</v>
      </c>
      <c r="O305" s="87"/>
      <c r="P305" s="225">
        <f>O305*H305</f>
        <v>0</v>
      </c>
      <c r="Q305" s="225">
        <v>0.0099605301999999996</v>
      </c>
      <c r="R305" s="225">
        <f>Q305*H305</f>
        <v>0.019921060399999999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291</v>
      </c>
      <c r="AT305" s="227" t="s">
        <v>199</v>
      </c>
      <c r="AU305" s="227" t="s">
        <v>83</v>
      </c>
      <c r="AY305" s="20" t="s">
        <v>197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81</v>
      </c>
      <c r="BK305" s="228">
        <f>ROUND(I305*H305,2)</f>
        <v>0</v>
      </c>
      <c r="BL305" s="20" t="s">
        <v>291</v>
      </c>
      <c r="BM305" s="227" t="s">
        <v>3137</v>
      </c>
    </row>
    <row r="306" s="2" customFormat="1">
      <c r="A306" s="41"/>
      <c r="B306" s="42"/>
      <c r="C306" s="43"/>
      <c r="D306" s="229" t="s">
        <v>205</v>
      </c>
      <c r="E306" s="43"/>
      <c r="F306" s="230" t="s">
        <v>3138</v>
      </c>
      <c r="G306" s="43"/>
      <c r="H306" s="43"/>
      <c r="I306" s="231"/>
      <c r="J306" s="43"/>
      <c r="K306" s="43"/>
      <c r="L306" s="47"/>
      <c r="M306" s="232"/>
      <c r="N306" s="233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205</v>
      </c>
      <c r="AU306" s="20" t="s">
        <v>83</v>
      </c>
    </row>
    <row r="307" s="2" customFormat="1" ht="24.15" customHeight="1">
      <c r="A307" s="41"/>
      <c r="B307" s="42"/>
      <c r="C307" s="216" t="s">
        <v>948</v>
      </c>
      <c r="D307" s="216" t="s">
        <v>199</v>
      </c>
      <c r="E307" s="217" t="s">
        <v>3139</v>
      </c>
      <c r="F307" s="218" t="s">
        <v>3140</v>
      </c>
      <c r="G307" s="219" t="s">
        <v>1500</v>
      </c>
      <c r="H307" s="220">
        <v>2</v>
      </c>
      <c r="I307" s="221"/>
      <c r="J307" s="222">
        <f>ROUND(I307*H307,2)</f>
        <v>0</v>
      </c>
      <c r="K307" s="218" t="s">
        <v>19</v>
      </c>
      <c r="L307" s="47"/>
      <c r="M307" s="223" t="s">
        <v>19</v>
      </c>
      <c r="N307" s="224" t="s">
        <v>45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291</v>
      </c>
      <c r="AT307" s="227" t="s">
        <v>199</v>
      </c>
      <c r="AU307" s="227" t="s">
        <v>83</v>
      </c>
      <c r="AY307" s="20" t="s">
        <v>197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81</v>
      </c>
      <c r="BK307" s="228">
        <f>ROUND(I307*H307,2)</f>
        <v>0</v>
      </c>
      <c r="BL307" s="20" t="s">
        <v>291</v>
      </c>
      <c r="BM307" s="227" t="s">
        <v>3141</v>
      </c>
    </row>
    <row r="308" s="2" customFormat="1" ht="24.15" customHeight="1">
      <c r="A308" s="41"/>
      <c r="B308" s="42"/>
      <c r="C308" s="216" t="s">
        <v>953</v>
      </c>
      <c r="D308" s="216" t="s">
        <v>199</v>
      </c>
      <c r="E308" s="217" t="s">
        <v>3142</v>
      </c>
      <c r="F308" s="218" t="s">
        <v>3143</v>
      </c>
      <c r="G308" s="219" t="s">
        <v>1500</v>
      </c>
      <c r="H308" s="220">
        <v>3</v>
      </c>
      <c r="I308" s="221"/>
      <c r="J308" s="222">
        <f>ROUND(I308*H308,2)</f>
        <v>0</v>
      </c>
      <c r="K308" s="218" t="s">
        <v>203</v>
      </c>
      <c r="L308" s="47"/>
      <c r="M308" s="223" t="s">
        <v>19</v>
      </c>
      <c r="N308" s="224" t="s">
        <v>45</v>
      </c>
      <c r="O308" s="87"/>
      <c r="P308" s="225">
        <f>O308*H308</f>
        <v>0</v>
      </c>
      <c r="Q308" s="225">
        <v>0.051943040000000003</v>
      </c>
      <c r="R308" s="225">
        <f>Q308*H308</f>
        <v>0.15582912000000002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291</v>
      </c>
      <c r="AT308" s="227" t="s">
        <v>199</v>
      </c>
      <c r="AU308" s="227" t="s">
        <v>83</v>
      </c>
      <c r="AY308" s="20" t="s">
        <v>197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81</v>
      </c>
      <c r="BK308" s="228">
        <f>ROUND(I308*H308,2)</f>
        <v>0</v>
      </c>
      <c r="BL308" s="20" t="s">
        <v>291</v>
      </c>
      <c r="BM308" s="227" t="s">
        <v>3144</v>
      </c>
    </row>
    <row r="309" s="2" customFormat="1">
      <c r="A309" s="41"/>
      <c r="B309" s="42"/>
      <c r="C309" s="43"/>
      <c r="D309" s="229" t="s">
        <v>205</v>
      </c>
      <c r="E309" s="43"/>
      <c r="F309" s="230" t="s">
        <v>3145</v>
      </c>
      <c r="G309" s="43"/>
      <c r="H309" s="43"/>
      <c r="I309" s="231"/>
      <c r="J309" s="43"/>
      <c r="K309" s="43"/>
      <c r="L309" s="47"/>
      <c r="M309" s="232"/>
      <c r="N309" s="233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205</v>
      </c>
      <c r="AU309" s="20" t="s">
        <v>83</v>
      </c>
    </row>
    <row r="310" s="2" customFormat="1" ht="37.8" customHeight="1">
      <c r="A310" s="41"/>
      <c r="B310" s="42"/>
      <c r="C310" s="216" t="s">
        <v>961</v>
      </c>
      <c r="D310" s="216" t="s">
        <v>199</v>
      </c>
      <c r="E310" s="217" t="s">
        <v>3146</v>
      </c>
      <c r="F310" s="218" t="s">
        <v>3147</v>
      </c>
      <c r="G310" s="219" t="s">
        <v>1500</v>
      </c>
      <c r="H310" s="220">
        <v>2</v>
      </c>
      <c r="I310" s="221"/>
      <c r="J310" s="222">
        <f>ROUND(I310*H310,2)</f>
        <v>0</v>
      </c>
      <c r="K310" s="218" t="s">
        <v>203</v>
      </c>
      <c r="L310" s="47"/>
      <c r="M310" s="223" t="s">
        <v>19</v>
      </c>
      <c r="N310" s="224" t="s">
        <v>45</v>
      </c>
      <c r="O310" s="87"/>
      <c r="P310" s="225">
        <f>O310*H310</f>
        <v>0</v>
      </c>
      <c r="Q310" s="225">
        <v>0.0210983</v>
      </c>
      <c r="R310" s="225">
        <f>Q310*H310</f>
        <v>0.042196600000000001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291</v>
      </c>
      <c r="AT310" s="227" t="s">
        <v>199</v>
      </c>
      <c r="AU310" s="227" t="s">
        <v>83</v>
      </c>
      <c r="AY310" s="20" t="s">
        <v>197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81</v>
      </c>
      <c r="BK310" s="228">
        <f>ROUND(I310*H310,2)</f>
        <v>0</v>
      </c>
      <c r="BL310" s="20" t="s">
        <v>291</v>
      </c>
      <c r="BM310" s="227" t="s">
        <v>3148</v>
      </c>
    </row>
    <row r="311" s="2" customFormat="1">
      <c r="A311" s="41"/>
      <c r="B311" s="42"/>
      <c r="C311" s="43"/>
      <c r="D311" s="229" t="s">
        <v>205</v>
      </c>
      <c r="E311" s="43"/>
      <c r="F311" s="230" t="s">
        <v>3149</v>
      </c>
      <c r="G311" s="43"/>
      <c r="H311" s="43"/>
      <c r="I311" s="231"/>
      <c r="J311" s="43"/>
      <c r="K311" s="43"/>
      <c r="L311" s="47"/>
      <c r="M311" s="232"/>
      <c r="N311" s="233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205</v>
      </c>
      <c r="AU311" s="20" t="s">
        <v>83</v>
      </c>
    </row>
    <row r="312" s="2" customFormat="1" ht="44.25" customHeight="1">
      <c r="A312" s="41"/>
      <c r="B312" s="42"/>
      <c r="C312" s="216" t="s">
        <v>967</v>
      </c>
      <c r="D312" s="216" t="s">
        <v>199</v>
      </c>
      <c r="E312" s="217" t="s">
        <v>3150</v>
      </c>
      <c r="F312" s="218" t="s">
        <v>3151</v>
      </c>
      <c r="G312" s="219" t="s">
        <v>1500</v>
      </c>
      <c r="H312" s="220">
        <v>3</v>
      </c>
      <c r="I312" s="221"/>
      <c r="J312" s="222">
        <f>ROUND(I312*H312,2)</f>
        <v>0</v>
      </c>
      <c r="K312" s="218" t="s">
        <v>203</v>
      </c>
      <c r="L312" s="47"/>
      <c r="M312" s="223" t="s">
        <v>19</v>
      </c>
      <c r="N312" s="224" t="s">
        <v>45</v>
      </c>
      <c r="O312" s="87"/>
      <c r="P312" s="225">
        <f>O312*H312</f>
        <v>0</v>
      </c>
      <c r="Q312" s="225">
        <v>0.027288199999999999</v>
      </c>
      <c r="R312" s="225">
        <f>Q312*H312</f>
        <v>0.081864599999999996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291</v>
      </c>
      <c r="AT312" s="227" t="s">
        <v>199</v>
      </c>
      <c r="AU312" s="227" t="s">
        <v>83</v>
      </c>
      <c r="AY312" s="20" t="s">
        <v>197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81</v>
      </c>
      <c r="BK312" s="228">
        <f>ROUND(I312*H312,2)</f>
        <v>0</v>
      </c>
      <c r="BL312" s="20" t="s">
        <v>291</v>
      </c>
      <c r="BM312" s="227" t="s">
        <v>3152</v>
      </c>
    </row>
    <row r="313" s="2" customFormat="1">
      <c r="A313" s="41"/>
      <c r="B313" s="42"/>
      <c r="C313" s="43"/>
      <c r="D313" s="229" t="s">
        <v>205</v>
      </c>
      <c r="E313" s="43"/>
      <c r="F313" s="230" t="s">
        <v>3153</v>
      </c>
      <c r="G313" s="43"/>
      <c r="H313" s="43"/>
      <c r="I313" s="231"/>
      <c r="J313" s="43"/>
      <c r="K313" s="43"/>
      <c r="L313" s="47"/>
      <c r="M313" s="232"/>
      <c r="N313" s="233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205</v>
      </c>
      <c r="AU313" s="20" t="s">
        <v>83</v>
      </c>
    </row>
    <row r="314" s="2" customFormat="1" ht="24.15" customHeight="1">
      <c r="A314" s="41"/>
      <c r="B314" s="42"/>
      <c r="C314" s="216" t="s">
        <v>972</v>
      </c>
      <c r="D314" s="216" t="s">
        <v>199</v>
      </c>
      <c r="E314" s="217" t="s">
        <v>3154</v>
      </c>
      <c r="F314" s="218" t="s">
        <v>3155</v>
      </c>
      <c r="G314" s="219" t="s">
        <v>1500</v>
      </c>
      <c r="H314" s="220">
        <v>1</v>
      </c>
      <c r="I314" s="221"/>
      <c r="J314" s="222">
        <f>ROUND(I314*H314,2)</f>
        <v>0</v>
      </c>
      <c r="K314" s="218" t="s">
        <v>203</v>
      </c>
      <c r="L314" s="47"/>
      <c r="M314" s="223" t="s">
        <v>19</v>
      </c>
      <c r="N314" s="224" t="s">
        <v>45</v>
      </c>
      <c r="O314" s="87"/>
      <c r="P314" s="225">
        <f>O314*H314</f>
        <v>0</v>
      </c>
      <c r="Q314" s="225">
        <v>0.00056002999999999999</v>
      </c>
      <c r="R314" s="225">
        <f>Q314*H314</f>
        <v>0.00056002999999999999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291</v>
      </c>
      <c r="AT314" s="227" t="s">
        <v>199</v>
      </c>
      <c r="AU314" s="227" t="s">
        <v>83</v>
      </c>
      <c r="AY314" s="20" t="s">
        <v>197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81</v>
      </c>
      <c r="BK314" s="228">
        <f>ROUND(I314*H314,2)</f>
        <v>0</v>
      </c>
      <c r="BL314" s="20" t="s">
        <v>291</v>
      </c>
      <c r="BM314" s="227" t="s">
        <v>3156</v>
      </c>
    </row>
    <row r="315" s="2" customFormat="1">
      <c r="A315" s="41"/>
      <c r="B315" s="42"/>
      <c r="C315" s="43"/>
      <c r="D315" s="229" t="s">
        <v>205</v>
      </c>
      <c r="E315" s="43"/>
      <c r="F315" s="230" t="s">
        <v>3157</v>
      </c>
      <c r="G315" s="43"/>
      <c r="H315" s="43"/>
      <c r="I315" s="231"/>
      <c r="J315" s="43"/>
      <c r="K315" s="43"/>
      <c r="L315" s="47"/>
      <c r="M315" s="232"/>
      <c r="N315" s="233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205</v>
      </c>
      <c r="AU315" s="20" t="s">
        <v>83</v>
      </c>
    </row>
    <row r="316" s="2" customFormat="1" ht="16.5" customHeight="1">
      <c r="A316" s="41"/>
      <c r="B316" s="42"/>
      <c r="C316" s="279" t="s">
        <v>1022</v>
      </c>
      <c r="D316" s="279" t="s">
        <v>542</v>
      </c>
      <c r="E316" s="280" t="s">
        <v>3158</v>
      </c>
      <c r="F316" s="281" t="s">
        <v>3159</v>
      </c>
      <c r="G316" s="282" t="s">
        <v>267</v>
      </c>
      <c r="H316" s="283">
        <v>1</v>
      </c>
      <c r="I316" s="284"/>
      <c r="J316" s="285">
        <f>ROUND(I316*H316,2)</f>
        <v>0</v>
      </c>
      <c r="K316" s="281" t="s">
        <v>19</v>
      </c>
      <c r="L316" s="286"/>
      <c r="M316" s="287" t="s">
        <v>19</v>
      </c>
      <c r="N316" s="288" t="s">
        <v>45</v>
      </c>
      <c r="O316" s="87"/>
      <c r="P316" s="225">
        <f>O316*H316</f>
        <v>0</v>
      </c>
      <c r="Q316" s="225">
        <v>0.021000000000000001</v>
      </c>
      <c r="R316" s="225">
        <f>Q316*H316</f>
        <v>0.021000000000000001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396</v>
      </c>
      <c r="AT316" s="227" t="s">
        <v>542</v>
      </c>
      <c r="AU316" s="227" t="s">
        <v>83</v>
      </c>
      <c r="AY316" s="20" t="s">
        <v>197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0" t="s">
        <v>81</v>
      </c>
      <c r="BK316" s="228">
        <f>ROUND(I316*H316,2)</f>
        <v>0</v>
      </c>
      <c r="BL316" s="20" t="s">
        <v>291</v>
      </c>
      <c r="BM316" s="227" t="s">
        <v>3160</v>
      </c>
    </row>
    <row r="317" s="2" customFormat="1" ht="37.8" customHeight="1">
      <c r="A317" s="41"/>
      <c r="B317" s="42"/>
      <c r="C317" s="216" t="s">
        <v>1026</v>
      </c>
      <c r="D317" s="216" t="s">
        <v>199</v>
      </c>
      <c r="E317" s="217" t="s">
        <v>3161</v>
      </c>
      <c r="F317" s="218" t="s">
        <v>3162</v>
      </c>
      <c r="G317" s="219" t="s">
        <v>1500</v>
      </c>
      <c r="H317" s="220">
        <v>4</v>
      </c>
      <c r="I317" s="221"/>
      <c r="J317" s="222">
        <f>ROUND(I317*H317,2)</f>
        <v>0</v>
      </c>
      <c r="K317" s="218" t="s">
        <v>203</v>
      </c>
      <c r="L317" s="47"/>
      <c r="M317" s="223" t="s">
        <v>19</v>
      </c>
      <c r="N317" s="224" t="s">
        <v>45</v>
      </c>
      <c r="O317" s="87"/>
      <c r="P317" s="225">
        <f>O317*H317</f>
        <v>0</v>
      </c>
      <c r="Q317" s="225">
        <v>0.015250090000000001</v>
      </c>
      <c r="R317" s="225">
        <f>Q317*H317</f>
        <v>0.061000360000000003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291</v>
      </c>
      <c r="AT317" s="227" t="s">
        <v>199</v>
      </c>
      <c r="AU317" s="227" t="s">
        <v>83</v>
      </c>
      <c r="AY317" s="20" t="s">
        <v>197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81</v>
      </c>
      <c r="BK317" s="228">
        <f>ROUND(I317*H317,2)</f>
        <v>0</v>
      </c>
      <c r="BL317" s="20" t="s">
        <v>291</v>
      </c>
      <c r="BM317" s="227" t="s">
        <v>3163</v>
      </c>
    </row>
    <row r="318" s="2" customFormat="1">
      <c r="A318" s="41"/>
      <c r="B318" s="42"/>
      <c r="C318" s="43"/>
      <c r="D318" s="229" t="s">
        <v>205</v>
      </c>
      <c r="E318" s="43"/>
      <c r="F318" s="230" t="s">
        <v>3164</v>
      </c>
      <c r="G318" s="43"/>
      <c r="H318" s="43"/>
      <c r="I318" s="231"/>
      <c r="J318" s="43"/>
      <c r="K318" s="43"/>
      <c r="L318" s="47"/>
      <c r="M318" s="232"/>
      <c r="N318" s="233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205</v>
      </c>
      <c r="AU318" s="20" t="s">
        <v>83</v>
      </c>
    </row>
    <row r="319" s="2" customFormat="1" ht="24.15" customHeight="1">
      <c r="A319" s="41"/>
      <c r="B319" s="42"/>
      <c r="C319" s="216" t="s">
        <v>1032</v>
      </c>
      <c r="D319" s="216" t="s">
        <v>199</v>
      </c>
      <c r="E319" s="217" t="s">
        <v>3165</v>
      </c>
      <c r="F319" s="218" t="s">
        <v>3166</v>
      </c>
      <c r="G319" s="219" t="s">
        <v>1500</v>
      </c>
      <c r="H319" s="220">
        <v>71</v>
      </c>
      <c r="I319" s="221"/>
      <c r="J319" s="222">
        <f>ROUND(I319*H319,2)</f>
        <v>0</v>
      </c>
      <c r="K319" s="218" t="s">
        <v>203</v>
      </c>
      <c r="L319" s="47"/>
      <c r="M319" s="223" t="s">
        <v>19</v>
      </c>
      <c r="N319" s="224" t="s">
        <v>45</v>
      </c>
      <c r="O319" s="87"/>
      <c r="P319" s="225">
        <f>O319*H319</f>
        <v>0</v>
      </c>
      <c r="Q319" s="225">
        <v>0.00023913999999999999</v>
      </c>
      <c r="R319" s="225">
        <f>Q319*H319</f>
        <v>0.016978939999999998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291</v>
      </c>
      <c r="AT319" s="227" t="s">
        <v>199</v>
      </c>
      <c r="AU319" s="227" t="s">
        <v>83</v>
      </c>
      <c r="AY319" s="20" t="s">
        <v>197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81</v>
      </c>
      <c r="BK319" s="228">
        <f>ROUND(I319*H319,2)</f>
        <v>0</v>
      </c>
      <c r="BL319" s="20" t="s">
        <v>291</v>
      </c>
      <c r="BM319" s="227" t="s">
        <v>3167</v>
      </c>
    </row>
    <row r="320" s="2" customFormat="1">
      <c r="A320" s="41"/>
      <c r="B320" s="42"/>
      <c r="C320" s="43"/>
      <c r="D320" s="229" t="s">
        <v>205</v>
      </c>
      <c r="E320" s="43"/>
      <c r="F320" s="230" t="s">
        <v>3168</v>
      </c>
      <c r="G320" s="43"/>
      <c r="H320" s="43"/>
      <c r="I320" s="231"/>
      <c r="J320" s="43"/>
      <c r="K320" s="43"/>
      <c r="L320" s="47"/>
      <c r="M320" s="232"/>
      <c r="N320" s="233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205</v>
      </c>
      <c r="AU320" s="20" t="s">
        <v>83</v>
      </c>
    </row>
    <row r="321" s="2" customFormat="1" ht="24.15" customHeight="1">
      <c r="A321" s="41"/>
      <c r="B321" s="42"/>
      <c r="C321" s="216" t="s">
        <v>1037</v>
      </c>
      <c r="D321" s="216" t="s">
        <v>199</v>
      </c>
      <c r="E321" s="217" t="s">
        <v>3169</v>
      </c>
      <c r="F321" s="218" t="s">
        <v>3170</v>
      </c>
      <c r="G321" s="219" t="s">
        <v>267</v>
      </c>
      <c r="H321" s="220">
        <v>2</v>
      </c>
      <c r="I321" s="221"/>
      <c r="J321" s="222">
        <f>ROUND(I321*H321,2)</f>
        <v>0</v>
      </c>
      <c r="K321" s="218" t="s">
        <v>203</v>
      </c>
      <c r="L321" s="47"/>
      <c r="M321" s="223" t="s">
        <v>19</v>
      </c>
      <c r="N321" s="224" t="s">
        <v>45</v>
      </c>
      <c r="O321" s="87"/>
      <c r="P321" s="225">
        <f>O321*H321</f>
        <v>0</v>
      </c>
      <c r="Q321" s="225">
        <v>0.0010891399999999999</v>
      </c>
      <c r="R321" s="225">
        <f>Q321*H321</f>
        <v>0.0021782799999999999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291</v>
      </c>
      <c r="AT321" s="227" t="s">
        <v>199</v>
      </c>
      <c r="AU321" s="227" t="s">
        <v>83</v>
      </c>
      <c r="AY321" s="20" t="s">
        <v>197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81</v>
      </c>
      <c r="BK321" s="228">
        <f>ROUND(I321*H321,2)</f>
        <v>0</v>
      </c>
      <c r="BL321" s="20" t="s">
        <v>291</v>
      </c>
      <c r="BM321" s="227" t="s">
        <v>3171</v>
      </c>
    </row>
    <row r="322" s="2" customFormat="1">
      <c r="A322" s="41"/>
      <c r="B322" s="42"/>
      <c r="C322" s="43"/>
      <c r="D322" s="229" t="s">
        <v>205</v>
      </c>
      <c r="E322" s="43"/>
      <c r="F322" s="230" t="s">
        <v>3172</v>
      </c>
      <c r="G322" s="43"/>
      <c r="H322" s="43"/>
      <c r="I322" s="231"/>
      <c r="J322" s="43"/>
      <c r="K322" s="43"/>
      <c r="L322" s="47"/>
      <c r="M322" s="232"/>
      <c r="N322" s="233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205</v>
      </c>
      <c r="AU322" s="20" t="s">
        <v>83</v>
      </c>
    </row>
    <row r="323" s="2" customFormat="1" ht="24.15" customHeight="1">
      <c r="A323" s="41"/>
      <c r="B323" s="42"/>
      <c r="C323" s="216" t="s">
        <v>1042</v>
      </c>
      <c r="D323" s="216" t="s">
        <v>199</v>
      </c>
      <c r="E323" s="217" t="s">
        <v>3173</v>
      </c>
      <c r="F323" s="218" t="s">
        <v>3174</v>
      </c>
      <c r="G323" s="219" t="s">
        <v>1500</v>
      </c>
      <c r="H323" s="220">
        <v>4</v>
      </c>
      <c r="I323" s="221"/>
      <c r="J323" s="222">
        <f>ROUND(I323*H323,2)</f>
        <v>0</v>
      </c>
      <c r="K323" s="218" t="s">
        <v>203</v>
      </c>
      <c r="L323" s="47"/>
      <c r="M323" s="223" t="s">
        <v>19</v>
      </c>
      <c r="N323" s="224" t="s">
        <v>45</v>
      </c>
      <c r="O323" s="87"/>
      <c r="P323" s="225">
        <f>O323*H323</f>
        <v>0</v>
      </c>
      <c r="Q323" s="225">
        <v>0.0019591399999999998</v>
      </c>
      <c r="R323" s="225">
        <f>Q323*H323</f>
        <v>0.0078365599999999994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291</v>
      </c>
      <c r="AT323" s="227" t="s">
        <v>199</v>
      </c>
      <c r="AU323" s="227" t="s">
        <v>83</v>
      </c>
      <c r="AY323" s="20" t="s">
        <v>197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81</v>
      </c>
      <c r="BK323" s="228">
        <f>ROUND(I323*H323,2)</f>
        <v>0</v>
      </c>
      <c r="BL323" s="20" t="s">
        <v>291</v>
      </c>
      <c r="BM323" s="227" t="s">
        <v>3175</v>
      </c>
    </row>
    <row r="324" s="2" customFormat="1">
      <c r="A324" s="41"/>
      <c r="B324" s="42"/>
      <c r="C324" s="43"/>
      <c r="D324" s="229" t="s">
        <v>205</v>
      </c>
      <c r="E324" s="43"/>
      <c r="F324" s="230" t="s">
        <v>3176</v>
      </c>
      <c r="G324" s="43"/>
      <c r="H324" s="43"/>
      <c r="I324" s="231"/>
      <c r="J324" s="43"/>
      <c r="K324" s="43"/>
      <c r="L324" s="47"/>
      <c r="M324" s="232"/>
      <c r="N324" s="233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205</v>
      </c>
      <c r="AU324" s="20" t="s">
        <v>83</v>
      </c>
    </row>
    <row r="325" s="2" customFormat="1" ht="24.15" customHeight="1">
      <c r="A325" s="41"/>
      <c r="B325" s="42"/>
      <c r="C325" s="216" t="s">
        <v>1048</v>
      </c>
      <c r="D325" s="216" t="s">
        <v>199</v>
      </c>
      <c r="E325" s="217" t="s">
        <v>3177</v>
      </c>
      <c r="F325" s="218" t="s">
        <v>3178</v>
      </c>
      <c r="G325" s="219" t="s">
        <v>1500</v>
      </c>
      <c r="H325" s="220">
        <v>2</v>
      </c>
      <c r="I325" s="221"/>
      <c r="J325" s="222">
        <f>ROUND(I325*H325,2)</f>
        <v>0</v>
      </c>
      <c r="K325" s="218" t="s">
        <v>203</v>
      </c>
      <c r="L325" s="47"/>
      <c r="M325" s="223" t="s">
        <v>19</v>
      </c>
      <c r="N325" s="224" t="s">
        <v>45</v>
      </c>
      <c r="O325" s="87"/>
      <c r="P325" s="225">
        <f>O325*H325</f>
        <v>0</v>
      </c>
      <c r="Q325" s="225">
        <v>0.0018</v>
      </c>
      <c r="R325" s="225">
        <f>Q325*H325</f>
        <v>0.0035999999999999999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291</v>
      </c>
      <c r="AT325" s="227" t="s">
        <v>199</v>
      </c>
      <c r="AU325" s="227" t="s">
        <v>83</v>
      </c>
      <c r="AY325" s="20" t="s">
        <v>197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81</v>
      </c>
      <c r="BK325" s="228">
        <f>ROUND(I325*H325,2)</f>
        <v>0</v>
      </c>
      <c r="BL325" s="20" t="s">
        <v>291</v>
      </c>
      <c r="BM325" s="227" t="s">
        <v>3179</v>
      </c>
    </row>
    <row r="326" s="2" customFormat="1">
      <c r="A326" s="41"/>
      <c r="B326" s="42"/>
      <c r="C326" s="43"/>
      <c r="D326" s="229" t="s">
        <v>205</v>
      </c>
      <c r="E326" s="43"/>
      <c r="F326" s="230" t="s">
        <v>3180</v>
      </c>
      <c r="G326" s="43"/>
      <c r="H326" s="43"/>
      <c r="I326" s="231"/>
      <c r="J326" s="43"/>
      <c r="K326" s="43"/>
      <c r="L326" s="47"/>
      <c r="M326" s="232"/>
      <c r="N326" s="233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205</v>
      </c>
      <c r="AU326" s="20" t="s">
        <v>83</v>
      </c>
    </row>
    <row r="327" s="2" customFormat="1" ht="16.5" customHeight="1">
      <c r="A327" s="41"/>
      <c r="B327" s="42"/>
      <c r="C327" s="216" t="s">
        <v>1053</v>
      </c>
      <c r="D327" s="216" t="s">
        <v>199</v>
      </c>
      <c r="E327" s="217" t="s">
        <v>3181</v>
      </c>
      <c r="F327" s="218" t="s">
        <v>3182</v>
      </c>
      <c r="G327" s="219" t="s">
        <v>1500</v>
      </c>
      <c r="H327" s="220">
        <v>23</v>
      </c>
      <c r="I327" s="221"/>
      <c r="J327" s="222">
        <f>ROUND(I327*H327,2)</f>
        <v>0</v>
      </c>
      <c r="K327" s="218" t="s">
        <v>203</v>
      </c>
      <c r="L327" s="47"/>
      <c r="M327" s="223" t="s">
        <v>19</v>
      </c>
      <c r="N327" s="224" t="s">
        <v>45</v>
      </c>
      <c r="O327" s="87"/>
      <c r="P327" s="225">
        <f>O327*H327</f>
        <v>0</v>
      </c>
      <c r="Q327" s="225">
        <v>0.00183914</v>
      </c>
      <c r="R327" s="225">
        <f>Q327*H327</f>
        <v>0.042300219999999999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291</v>
      </c>
      <c r="AT327" s="227" t="s">
        <v>199</v>
      </c>
      <c r="AU327" s="227" t="s">
        <v>83</v>
      </c>
      <c r="AY327" s="20" t="s">
        <v>197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81</v>
      </c>
      <c r="BK327" s="228">
        <f>ROUND(I327*H327,2)</f>
        <v>0</v>
      </c>
      <c r="BL327" s="20" t="s">
        <v>291</v>
      </c>
      <c r="BM327" s="227" t="s">
        <v>3183</v>
      </c>
    </row>
    <row r="328" s="2" customFormat="1">
      <c r="A328" s="41"/>
      <c r="B328" s="42"/>
      <c r="C328" s="43"/>
      <c r="D328" s="229" t="s">
        <v>205</v>
      </c>
      <c r="E328" s="43"/>
      <c r="F328" s="230" t="s">
        <v>3184</v>
      </c>
      <c r="G328" s="43"/>
      <c r="H328" s="43"/>
      <c r="I328" s="231"/>
      <c r="J328" s="43"/>
      <c r="K328" s="43"/>
      <c r="L328" s="47"/>
      <c r="M328" s="232"/>
      <c r="N328" s="233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205</v>
      </c>
      <c r="AU328" s="20" t="s">
        <v>83</v>
      </c>
    </row>
    <row r="329" s="2" customFormat="1" ht="16.5" customHeight="1">
      <c r="A329" s="41"/>
      <c r="B329" s="42"/>
      <c r="C329" s="216" t="s">
        <v>3185</v>
      </c>
      <c r="D329" s="216" t="s">
        <v>199</v>
      </c>
      <c r="E329" s="217" t="s">
        <v>3186</v>
      </c>
      <c r="F329" s="218" t="s">
        <v>3187</v>
      </c>
      <c r="G329" s="219" t="s">
        <v>1500</v>
      </c>
      <c r="H329" s="220">
        <v>7</v>
      </c>
      <c r="I329" s="221"/>
      <c r="J329" s="222">
        <f>ROUND(I329*H329,2)</f>
        <v>0</v>
      </c>
      <c r="K329" s="218" t="s">
        <v>203</v>
      </c>
      <c r="L329" s="47"/>
      <c r="M329" s="223" t="s">
        <v>19</v>
      </c>
      <c r="N329" s="224" t="s">
        <v>45</v>
      </c>
      <c r="O329" s="87"/>
      <c r="P329" s="225">
        <f>O329*H329</f>
        <v>0</v>
      </c>
      <c r="Q329" s="225">
        <v>0.00183914</v>
      </c>
      <c r="R329" s="225">
        <f>Q329*H329</f>
        <v>0.01287398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291</v>
      </c>
      <c r="AT329" s="227" t="s">
        <v>199</v>
      </c>
      <c r="AU329" s="227" t="s">
        <v>83</v>
      </c>
      <c r="AY329" s="20" t="s">
        <v>197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81</v>
      </c>
      <c r="BK329" s="228">
        <f>ROUND(I329*H329,2)</f>
        <v>0</v>
      </c>
      <c r="BL329" s="20" t="s">
        <v>291</v>
      </c>
      <c r="BM329" s="227" t="s">
        <v>3188</v>
      </c>
    </row>
    <row r="330" s="2" customFormat="1">
      <c r="A330" s="41"/>
      <c r="B330" s="42"/>
      <c r="C330" s="43"/>
      <c r="D330" s="229" t="s">
        <v>205</v>
      </c>
      <c r="E330" s="43"/>
      <c r="F330" s="230" t="s">
        <v>3189</v>
      </c>
      <c r="G330" s="43"/>
      <c r="H330" s="43"/>
      <c r="I330" s="231"/>
      <c r="J330" s="43"/>
      <c r="K330" s="43"/>
      <c r="L330" s="47"/>
      <c r="M330" s="232"/>
      <c r="N330" s="233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205</v>
      </c>
      <c r="AU330" s="20" t="s">
        <v>83</v>
      </c>
    </row>
    <row r="331" s="2" customFormat="1" ht="16.5" customHeight="1">
      <c r="A331" s="41"/>
      <c r="B331" s="42"/>
      <c r="C331" s="279" t="s">
        <v>1063</v>
      </c>
      <c r="D331" s="279" t="s">
        <v>542</v>
      </c>
      <c r="E331" s="280" t="s">
        <v>3190</v>
      </c>
      <c r="F331" s="281" t="s">
        <v>3191</v>
      </c>
      <c r="G331" s="282" t="s">
        <v>3073</v>
      </c>
      <c r="H331" s="283">
        <v>4</v>
      </c>
      <c r="I331" s="284"/>
      <c r="J331" s="285">
        <f>ROUND(I331*H331,2)</f>
        <v>0</v>
      </c>
      <c r="K331" s="281" t="s">
        <v>203</v>
      </c>
      <c r="L331" s="286"/>
      <c r="M331" s="287" t="s">
        <v>19</v>
      </c>
      <c r="N331" s="288" t="s">
        <v>45</v>
      </c>
      <c r="O331" s="87"/>
      <c r="P331" s="225">
        <f>O331*H331</f>
        <v>0</v>
      </c>
      <c r="Q331" s="225">
        <v>0.0020999999999999999</v>
      </c>
      <c r="R331" s="225">
        <f>Q331*H331</f>
        <v>0.0083999999999999995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396</v>
      </c>
      <c r="AT331" s="227" t="s">
        <v>542</v>
      </c>
      <c r="AU331" s="227" t="s">
        <v>83</v>
      </c>
      <c r="AY331" s="20" t="s">
        <v>197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81</v>
      </c>
      <c r="BK331" s="228">
        <f>ROUND(I331*H331,2)</f>
        <v>0</v>
      </c>
      <c r="BL331" s="20" t="s">
        <v>291</v>
      </c>
      <c r="BM331" s="227" t="s">
        <v>3192</v>
      </c>
    </row>
    <row r="332" s="2" customFormat="1" ht="24.15" customHeight="1">
      <c r="A332" s="41"/>
      <c r="B332" s="42"/>
      <c r="C332" s="216" t="s">
        <v>1067</v>
      </c>
      <c r="D332" s="216" t="s">
        <v>199</v>
      </c>
      <c r="E332" s="217" t="s">
        <v>3193</v>
      </c>
      <c r="F332" s="218" t="s">
        <v>3194</v>
      </c>
      <c r="G332" s="219" t="s">
        <v>267</v>
      </c>
      <c r="H332" s="220">
        <v>1</v>
      </c>
      <c r="I332" s="221"/>
      <c r="J332" s="222">
        <f>ROUND(I332*H332,2)</f>
        <v>0</v>
      </c>
      <c r="K332" s="218" t="s">
        <v>203</v>
      </c>
      <c r="L332" s="47"/>
      <c r="M332" s="223" t="s">
        <v>19</v>
      </c>
      <c r="N332" s="224" t="s">
        <v>45</v>
      </c>
      <c r="O332" s="87"/>
      <c r="P332" s="225">
        <f>O332*H332</f>
        <v>0</v>
      </c>
      <c r="Q332" s="225">
        <v>0.00036000000000000002</v>
      </c>
      <c r="R332" s="225">
        <f>Q332*H332</f>
        <v>0.00036000000000000002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291</v>
      </c>
      <c r="AT332" s="227" t="s">
        <v>199</v>
      </c>
      <c r="AU332" s="227" t="s">
        <v>83</v>
      </c>
      <c r="AY332" s="20" t="s">
        <v>197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81</v>
      </c>
      <c r="BK332" s="228">
        <f>ROUND(I332*H332,2)</f>
        <v>0</v>
      </c>
      <c r="BL332" s="20" t="s">
        <v>291</v>
      </c>
      <c r="BM332" s="227" t="s">
        <v>3195</v>
      </c>
    </row>
    <row r="333" s="2" customFormat="1">
      <c r="A333" s="41"/>
      <c r="B333" s="42"/>
      <c r="C333" s="43"/>
      <c r="D333" s="229" t="s">
        <v>205</v>
      </c>
      <c r="E333" s="43"/>
      <c r="F333" s="230" t="s">
        <v>3196</v>
      </c>
      <c r="G333" s="43"/>
      <c r="H333" s="43"/>
      <c r="I333" s="231"/>
      <c r="J333" s="43"/>
      <c r="K333" s="43"/>
      <c r="L333" s="47"/>
      <c r="M333" s="232"/>
      <c r="N333" s="233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205</v>
      </c>
      <c r="AU333" s="20" t="s">
        <v>83</v>
      </c>
    </row>
    <row r="334" s="2" customFormat="1" ht="24.15" customHeight="1">
      <c r="A334" s="41"/>
      <c r="B334" s="42"/>
      <c r="C334" s="216" t="s">
        <v>3197</v>
      </c>
      <c r="D334" s="216" t="s">
        <v>199</v>
      </c>
      <c r="E334" s="217" t="s">
        <v>3198</v>
      </c>
      <c r="F334" s="218" t="s">
        <v>3199</v>
      </c>
      <c r="G334" s="219" t="s">
        <v>267</v>
      </c>
      <c r="H334" s="220">
        <v>1</v>
      </c>
      <c r="I334" s="221"/>
      <c r="J334" s="222">
        <f>ROUND(I334*H334,2)</f>
        <v>0</v>
      </c>
      <c r="K334" s="218" t="s">
        <v>203</v>
      </c>
      <c r="L334" s="47"/>
      <c r="M334" s="223" t="s">
        <v>19</v>
      </c>
      <c r="N334" s="224" t="s">
        <v>45</v>
      </c>
      <c r="O334" s="87"/>
      <c r="P334" s="225">
        <f>O334*H334</f>
        <v>0</v>
      </c>
      <c r="Q334" s="225">
        <v>0.00116</v>
      </c>
      <c r="R334" s="225">
        <f>Q334*H334</f>
        <v>0.00116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291</v>
      </c>
      <c r="AT334" s="227" t="s">
        <v>199</v>
      </c>
      <c r="AU334" s="227" t="s">
        <v>83</v>
      </c>
      <c r="AY334" s="20" t="s">
        <v>197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81</v>
      </c>
      <c r="BK334" s="228">
        <f>ROUND(I334*H334,2)</f>
        <v>0</v>
      </c>
      <c r="BL334" s="20" t="s">
        <v>291</v>
      </c>
      <c r="BM334" s="227" t="s">
        <v>3200</v>
      </c>
    </row>
    <row r="335" s="2" customFormat="1">
      <c r="A335" s="41"/>
      <c r="B335" s="42"/>
      <c r="C335" s="43"/>
      <c r="D335" s="229" t="s">
        <v>205</v>
      </c>
      <c r="E335" s="43"/>
      <c r="F335" s="230" t="s">
        <v>3201</v>
      </c>
      <c r="G335" s="43"/>
      <c r="H335" s="43"/>
      <c r="I335" s="231"/>
      <c r="J335" s="43"/>
      <c r="K335" s="43"/>
      <c r="L335" s="47"/>
      <c r="M335" s="232"/>
      <c r="N335" s="233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205</v>
      </c>
      <c r="AU335" s="20" t="s">
        <v>83</v>
      </c>
    </row>
    <row r="336" s="2" customFormat="1" ht="24.15" customHeight="1">
      <c r="A336" s="41"/>
      <c r="B336" s="42"/>
      <c r="C336" s="216" t="s">
        <v>3202</v>
      </c>
      <c r="D336" s="216" t="s">
        <v>199</v>
      </c>
      <c r="E336" s="217" t="s">
        <v>3203</v>
      </c>
      <c r="F336" s="218" t="s">
        <v>3204</v>
      </c>
      <c r="G336" s="219" t="s">
        <v>267</v>
      </c>
      <c r="H336" s="220">
        <v>13</v>
      </c>
      <c r="I336" s="221"/>
      <c r="J336" s="222">
        <f>ROUND(I336*H336,2)</f>
        <v>0</v>
      </c>
      <c r="K336" s="218" t="s">
        <v>203</v>
      </c>
      <c r="L336" s="47"/>
      <c r="M336" s="223" t="s">
        <v>19</v>
      </c>
      <c r="N336" s="224" t="s">
        <v>45</v>
      </c>
      <c r="O336" s="87"/>
      <c r="P336" s="225">
        <f>O336*H336</f>
        <v>0</v>
      </c>
      <c r="Q336" s="225">
        <v>0.0002375</v>
      </c>
      <c r="R336" s="225">
        <f>Q336*H336</f>
        <v>0.0030875</v>
      </c>
      <c r="S336" s="225">
        <v>0</v>
      </c>
      <c r="T336" s="226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7" t="s">
        <v>291</v>
      </c>
      <c r="AT336" s="227" t="s">
        <v>199</v>
      </c>
      <c r="AU336" s="227" t="s">
        <v>83</v>
      </c>
      <c r="AY336" s="20" t="s">
        <v>197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20" t="s">
        <v>81</v>
      </c>
      <c r="BK336" s="228">
        <f>ROUND(I336*H336,2)</f>
        <v>0</v>
      </c>
      <c r="BL336" s="20" t="s">
        <v>291</v>
      </c>
      <c r="BM336" s="227" t="s">
        <v>3205</v>
      </c>
    </row>
    <row r="337" s="2" customFormat="1">
      <c r="A337" s="41"/>
      <c r="B337" s="42"/>
      <c r="C337" s="43"/>
      <c r="D337" s="229" t="s">
        <v>205</v>
      </c>
      <c r="E337" s="43"/>
      <c r="F337" s="230" t="s">
        <v>3206</v>
      </c>
      <c r="G337" s="43"/>
      <c r="H337" s="43"/>
      <c r="I337" s="231"/>
      <c r="J337" s="43"/>
      <c r="K337" s="43"/>
      <c r="L337" s="47"/>
      <c r="M337" s="232"/>
      <c r="N337" s="233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205</v>
      </c>
      <c r="AU337" s="20" t="s">
        <v>83</v>
      </c>
    </row>
    <row r="338" s="2" customFormat="1" ht="24.15" customHeight="1">
      <c r="A338" s="41"/>
      <c r="B338" s="42"/>
      <c r="C338" s="216" t="s">
        <v>3207</v>
      </c>
      <c r="D338" s="216" t="s">
        <v>199</v>
      </c>
      <c r="E338" s="217" t="s">
        <v>3208</v>
      </c>
      <c r="F338" s="218" t="s">
        <v>3209</v>
      </c>
      <c r="G338" s="219" t="s">
        <v>267</v>
      </c>
      <c r="H338" s="220">
        <v>1</v>
      </c>
      <c r="I338" s="221"/>
      <c r="J338" s="222">
        <f>ROUND(I338*H338,2)</f>
        <v>0</v>
      </c>
      <c r="K338" s="218" t="s">
        <v>203</v>
      </c>
      <c r="L338" s="47"/>
      <c r="M338" s="223" t="s">
        <v>19</v>
      </c>
      <c r="N338" s="224" t="s">
        <v>45</v>
      </c>
      <c r="O338" s="87"/>
      <c r="P338" s="225">
        <f>O338*H338</f>
        <v>0</v>
      </c>
      <c r="Q338" s="225">
        <v>0.00027750000000000002</v>
      </c>
      <c r="R338" s="225">
        <f>Q338*H338</f>
        <v>0.00027750000000000002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291</v>
      </c>
      <c r="AT338" s="227" t="s">
        <v>199</v>
      </c>
      <c r="AU338" s="227" t="s">
        <v>83</v>
      </c>
      <c r="AY338" s="20" t="s">
        <v>197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81</v>
      </c>
      <c r="BK338" s="228">
        <f>ROUND(I338*H338,2)</f>
        <v>0</v>
      </c>
      <c r="BL338" s="20" t="s">
        <v>291</v>
      </c>
      <c r="BM338" s="227" t="s">
        <v>3210</v>
      </c>
    </row>
    <row r="339" s="2" customFormat="1">
      <c r="A339" s="41"/>
      <c r="B339" s="42"/>
      <c r="C339" s="43"/>
      <c r="D339" s="229" t="s">
        <v>205</v>
      </c>
      <c r="E339" s="43"/>
      <c r="F339" s="230" t="s">
        <v>3211</v>
      </c>
      <c r="G339" s="43"/>
      <c r="H339" s="43"/>
      <c r="I339" s="231"/>
      <c r="J339" s="43"/>
      <c r="K339" s="43"/>
      <c r="L339" s="47"/>
      <c r="M339" s="232"/>
      <c r="N339" s="233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205</v>
      </c>
      <c r="AU339" s="20" t="s">
        <v>83</v>
      </c>
    </row>
    <row r="340" s="2" customFormat="1" ht="33" customHeight="1">
      <c r="A340" s="41"/>
      <c r="B340" s="42"/>
      <c r="C340" s="216" t="s">
        <v>1071</v>
      </c>
      <c r="D340" s="216" t="s">
        <v>199</v>
      </c>
      <c r="E340" s="217" t="s">
        <v>3212</v>
      </c>
      <c r="F340" s="218" t="s">
        <v>3213</v>
      </c>
      <c r="G340" s="219" t="s">
        <v>267</v>
      </c>
      <c r="H340" s="220">
        <v>1</v>
      </c>
      <c r="I340" s="221"/>
      <c r="J340" s="222">
        <f>ROUND(I340*H340,2)</f>
        <v>0</v>
      </c>
      <c r="K340" s="218" t="s">
        <v>203</v>
      </c>
      <c r="L340" s="47"/>
      <c r="M340" s="223" t="s">
        <v>19</v>
      </c>
      <c r="N340" s="224" t="s">
        <v>45</v>
      </c>
      <c r="O340" s="87"/>
      <c r="P340" s="225">
        <f>O340*H340</f>
        <v>0</v>
      </c>
      <c r="Q340" s="225">
        <v>0.00065749999999999999</v>
      </c>
      <c r="R340" s="225">
        <f>Q340*H340</f>
        <v>0.00065749999999999999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291</v>
      </c>
      <c r="AT340" s="227" t="s">
        <v>199</v>
      </c>
      <c r="AU340" s="227" t="s">
        <v>83</v>
      </c>
      <c r="AY340" s="20" t="s">
        <v>197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81</v>
      </c>
      <c r="BK340" s="228">
        <f>ROUND(I340*H340,2)</f>
        <v>0</v>
      </c>
      <c r="BL340" s="20" t="s">
        <v>291</v>
      </c>
      <c r="BM340" s="227" t="s">
        <v>3214</v>
      </c>
    </row>
    <row r="341" s="2" customFormat="1">
      <c r="A341" s="41"/>
      <c r="B341" s="42"/>
      <c r="C341" s="43"/>
      <c r="D341" s="229" t="s">
        <v>205</v>
      </c>
      <c r="E341" s="43"/>
      <c r="F341" s="230" t="s">
        <v>3215</v>
      </c>
      <c r="G341" s="43"/>
      <c r="H341" s="43"/>
      <c r="I341" s="231"/>
      <c r="J341" s="43"/>
      <c r="K341" s="43"/>
      <c r="L341" s="47"/>
      <c r="M341" s="232"/>
      <c r="N341" s="233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205</v>
      </c>
      <c r="AU341" s="20" t="s">
        <v>83</v>
      </c>
    </row>
    <row r="342" s="2" customFormat="1" ht="37.8" customHeight="1">
      <c r="A342" s="41"/>
      <c r="B342" s="42"/>
      <c r="C342" s="216" t="s">
        <v>1076</v>
      </c>
      <c r="D342" s="216" t="s">
        <v>199</v>
      </c>
      <c r="E342" s="217" t="s">
        <v>3216</v>
      </c>
      <c r="F342" s="218" t="s">
        <v>3217</v>
      </c>
      <c r="G342" s="219" t="s">
        <v>267</v>
      </c>
      <c r="H342" s="220">
        <v>7</v>
      </c>
      <c r="I342" s="221"/>
      <c r="J342" s="222">
        <f>ROUND(I342*H342,2)</f>
        <v>0</v>
      </c>
      <c r="K342" s="218" t="s">
        <v>203</v>
      </c>
      <c r="L342" s="47"/>
      <c r="M342" s="223" t="s">
        <v>19</v>
      </c>
      <c r="N342" s="224" t="s">
        <v>45</v>
      </c>
      <c r="O342" s="87"/>
      <c r="P342" s="225">
        <f>O342*H342</f>
        <v>0</v>
      </c>
      <c r="Q342" s="225">
        <v>0.00048114950000000001</v>
      </c>
      <c r="R342" s="225">
        <f>Q342*H342</f>
        <v>0.0033680465000000001</v>
      </c>
      <c r="S342" s="225">
        <v>0</v>
      </c>
      <c r="T342" s="226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7" t="s">
        <v>291</v>
      </c>
      <c r="AT342" s="227" t="s">
        <v>199</v>
      </c>
      <c r="AU342" s="227" t="s">
        <v>83</v>
      </c>
      <c r="AY342" s="20" t="s">
        <v>197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20" t="s">
        <v>81</v>
      </c>
      <c r="BK342" s="228">
        <f>ROUND(I342*H342,2)</f>
        <v>0</v>
      </c>
      <c r="BL342" s="20" t="s">
        <v>291</v>
      </c>
      <c r="BM342" s="227" t="s">
        <v>3218</v>
      </c>
    </row>
    <row r="343" s="2" customFormat="1">
      <c r="A343" s="41"/>
      <c r="B343" s="42"/>
      <c r="C343" s="43"/>
      <c r="D343" s="229" t="s">
        <v>205</v>
      </c>
      <c r="E343" s="43"/>
      <c r="F343" s="230" t="s">
        <v>3219</v>
      </c>
      <c r="G343" s="43"/>
      <c r="H343" s="43"/>
      <c r="I343" s="231"/>
      <c r="J343" s="43"/>
      <c r="K343" s="43"/>
      <c r="L343" s="47"/>
      <c r="M343" s="232"/>
      <c r="N343" s="233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205</v>
      </c>
      <c r="AU343" s="20" t="s">
        <v>83</v>
      </c>
    </row>
    <row r="344" s="2" customFormat="1" ht="33" customHeight="1">
      <c r="A344" s="41"/>
      <c r="B344" s="42"/>
      <c r="C344" s="216" t="s">
        <v>1080</v>
      </c>
      <c r="D344" s="216" t="s">
        <v>199</v>
      </c>
      <c r="E344" s="217" t="s">
        <v>3220</v>
      </c>
      <c r="F344" s="218" t="s">
        <v>3221</v>
      </c>
      <c r="G344" s="219" t="s">
        <v>267</v>
      </c>
      <c r="H344" s="220">
        <v>9</v>
      </c>
      <c r="I344" s="221"/>
      <c r="J344" s="222">
        <f>ROUND(I344*H344,2)</f>
        <v>0</v>
      </c>
      <c r="K344" s="218" t="s">
        <v>203</v>
      </c>
      <c r="L344" s="47"/>
      <c r="M344" s="223" t="s">
        <v>19</v>
      </c>
      <c r="N344" s="224" t="s">
        <v>45</v>
      </c>
      <c r="O344" s="87"/>
      <c r="P344" s="225">
        <f>O344*H344</f>
        <v>0</v>
      </c>
      <c r="Q344" s="225">
        <v>0.00014999999999999999</v>
      </c>
      <c r="R344" s="225">
        <f>Q344*H344</f>
        <v>0.0013499999999999999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291</v>
      </c>
      <c r="AT344" s="227" t="s">
        <v>199</v>
      </c>
      <c r="AU344" s="227" t="s">
        <v>83</v>
      </c>
      <c r="AY344" s="20" t="s">
        <v>197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81</v>
      </c>
      <c r="BK344" s="228">
        <f>ROUND(I344*H344,2)</f>
        <v>0</v>
      </c>
      <c r="BL344" s="20" t="s">
        <v>291</v>
      </c>
      <c r="BM344" s="227" t="s">
        <v>3222</v>
      </c>
    </row>
    <row r="345" s="2" customFormat="1">
      <c r="A345" s="41"/>
      <c r="B345" s="42"/>
      <c r="C345" s="43"/>
      <c r="D345" s="229" t="s">
        <v>205</v>
      </c>
      <c r="E345" s="43"/>
      <c r="F345" s="230" t="s">
        <v>3223</v>
      </c>
      <c r="G345" s="43"/>
      <c r="H345" s="43"/>
      <c r="I345" s="231"/>
      <c r="J345" s="43"/>
      <c r="K345" s="43"/>
      <c r="L345" s="47"/>
      <c r="M345" s="232"/>
      <c r="N345" s="233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205</v>
      </c>
      <c r="AU345" s="20" t="s">
        <v>83</v>
      </c>
    </row>
    <row r="346" s="2" customFormat="1" ht="16.5" customHeight="1">
      <c r="A346" s="41"/>
      <c r="B346" s="42"/>
      <c r="C346" s="279" t="s">
        <v>1084</v>
      </c>
      <c r="D346" s="279" t="s">
        <v>542</v>
      </c>
      <c r="E346" s="280" t="s">
        <v>3224</v>
      </c>
      <c r="F346" s="281" t="s">
        <v>3225</v>
      </c>
      <c r="G346" s="282" t="s">
        <v>267</v>
      </c>
      <c r="H346" s="283">
        <v>9</v>
      </c>
      <c r="I346" s="284"/>
      <c r="J346" s="285">
        <f>ROUND(I346*H346,2)</f>
        <v>0</v>
      </c>
      <c r="K346" s="281" t="s">
        <v>19</v>
      </c>
      <c r="L346" s="286"/>
      <c r="M346" s="287" t="s">
        <v>19</v>
      </c>
      <c r="N346" s="288" t="s">
        <v>45</v>
      </c>
      <c r="O346" s="87"/>
      <c r="P346" s="225">
        <f>O346*H346</f>
        <v>0</v>
      </c>
      <c r="Q346" s="225">
        <v>8.0000000000000007E-05</v>
      </c>
      <c r="R346" s="225">
        <f>Q346*H346</f>
        <v>0.00072000000000000005</v>
      </c>
      <c r="S346" s="225">
        <v>0</v>
      </c>
      <c r="T346" s="226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7" t="s">
        <v>396</v>
      </c>
      <c r="AT346" s="227" t="s">
        <v>542</v>
      </c>
      <c r="AU346" s="227" t="s">
        <v>83</v>
      </c>
      <c r="AY346" s="20" t="s">
        <v>197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0" t="s">
        <v>81</v>
      </c>
      <c r="BK346" s="228">
        <f>ROUND(I346*H346,2)</f>
        <v>0</v>
      </c>
      <c r="BL346" s="20" t="s">
        <v>291</v>
      </c>
      <c r="BM346" s="227" t="s">
        <v>3226</v>
      </c>
    </row>
    <row r="347" s="2" customFormat="1" ht="16.5" customHeight="1">
      <c r="A347" s="41"/>
      <c r="B347" s="42"/>
      <c r="C347" s="216" t="s">
        <v>3227</v>
      </c>
      <c r="D347" s="216" t="s">
        <v>199</v>
      </c>
      <c r="E347" s="217" t="s">
        <v>3228</v>
      </c>
      <c r="F347" s="218" t="s">
        <v>3229</v>
      </c>
      <c r="G347" s="219" t="s">
        <v>267</v>
      </c>
      <c r="H347" s="220">
        <v>5</v>
      </c>
      <c r="I347" s="221"/>
      <c r="J347" s="222">
        <f>ROUND(I347*H347,2)</f>
        <v>0</v>
      </c>
      <c r="K347" s="218" t="s">
        <v>203</v>
      </c>
      <c r="L347" s="47"/>
      <c r="M347" s="223" t="s">
        <v>19</v>
      </c>
      <c r="N347" s="224" t="s">
        <v>45</v>
      </c>
      <c r="O347" s="87"/>
      <c r="P347" s="225">
        <f>O347*H347</f>
        <v>0</v>
      </c>
      <c r="Q347" s="225">
        <v>9.0000000000000006E-05</v>
      </c>
      <c r="R347" s="225">
        <f>Q347*H347</f>
        <v>0.00045000000000000004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291</v>
      </c>
      <c r="AT347" s="227" t="s">
        <v>199</v>
      </c>
      <c r="AU347" s="227" t="s">
        <v>83</v>
      </c>
      <c r="AY347" s="20" t="s">
        <v>197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81</v>
      </c>
      <c r="BK347" s="228">
        <f>ROUND(I347*H347,2)</f>
        <v>0</v>
      </c>
      <c r="BL347" s="20" t="s">
        <v>291</v>
      </c>
      <c r="BM347" s="227" t="s">
        <v>3230</v>
      </c>
    </row>
    <row r="348" s="2" customFormat="1">
      <c r="A348" s="41"/>
      <c r="B348" s="42"/>
      <c r="C348" s="43"/>
      <c r="D348" s="229" t="s">
        <v>205</v>
      </c>
      <c r="E348" s="43"/>
      <c r="F348" s="230" t="s">
        <v>3231</v>
      </c>
      <c r="G348" s="43"/>
      <c r="H348" s="43"/>
      <c r="I348" s="231"/>
      <c r="J348" s="43"/>
      <c r="K348" s="43"/>
      <c r="L348" s="47"/>
      <c r="M348" s="232"/>
      <c r="N348" s="233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205</v>
      </c>
      <c r="AU348" s="20" t="s">
        <v>83</v>
      </c>
    </row>
    <row r="349" s="2" customFormat="1" ht="49.05" customHeight="1">
      <c r="A349" s="41"/>
      <c r="B349" s="42"/>
      <c r="C349" s="216" t="s">
        <v>3232</v>
      </c>
      <c r="D349" s="216" t="s">
        <v>199</v>
      </c>
      <c r="E349" s="217" t="s">
        <v>3233</v>
      </c>
      <c r="F349" s="218" t="s">
        <v>3234</v>
      </c>
      <c r="G349" s="219" t="s">
        <v>1259</v>
      </c>
      <c r="H349" s="290"/>
      <c r="I349" s="221"/>
      <c r="J349" s="222">
        <f>ROUND(I349*H349,2)</f>
        <v>0</v>
      </c>
      <c r="K349" s="218" t="s">
        <v>203</v>
      </c>
      <c r="L349" s="47"/>
      <c r="M349" s="223" t="s">
        <v>19</v>
      </c>
      <c r="N349" s="224" t="s">
        <v>45</v>
      </c>
      <c r="O349" s="87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291</v>
      </c>
      <c r="AT349" s="227" t="s">
        <v>199</v>
      </c>
      <c r="AU349" s="227" t="s">
        <v>83</v>
      </c>
      <c r="AY349" s="20" t="s">
        <v>197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81</v>
      </c>
      <c r="BK349" s="228">
        <f>ROUND(I349*H349,2)</f>
        <v>0</v>
      </c>
      <c r="BL349" s="20" t="s">
        <v>291</v>
      </c>
      <c r="BM349" s="227" t="s">
        <v>3235</v>
      </c>
    </row>
    <row r="350" s="2" customFormat="1">
      <c r="A350" s="41"/>
      <c r="B350" s="42"/>
      <c r="C350" s="43"/>
      <c r="D350" s="229" t="s">
        <v>205</v>
      </c>
      <c r="E350" s="43"/>
      <c r="F350" s="230" t="s">
        <v>3236</v>
      </c>
      <c r="G350" s="43"/>
      <c r="H350" s="43"/>
      <c r="I350" s="231"/>
      <c r="J350" s="43"/>
      <c r="K350" s="43"/>
      <c r="L350" s="47"/>
      <c r="M350" s="232"/>
      <c r="N350" s="233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205</v>
      </c>
      <c r="AU350" s="20" t="s">
        <v>83</v>
      </c>
    </row>
    <row r="351" s="12" customFormat="1" ht="22.8" customHeight="1">
      <c r="A351" s="12"/>
      <c r="B351" s="200"/>
      <c r="C351" s="201"/>
      <c r="D351" s="202" t="s">
        <v>73</v>
      </c>
      <c r="E351" s="214" t="s">
        <v>3237</v>
      </c>
      <c r="F351" s="214" t="s">
        <v>3238</v>
      </c>
      <c r="G351" s="201"/>
      <c r="H351" s="201"/>
      <c r="I351" s="204"/>
      <c r="J351" s="215">
        <f>BK351</f>
        <v>0</v>
      </c>
      <c r="K351" s="201"/>
      <c r="L351" s="206"/>
      <c r="M351" s="207"/>
      <c r="N351" s="208"/>
      <c r="O351" s="208"/>
      <c r="P351" s="209">
        <f>SUM(P352:P357)</f>
        <v>0</v>
      </c>
      <c r="Q351" s="208"/>
      <c r="R351" s="209">
        <f>SUM(R352:R357)</f>
        <v>0.082799999999999999</v>
      </c>
      <c r="S351" s="208"/>
      <c r="T351" s="210">
        <f>SUM(T352:T357)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11" t="s">
        <v>83</v>
      </c>
      <c r="AT351" s="212" t="s">
        <v>73</v>
      </c>
      <c r="AU351" s="212" t="s">
        <v>81</v>
      </c>
      <c r="AY351" s="211" t="s">
        <v>197</v>
      </c>
      <c r="BK351" s="213">
        <f>SUM(BK352:BK357)</f>
        <v>0</v>
      </c>
    </row>
    <row r="352" s="2" customFormat="1" ht="37.8" customHeight="1">
      <c r="A352" s="41"/>
      <c r="B352" s="42"/>
      <c r="C352" s="216" t="s">
        <v>1088</v>
      </c>
      <c r="D352" s="216" t="s">
        <v>199</v>
      </c>
      <c r="E352" s="217" t="s">
        <v>3239</v>
      </c>
      <c r="F352" s="218" t="s">
        <v>3240</v>
      </c>
      <c r="G352" s="219" t="s">
        <v>1500</v>
      </c>
      <c r="H352" s="220">
        <v>9</v>
      </c>
      <c r="I352" s="221"/>
      <c r="J352" s="222">
        <f>ROUND(I352*H352,2)</f>
        <v>0</v>
      </c>
      <c r="K352" s="218" t="s">
        <v>203</v>
      </c>
      <c r="L352" s="47"/>
      <c r="M352" s="223" t="s">
        <v>19</v>
      </c>
      <c r="N352" s="224" t="s">
        <v>45</v>
      </c>
      <c r="O352" s="87"/>
      <c r="P352" s="225">
        <f>O352*H352</f>
        <v>0</v>
      </c>
      <c r="Q352" s="225">
        <v>0.0091999999999999998</v>
      </c>
      <c r="R352" s="225">
        <f>Q352*H352</f>
        <v>0.082799999999999999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291</v>
      </c>
      <c r="AT352" s="227" t="s">
        <v>199</v>
      </c>
      <c r="AU352" s="227" t="s">
        <v>83</v>
      </c>
      <c r="AY352" s="20" t="s">
        <v>197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81</v>
      </c>
      <c r="BK352" s="228">
        <f>ROUND(I352*H352,2)</f>
        <v>0</v>
      </c>
      <c r="BL352" s="20" t="s">
        <v>291</v>
      </c>
      <c r="BM352" s="227" t="s">
        <v>3241</v>
      </c>
    </row>
    <row r="353" s="2" customFormat="1">
      <c r="A353" s="41"/>
      <c r="B353" s="42"/>
      <c r="C353" s="43"/>
      <c r="D353" s="229" t="s">
        <v>205</v>
      </c>
      <c r="E353" s="43"/>
      <c r="F353" s="230" t="s">
        <v>3242</v>
      </c>
      <c r="G353" s="43"/>
      <c r="H353" s="43"/>
      <c r="I353" s="231"/>
      <c r="J353" s="43"/>
      <c r="K353" s="43"/>
      <c r="L353" s="47"/>
      <c r="M353" s="232"/>
      <c r="N353" s="233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205</v>
      </c>
      <c r="AU353" s="20" t="s">
        <v>83</v>
      </c>
    </row>
    <row r="354" s="2" customFormat="1" ht="16.5" customHeight="1">
      <c r="A354" s="41"/>
      <c r="B354" s="42"/>
      <c r="C354" s="279" t="s">
        <v>1093</v>
      </c>
      <c r="D354" s="279" t="s">
        <v>542</v>
      </c>
      <c r="E354" s="280" t="s">
        <v>3243</v>
      </c>
      <c r="F354" s="281" t="s">
        <v>3244</v>
      </c>
      <c r="G354" s="282" t="s">
        <v>3073</v>
      </c>
      <c r="H354" s="283">
        <v>9</v>
      </c>
      <c r="I354" s="284"/>
      <c r="J354" s="285">
        <f>ROUND(I354*H354,2)</f>
        <v>0</v>
      </c>
      <c r="K354" s="281" t="s">
        <v>19</v>
      </c>
      <c r="L354" s="286"/>
      <c r="M354" s="287" t="s">
        <v>19</v>
      </c>
      <c r="N354" s="288" t="s">
        <v>45</v>
      </c>
      <c r="O354" s="87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7" t="s">
        <v>396</v>
      </c>
      <c r="AT354" s="227" t="s">
        <v>542</v>
      </c>
      <c r="AU354" s="227" t="s">
        <v>83</v>
      </c>
      <c r="AY354" s="20" t="s">
        <v>197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20" t="s">
        <v>81</v>
      </c>
      <c r="BK354" s="228">
        <f>ROUND(I354*H354,2)</f>
        <v>0</v>
      </c>
      <c r="BL354" s="20" t="s">
        <v>291</v>
      </c>
      <c r="BM354" s="227" t="s">
        <v>3245</v>
      </c>
    </row>
    <row r="355" s="2" customFormat="1" ht="24.15" customHeight="1">
      <c r="A355" s="41"/>
      <c r="B355" s="42"/>
      <c r="C355" s="279" t="s">
        <v>1097</v>
      </c>
      <c r="D355" s="279" t="s">
        <v>542</v>
      </c>
      <c r="E355" s="280" t="s">
        <v>3246</v>
      </c>
      <c r="F355" s="281" t="s">
        <v>3247</v>
      </c>
      <c r="G355" s="282" t="s">
        <v>267</v>
      </c>
      <c r="H355" s="283">
        <v>9</v>
      </c>
      <c r="I355" s="284"/>
      <c r="J355" s="285">
        <f>ROUND(I355*H355,2)</f>
        <v>0</v>
      </c>
      <c r="K355" s="281" t="s">
        <v>19</v>
      </c>
      <c r="L355" s="286"/>
      <c r="M355" s="287" t="s">
        <v>19</v>
      </c>
      <c r="N355" s="288" t="s">
        <v>45</v>
      </c>
      <c r="O355" s="87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7" t="s">
        <v>396</v>
      </c>
      <c r="AT355" s="227" t="s">
        <v>542</v>
      </c>
      <c r="AU355" s="227" t="s">
        <v>83</v>
      </c>
      <c r="AY355" s="20" t="s">
        <v>197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20" t="s">
        <v>81</v>
      </c>
      <c r="BK355" s="228">
        <f>ROUND(I355*H355,2)</f>
        <v>0</v>
      </c>
      <c r="BL355" s="20" t="s">
        <v>291</v>
      </c>
      <c r="BM355" s="227" t="s">
        <v>3248</v>
      </c>
    </row>
    <row r="356" s="2" customFormat="1" ht="49.05" customHeight="1">
      <c r="A356" s="41"/>
      <c r="B356" s="42"/>
      <c r="C356" s="216" t="s">
        <v>1102</v>
      </c>
      <c r="D356" s="216" t="s">
        <v>199</v>
      </c>
      <c r="E356" s="217" t="s">
        <v>3249</v>
      </c>
      <c r="F356" s="218" t="s">
        <v>3250</v>
      </c>
      <c r="G356" s="219" t="s">
        <v>1259</v>
      </c>
      <c r="H356" s="290"/>
      <c r="I356" s="221"/>
      <c r="J356" s="222">
        <f>ROUND(I356*H356,2)</f>
        <v>0</v>
      </c>
      <c r="K356" s="218" t="s">
        <v>203</v>
      </c>
      <c r="L356" s="47"/>
      <c r="M356" s="223" t="s">
        <v>19</v>
      </c>
      <c r="N356" s="224" t="s">
        <v>45</v>
      </c>
      <c r="O356" s="87"/>
      <c r="P356" s="225">
        <f>O356*H356</f>
        <v>0</v>
      </c>
      <c r="Q356" s="225">
        <v>0</v>
      </c>
      <c r="R356" s="225">
        <f>Q356*H356</f>
        <v>0</v>
      </c>
      <c r="S356" s="225">
        <v>0</v>
      </c>
      <c r="T356" s="226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7" t="s">
        <v>291</v>
      </c>
      <c r="AT356" s="227" t="s">
        <v>199</v>
      </c>
      <c r="AU356" s="227" t="s">
        <v>83</v>
      </c>
      <c r="AY356" s="20" t="s">
        <v>197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0" t="s">
        <v>81</v>
      </c>
      <c r="BK356" s="228">
        <f>ROUND(I356*H356,2)</f>
        <v>0</v>
      </c>
      <c r="BL356" s="20" t="s">
        <v>291</v>
      </c>
      <c r="BM356" s="227" t="s">
        <v>3251</v>
      </c>
    </row>
    <row r="357" s="2" customFormat="1">
      <c r="A357" s="41"/>
      <c r="B357" s="42"/>
      <c r="C357" s="43"/>
      <c r="D357" s="229" t="s">
        <v>205</v>
      </c>
      <c r="E357" s="43"/>
      <c r="F357" s="230" t="s">
        <v>3252</v>
      </c>
      <c r="G357" s="43"/>
      <c r="H357" s="43"/>
      <c r="I357" s="231"/>
      <c r="J357" s="43"/>
      <c r="K357" s="43"/>
      <c r="L357" s="47"/>
      <c r="M357" s="232"/>
      <c r="N357" s="233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205</v>
      </c>
      <c r="AU357" s="20" t="s">
        <v>83</v>
      </c>
    </row>
    <row r="358" s="12" customFormat="1" ht="22.8" customHeight="1">
      <c r="A358" s="12"/>
      <c r="B358" s="200"/>
      <c r="C358" s="201"/>
      <c r="D358" s="202" t="s">
        <v>73</v>
      </c>
      <c r="E358" s="214" t="s">
        <v>3253</v>
      </c>
      <c r="F358" s="214" t="s">
        <v>3254</v>
      </c>
      <c r="G358" s="201"/>
      <c r="H358" s="201"/>
      <c r="I358" s="204"/>
      <c r="J358" s="215">
        <f>BK358</f>
        <v>0</v>
      </c>
      <c r="K358" s="201"/>
      <c r="L358" s="206"/>
      <c r="M358" s="207"/>
      <c r="N358" s="208"/>
      <c r="O358" s="208"/>
      <c r="P358" s="209">
        <f>SUM(P359:P384)</f>
        <v>0</v>
      </c>
      <c r="Q358" s="208"/>
      <c r="R358" s="209">
        <f>SUM(R359:R384)</f>
        <v>0.026902600000000002</v>
      </c>
      <c r="S358" s="208"/>
      <c r="T358" s="210">
        <f>SUM(T359:T384)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11" t="s">
        <v>83</v>
      </c>
      <c r="AT358" s="212" t="s">
        <v>73</v>
      </c>
      <c r="AU358" s="212" t="s">
        <v>81</v>
      </c>
      <c r="AY358" s="211" t="s">
        <v>197</v>
      </c>
      <c r="BK358" s="213">
        <f>SUM(BK359:BK384)</f>
        <v>0</v>
      </c>
    </row>
    <row r="359" s="2" customFormat="1" ht="37.8" customHeight="1">
      <c r="A359" s="41"/>
      <c r="B359" s="42"/>
      <c r="C359" s="216" t="s">
        <v>1108</v>
      </c>
      <c r="D359" s="216" t="s">
        <v>199</v>
      </c>
      <c r="E359" s="217" t="s">
        <v>3255</v>
      </c>
      <c r="F359" s="218" t="s">
        <v>3256</v>
      </c>
      <c r="G359" s="219" t="s">
        <v>267</v>
      </c>
      <c r="H359" s="220">
        <v>1</v>
      </c>
      <c r="I359" s="221"/>
      <c r="J359" s="222">
        <f>ROUND(I359*H359,2)</f>
        <v>0</v>
      </c>
      <c r="K359" s="218" t="s">
        <v>203</v>
      </c>
      <c r="L359" s="47"/>
      <c r="M359" s="223" t="s">
        <v>19</v>
      </c>
      <c r="N359" s="224" t="s">
        <v>45</v>
      </c>
      <c r="O359" s="87"/>
      <c r="P359" s="225">
        <f>O359*H359</f>
        <v>0</v>
      </c>
      <c r="Q359" s="225">
        <v>0.002049</v>
      </c>
      <c r="R359" s="225">
        <f>Q359*H359</f>
        <v>0.002049</v>
      </c>
      <c r="S359" s="225">
        <v>0</v>
      </c>
      <c r="T359" s="226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7" t="s">
        <v>291</v>
      </c>
      <c r="AT359" s="227" t="s">
        <v>199</v>
      </c>
      <c r="AU359" s="227" t="s">
        <v>83</v>
      </c>
      <c r="AY359" s="20" t="s">
        <v>197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20" t="s">
        <v>81</v>
      </c>
      <c r="BK359" s="228">
        <f>ROUND(I359*H359,2)</f>
        <v>0</v>
      </c>
      <c r="BL359" s="20" t="s">
        <v>291</v>
      </c>
      <c r="BM359" s="227" t="s">
        <v>3257</v>
      </c>
    </row>
    <row r="360" s="2" customFormat="1">
      <c r="A360" s="41"/>
      <c r="B360" s="42"/>
      <c r="C360" s="43"/>
      <c r="D360" s="229" t="s">
        <v>205</v>
      </c>
      <c r="E360" s="43"/>
      <c r="F360" s="230" t="s">
        <v>3258</v>
      </c>
      <c r="G360" s="43"/>
      <c r="H360" s="43"/>
      <c r="I360" s="231"/>
      <c r="J360" s="43"/>
      <c r="K360" s="43"/>
      <c r="L360" s="47"/>
      <c r="M360" s="232"/>
      <c r="N360" s="233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205</v>
      </c>
      <c r="AU360" s="20" t="s">
        <v>83</v>
      </c>
    </row>
    <row r="361" s="2" customFormat="1" ht="37.8" customHeight="1">
      <c r="A361" s="41"/>
      <c r="B361" s="42"/>
      <c r="C361" s="216" t="s">
        <v>1114</v>
      </c>
      <c r="D361" s="216" t="s">
        <v>199</v>
      </c>
      <c r="E361" s="217" t="s">
        <v>3259</v>
      </c>
      <c r="F361" s="218" t="s">
        <v>3260</v>
      </c>
      <c r="G361" s="219" t="s">
        <v>267</v>
      </c>
      <c r="H361" s="220">
        <v>1</v>
      </c>
      <c r="I361" s="221"/>
      <c r="J361" s="222">
        <f>ROUND(I361*H361,2)</f>
        <v>0</v>
      </c>
      <c r="K361" s="218" t="s">
        <v>203</v>
      </c>
      <c r="L361" s="47"/>
      <c r="M361" s="223" t="s">
        <v>19</v>
      </c>
      <c r="N361" s="224" t="s">
        <v>45</v>
      </c>
      <c r="O361" s="87"/>
      <c r="P361" s="225">
        <f>O361*H361</f>
        <v>0</v>
      </c>
      <c r="Q361" s="225">
        <v>0.0018636</v>
      </c>
      <c r="R361" s="225">
        <f>Q361*H361</f>
        <v>0.0018636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291</v>
      </c>
      <c r="AT361" s="227" t="s">
        <v>199</v>
      </c>
      <c r="AU361" s="227" t="s">
        <v>83</v>
      </c>
      <c r="AY361" s="20" t="s">
        <v>197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81</v>
      </c>
      <c r="BK361" s="228">
        <f>ROUND(I361*H361,2)</f>
        <v>0</v>
      </c>
      <c r="BL361" s="20" t="s">
        <v>291</v>
      </c>
      <c r="BM361" s="227" t="s">
        <v>3261</v>
      </c>
    </row>
    <row r="362" s="2" customFormat="1">
      <c r="A362" s="41"/>
      <c r="B362" s="42"/>
      <c r="C362" s="43"/>
      <c r="D362" s="229" t="s">
        <v>205</v>
      </c>
      <c r="E362" s="43"/>
      <c r="F362" s="230" t="s">
        <v>3262</v>
      </c>
      <c r="G362" s="43"/>
      <c r="H362" s="43"/>
      <c r="I362" s="231"/>
      <c r="J362" s="43"/>
      <c r="K362" s="43"/>
      <c r="L362" s="47"/>
      <c r="M362" s="232"/>
      <c r="N362" s="233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205</v>
      </c>
      <c r="AU362" s="20" t="s">
        <v>83</v>
      </c>
    </row>
    <row r="363" s="2" customFormat="1" ht="37.8" customHeight="1">
      <c r="A363" s="41"/>
      <c r="B363" s="42"/>
      <c r="C363" s="216" t="s">
        <v>1120</v>
      </c>
      <c r="D363" s="216" t="s">
        <v>199</v>
      </c>
      <c r="E363" s="217" t="s">
        <v>3263</v>
      </c>
      <c r="F363" s="218" t="s">
        <v>3264</v>
      </c>
      <c r="G363" s="219" t="s">
        <v>267</v>
      </c>
      <c r="H363" s="220">
        <v>19</v>
      </c>
      <c r="I363" s="221"/>
      <c r="J363" s="222">
        <f>ROUND(I363*H363,2)</f>
        <v>0</v>
      </c>
      <c r="K363" s="218" t="s">
        <v>203</v>
      </c>
      <c r="L363" s="47"/>
      <c r="M363" s="223" t="s">
        <v>19</v>
      </c>
      <c r="N363" s="224" t="s">
        <v>45</v>
      </c>
      <c r="O363" s="87"/>
      <c r="P363" s="225">
        <f>O363*H363</f>
        <v>0</v>
      </c>
      <c r="Q363" s="225">
        <v>0.00050000000000000001</v>
      </c>
      <c r="R363" s="225">
        <f>Q363*H363</f>
        <v>0.0094999999999999998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291</v>
      </c>
      <c r="AT363" s="227" t="s">
        <v>199</v>
      </c>
      <c r="AU363" s="227" t="s">
        <v>83</v>
      </c>
      <c r="AY363" s="20" t="s">
        <v>197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81</v>
      </c>
      <c r="BK363" s="228">
        <f>ROUND(I363*H363,2)</f>
        <v>0</v>
      </c>
      <c r="BL363" s="20" t="s">
        <v>291</v>
      </c>
      <c r="BM363" s="227" t="s">
        <v>3265</v>
      </c>
    </row>
    <row r="364" s="2" customFormat="1">
      <c r="A364" s="41"/>
      <c r="B364" s="42"/>
      <c r="C364" s="43"/>
      <c r="D364" s="229" t="s">
        <v>205</v>
      </c>
      <c r="E364" s="43"/>
      <c r="F364" s="230" t="s">
        <v>3266</v>
      </c>
      <c r="G364" s="43"/>
      <c r="H364" s="43"/>
      <c r="I364" s="231"/>
      <c r="J364" s="43"/>
      <c r="K364" s="43"/>
      <c r="L364" s="47"/>
      <c r="M364" s="232"/>
      <c r="N364" s="233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205</v>
      </c>
      <c r="AU364" s="20" t="s">
        <v>83</v>
      </c>
    </row>
    <row r="365" s="2" customFormat="1" ht="37.8" customHeight="1">
      <c r="A365" s="41"/>
      <c r="B365" s="42"/>
      <c r="C365" s="216" t="s">
        <v>1126</v>
      </c>
      <c r="D365" s="216" t="s">
        <v>199</v>
      </c>
      <c r="E365" s="217" t="s">
        <v>3267</v>
      </c>
      <c r="F365" s="218" t="s">
        <v>3268</v>
      </c>
      <c r="G365" s="219" t="s">
        <v>267</v>
      </c>
      <c r="H365" s="220">
        <v>3</v>
      </c>
      <c r="I365" s="221"/>
      <c r="J365" s="222">
        <f>ROUND(I365*H365,2)</f>
        <v>0</v>
      </c>
      <c r="K365" s="218" t="s">
        <v>203</v>
      </c>
      <c r="L365" s="47"/>
      <c r="M365" s="223" t="s">
        <v>19</v>
      </c>
      <c r="N365" s="224" t="s">
        <v>45</v>
      </c>
      <c r="O365" s="87"/>
      <c r="P365" s="225">
        <f>O365*H365</f>
        <v>0</v>
      </c>
      <c r="Q365" s="225">
        <v>0.00050000000000000001</v>
      </c>
      <c r="R365" s="225">
        <f>Q365*H365</f>
        <v>0.0015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291</v>
      </c>
      <c r="AT365" s="227" t="s">
        <v>199</v>
      </c>
      <c r="AU365" s="227" t="s">
        <v>83</v>
      </c>
      <c r="AY365" s="20" t="s">
        <v>197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81</v>
      </c>
      <c r="BK365" s="228">
        <f>ROUND(I365*H365,2)</f>
        <v>0</v>
      </c>
      <c r="BL365" s="20" t="s">
        <v>291</v>
      </c>
      <c r="BM365" s="227" t="s">
        <v>3269</v>
      </c>
    </row>
    <row r="366" s="2" customFormat="1">
      <c r="A366" s="41"/>
      <c r="B366" s="42"/>
      <c r="C366" s="43"/>
      <c r="D366" s="229" t="s">
        <v>205</v>
      </c>
      <c r="E366" s="43"/>
      <c r="F366" s="230" t="s">
        <v>3270</v>
      </c>
      <c r="G366" s="43"/>
      <c r="H366" s="43"/>
      <c r="I366" s="231"/>
      <c r="J366" s="43"/>
      <c r="K366" s="43"/>
      <c r="L366" s="47"/>
      <c r="M366" s="232"/>
      <c r="N366" s="233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205</v>
      </c>
      <c r="AU366" s="20" t="s">
        <v>83</v>
      </c>
    </row>
    <row r="367" s="2" customFormat="1" ht="37.8" customHeight="1">
      <c r="A367" s="41"/>
      <c r="B367" s="42"/>
      <c r="C367" s="216" t="s">
        <v>1132</v>
      </c>
      <c r="D367" s="216" t="s">
        <v>199</v>
      </c>
      <c r="E367" s="217" t="s">
        <v>3271</v>
      </c>
      <c r="F367" s="218" t="s">
        <v>3272</v>
      </c>
      <c r="G367" s="219" t="s">
        <v>267</v>
      </c>
      <c r="H367" s="220">
        <v>4</v>
      </c>
      <c r="I367" s="221"/>
      <c r="J367" s="222">
        <f>ROUND(I367*H367,2)</f>
        <v>0</v>
      </c>
      <c r="K367" s="218" t="s">
        <v>203</v>
      </c>
      <c r="L367" s="47"/>
      <c r="M367" s="223" t="s">
        <v>19</v>
      </c>
      <c r="N367" s="224" t="s">
        <v>45</v>
      </c>
      <c r="O367" s="87"/>
      <c r="P367" s="225">
        <f>O367*H367</f>
        <v>0</v>
      </c>
      <c r="Q367" s="225">
        <v>0.00050000000000000001</v>
      </c>
      <c r="R367" s="225">
        <f>Q367*H367</f>
        <v>0.002</v>
      </c>
      <c r="S367" s="225">
        <v>0</v>
      </c>
      <c r="T367" s="226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291</v>
      </c>
      <c r="AT367" s="227" t="s">
        <v>199</v>
      </c>
      <c r="AU367" s="227" t="s">
        <v>83</v>
      </c>
      <c r="AY367" s="20" t="s">
        <v>197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81</v>
      </c>
      <c r="BK367" s="228">
        <f>ROUND(I367*H367,2)</f>
        <v>0</v>
      </c>
      <c r="BL367" s="20" t="s">
        <v>291</v>
      </c>
      <c r="BM367" s="227" t="s">
        <v>3273</v>
      </c>
    </row>
    <row r="368" s="2" customFormat="1">
      <c r="A368" s="41"/>
      <c r="B368" s="42"/>
      <c r="C368" s="43"/>
      <c r="D368" s="229" t="s">
        <v>205</v>
      </c>
      <c r="E368" s="43"/>
      <c r="F368" s="230" t="s">
        <v>3274</v>
      </c>
      <c r="G368" s="43"/>
      <c r="H368" s="43"/>
      <c r="I368" s="231"/>
      <c r="J368" s="43"/>
      <c r="K368" s="43"/>
      <c r="L368" s="47"/>
      <c r="M368" s="232"/>
      <c r="N368" s="233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205</v>
      </c>
      <c r="AU368" s="20" t="s">
        <v>83</v>
      </c>
    </row>
    <row r="369" s="2" customFormat="1" ht="37.8" customHeight="1">
      <c r="A369" s="41"/>
      <c r="B369" s="42"/>
      <c r="C369" s="216" t="s">
        <v>1137</v>
      </c>
      <c r="D369" s="216" t="s">
        <v>199</v>
      </c>
      <c r="E369" s="217" t="s">
        <v>3275</v>
      </c>
      <c r="F369" s="218" t="s">
        <v>3276</v>
      </c>
      <c r="G369" s="219" t="s">
        <v>267</v>
      </c>
      <c r="H369" s="220">
        <v>2</v>
      </c>
      <c r="I369" s="221"/>
      <c r="J369" s="222">
        <f>ROUND(I369*H369,2)</f>
        <v>0</v>
      </c>
      <c r="K369" s="218" t="s">
        <v>203</v>
      </c>
      <c r="L369" s="47"/>
      <c r="M369" s="223" t="s">
        <v>19</v>
      </c>
      <c r="N369" s="224" t="s">
        <v>45</v>
      </c>
      <c r="O369" s="87"/>
      <c r="P369" s="225">
        <f>O369*H369</f>
        <v>0</v>
      </c>
      <c r="Q369" s="225">
        <v>0.00050000000000000001</v>
      </c>
      <c r="R369" s="225">
        <f>Q369*H369</f>
        <v>0.001</v>
      </c>
      <c r="S369" s="225">
        <v>0</v>
      </c>
      <c r="T369" s="226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7" t="s">
        <v>291</v>
      </c>
      <c r="AT369" s="227" t="s">
        <v>199</v>
      </c>
      <c r="AU369" s="227" t="s">
        <v>83</v>
      </c>
      <c r="AY369" s="20" t="s">
        <v>197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0" t="s">
        <v>81</v>
      </c>
      <c r="BK369" s="228">
        <f>ROUND(I369*H369,2)</f>
        <v>0</v>
      </c>
      <c r="BL369" s="20" t="s">
        <v>291</v>
      </c>
      <c r="BM369" s="227" t="s">
        <v>3277</v>
      </c>
    </row>
    <row r="370" s="2" customFormat="1">
      <c r="A370" s="41"/>
      <c r="B370" s="42"/>
      <c r="C370" s="43"/>
      <c r="D370" s="229" t="s">
        <v>205</v>
      </c>
      <c r="E370" s="43"/>
      <c r="F370" s="230" t="s">
        <v>3278</v>
      </c>
      <c r="G370" s="43"/>
      <c r="H370" s="43"/>
      <c r="I370" s="231"/>
      <c r="J370" s="43"/>
      <c r="K370" s="43"/>
      <c r="L370" s="47"/>
      <c r="M370" s="232"/>
      <c r="N370" s="233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205</v>
      </c>
      <c r="AU370" s="20" t="s">
        <v>83</v>
      </c>
    </row>
    <row r="371" s="2" customFormat="1" ht="37.8" customHeight="1">
      <c r="A371" s="41"/>
      <c r="B371" s="42"/>
      <c r="C371" s="216" t="s">
        <v>1142</v>
      </c>
      <c r="D371" s="216" t="s">
        <v>199</v>
      </c>
      <c r="E371" s="217" t="s">
        <v>3279</v>
      </c>
      <c r="F371" s="218" t="s">
        <v>3280</v>
      </c>
      <c r="G371" s="219" t="s">
        <v>267</v>
      </c>
      <c r="H371" s="220">
        <v>3</v>
      </c>
      <c r="I371" s="221"/>
      <c r="J371" s="222">
        <f>ROUND(I371*H371,2)</f>
        <v>0</v>
      </c>
      <c r="K371" s="218" t="s">
        <v>203</v>
      </c>
      <c r="L371" s="47"/>
      <c r="M371" s="223" t="s">
        <v>19</v>
      </c>
      <c r="N371" s="224" t="s">
        <v>45</v>
      </c>
      <c r="O371" s="87"/>
      <c r="P371" s="225">
        <f>O371*H371</f>
        <v>0</v>
      </c>
      <c r="Q371" s="225">
        <v>0.00059999999999999995</v>
      </c>
      <c r="R371" s="225">
        <f>Q371*H371</f>
        <v>0.0018</v>
      </c>
      <c r="S371" s="225">
        <v>0</v>
      </c>
      <c r="T371" s="226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7" t="s">
        <v>291</v>
      </c>
      <c r="AT371" s="227" t="s">
        <v>199</v>
      </c>
      <c r="AU371" s="227" t="s">
        <v>83</v>
      </c>
      <c r="AY371" s="20" t="s">
        <v>197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0" t="s">
        <v>81</v>
      </c>
      <c r="BK371" s="228">
        <f>ROUND(I371*H371,2)</f>
        <v>0</v>
      </c>
      <c r="BL371" s="20" t="s">
        <v>291</v>
      </c>
      <c r="BM371" s="227" t="s">
        <v>3281</v>
      </c>
    </row>
    <row r="372" s="2" customFormat="1">
      <c r="A372" s="41"/>
      <c r="B372" s="42"/>
      <c r="C372" s="43"/>
      <c r="D372" s="229" t="s">
        <v>205</v>
      </c>
      <c r="E372" s="43"/>
      <c r="F372" s="230" t="s">
        <v>3282</v>
      </c>
      <c r="G372" s="43"/>
      <c r="H372" s="43"/>
      <c r="I372" s="231"/>
      <c r="J372" s="43"/>
      <c r="K372" s="43"/>
      <c r="L372" s="47"/>
      <c r="M372" s="232"/>
      <c r="N372" s="233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205</v>
      </c>
      <c r="AU372" s="20" t="s">
        <v>83</v>
      </c>
    </row>
    <row r="373" s="2" customFormat="1" ht="37.8" customHeight="1">
      <c r="A373" s="41"/>
      <c r="B373" s="42"/>
      <c r="C373" s="216" t="s">
        <v>1148</v>
      </c>
      <c r="D373" s="216" t="s">
        <v>199</v>
      </c>
      <c r="E373" s="217" t="s">
        <v>3283</v>
      </c>
      <c r="F373" s="218" t="s">
        <v>3284</v>
      </c>
      <c r="G373" s="219" t="s">
        <v>267</v>
      </c>
      <c r="H373" s="220">
        <v>3</v>
      </c>
      <c r="I373" s="221"/>
      <c r="J373" s="222">
        <f>ROUND(I373*H373,2)</f>
        <v>0</v>
      </c>
      <c r="K373" s="218" t="s">
        <v>203</v>
      </c>
      <c r="L373" s="47"/>
      <c r="M373" s="223" t="s">
        <v>19</v>
      </c>
      <c r="N373" s="224" t="s">
        <v>45</v>
      </c>
      <c r="O373" s="87"/>
      <c r="P373" s="225">
        <f>O373*H373</f>
        <v>0</v>
      </c>
      <c r="Q373" s="225">
        <v>0.00069999999999999999</v>
      </c>
      <c r="R373" s="225">
        <f>Q373*H373</f>
        <v>0.0020999999999999999</v>
      </c>
      <c r="S373" s="225">
        <v>0</v>
      </c>
      <c r="T373" s="226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7" t="s">
        <v>291</v>
      </c>
      <c r="AT373" s="227" t="s">
        <v>199</v>
      </c>
      <c r="AU373" s="227" t="s">
        <v>83</v>
      </c>
      <c r="AY373" s="20" t="s">
        <v>197</v>
      </c>
      <c r="BE373" s="228">
        <f>IF(N373="základní",J373,0)</f>
        <v>0</v>
      </c>
      <c r="BF373" s="228">
        <f>IF(N373="snížená",J373,0)</f>
        <v>0</v>
      </c>
      <c r="BG373" s="228">
        <f>IF(N373="zákl. přenesená",J373,0)</f>
        <v>0</v>
      </c>
      <c r="BH373" s="228">
        <f>IF(N373="sníž. přenesená",J373,0)</f>
        <v>0</v>
      </c>
      <c r="BI373" s="228">
        <f>IF(N373="nulová",J373,0)</f>
        <v>0</v>
      </c>
      <c r="BJ373" s="20" t="s">
        <v>81</v>
      </c>
      <c r="BK373" s="228">
        <f>ROUND(I373*H373,2)</f>
        <v>0</v>
      </c>
      <c r="BL373" s="20" t="s">
        <v>291</v>
      </c>
      <c r="BM373" s="227" t="s">
        <v>3285</v>
      </c>
    </row>
    <row r="374" s="2" customFormat="1">
      <c r="A374" s="41"/>
      <c r="B374" s="42"/>
      <c r="C374" s="43"/>
      <c r="D374" s="229" t="s">
        <v>205</v>
      </c>
      <c r="E374" s="43"/>
      <c r="F374" s="230" t="s">
        <v>3286</v>
      </c>
      <c r="G374" s="43"/>
      <c r="H374" s="43"/>
      <c r="I374" s="231"/>
      <c r="J374" s="43"/>
      <c r="K374" s="43"/>
      <c r="L374" s="47"/>
      <c r="M374" s="232"/>
      <c r="N374" s="233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205</v>
      </c>
      <c r="AU374" s="20" t="s">
        <v>83</v>
      </c>
    </row>
    <row r="375" s="2" customFormat="1" ht="37.8" customHeight="1">
      <c r="A375" s="41"/>
      <c r="B375" s="42"/>
      <c r="C375" s="216" t="s">
        <v>1154</v>
      </c>
      <c r="D375" s="216" t="s">
        <v>199</v>
      </c>
      <c r="E375" s="217" t="s">
        <v>3287</v>
      </c>
      <c r="F375" s="218" t="s">
        <v>3288</v>
      </c>
      <c r="G375" s="219" t="s">
        <v>267</v>
      </c>
      <c r="H375" s="220">
        <v>1</v>
      </c>
      <c r="I375" s="221"/>
      <c r="J375" s="222">
        <f>ROUND(I375*H375,2)</f>
        <v>0</v>
      </c>
      <c r="K375" s="218" t="s">
        <v>203</v>
      </c>
      <c r="L375" s="47"/>
      <c r="M375" s="223" t="s">
        <v>19</v>
      </c>
      <c r="N375" s="224" t="s">
        <v>45</v>
      </c>
      <c r="O375" s="87"/>
      <c r="P375" s="225">
        <f>O375*H375</f>
        <v>0</v>
      </c>
      <c r="Q375" s="225">
        <v>0.00114</v>
      </c>
      <c r="R375" s="225">
        <f>Q375*H375</f>
        <v>0.00114</v>
      </c>
      <c r="S375" s="225">
        <v>0</v>
      </c>
      <c r="T375" s="226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7" t="s">
        <v>291</v>
      </c>
      <c r="AT375" s="227" t="s">
        <v>199</v>
      </c>
      <c r="AU375" s="227" t="s">
        <v>83</v>
      </c>
      <c r="AY375" s="20" t="s">
        <v>197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20" t="s">
        <v>81</v>
      </c>
      <c r="BK375" s="228">
        <f>ROUND(I375*H375,2)</f>
        <v>0</v>
      </c>
      <c r="BL375" s="20" t="s">
        <v>291</v>
      </c>
      <c r="BM375" s="227" t="s">
        <v>3289</v>
      </c>
    </row>
    <row r="376" s="2" customFormat="1">
      <c r="A376" s="41"/>
      <c r="B376" s="42"/>
      <c r="C376" s="43"/>
      <c r="D376" s="229" t="s">
        <v>205</v>
      </c>
      <c r="E376" s="43"/>
      <c r="F376" s="230" t="s">
        <v>3290</v>
      </c>
      <c r="G376" s="43"/>
      <c r="H376" s="43"/>
      <c r="I376" s="231"/>
      <c r="J376" s="43"/>
      <c r="K376" s="43"/>
      <c r="L376" s="47"/>
      <c r="M376" s="232"/>
      <c r="N376" s="233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205</v>
      </c>
      <c r="AU376" s="20" t="s">
        <v>83</v>
      </c>
    </row>
    <row r="377" s="2" customFormat="1" ht="37.8" customHeight="1">
      <c r="A377" s="41"/>
      <c r="B377" s="42"/>
      <c r="C377" s="216" t="s">
        <v>1159</v>
      </c>
      <c r="D377" s="216" t="s">
        <v>199</v>
      </c>
      <c r="E377" s="217" t="s">
        <v>3291</v>
      </c>
      <c r="F377" s="218" t="s">
        <v>3292</v>
      </c>
      <c r="G377" s="219" t="s">
        <v>267</v>
      </c>
      <c r="H377" s="220">
        <v>5</v>
      </c>
      <c r="I377" s="221"/>
      <c r="J377" s="222">
        <f>ROUND(I377*H377,2)</f>
        <v>0</v>
      </c>
      <c r="K377" s="218" t="s">
        <v>203</v>
      </c>
      <c r="L377" s="47"/>
      <c r="M377" s="223" t="s">
        <v>19</v>
      </c>
      <c r="N377" s="224" t="s">
        <v>45</v>
      </c>
      <c r="O377" s="87"/>
      <c r="P377" s="225">
        <f>O377*H377</f>
        <v>0</v>
      </c>
      <c r="Q377" s="225">
        <v>0.00010000000000000001</v>
      </c>
      <c r="R377" s="225">
        <f>Q377*H377</f>
        <v>0.00050000000000000001</v>
      </c>
      <c r="S377" s="225">
        <v>0</v>
      </c>
      <c r="T377" s="226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7" t="s">
        <v>291</v>
      </c>
      <c r="AT377" s="227" t="s">
        <v>199</v>
      </c>
      <c r="AU377" s="227" t="s">
        <v>83</v>
      </c>
      <c r="AY377" s="20" t="s">
        <v>197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20" t="s">
        <v>81</v>
      </c>
      <c r="BK377" s="228">
        <f>ROUND(I377*H377,2)</f>
        <v>0</v>
      </c>
      <c r="BL377" s="20" t="s">
        <v>291</v>
      </c>
      <c r="BM377" s="227" t="s">
        <v>3293</v>
      </c>
    </row>
    <row r="378" s="2" customFormat="1">
      <c r="A378" s="41"/>
      <c r="B378" s="42"/>
      <c r="C378" s="43"/>
      <c r="D378" s="229" t="s">
        <v>205</v>
      </c>
      <c r="E378" s="43"/>
      <c r="F378" s="230" t="s">
        <v>3294</v>
      </c>
      <c r="G378" s="43"/>
      <c r="H378" s="43"/>
      <c r="I378" s="231"/>
      <c r="J378" s="43"/>
      <c r="K378" s="43"/>
      <c r="L378" s="47"/>
      <c r="M378" s="232"/>
      <c r="N378" s="233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205</v>
      </c>
      <c r="AU378" s="20" t="s">
        <v>83</v>
      </c>
    </row>
    <row r="379" s="2" customFormat="1" ht="37.8" customHeight="1">
      <c r="A379" s="41"/>
      <c r="B379" s="42"/>
      <c r="C379" s="216" t="s">
        <v>1164</v>
      </c>
      <c r="D379" s="216" t="s">
        <v>199</v>
      </c>
      <c r="E379" s="217" t="s">
        <v>3295</v>
      </c>
      <c r="F379" s="218" t="s">
        <v>3296</v>
      </c>
      <c r="G379" s="219" t="s">
        <v>267</v>
      </c>
      <c r="H379" s="220">
        <v>8</v>
      </c>
      <c r="I379" s="221"/>
      <c r="J379" s="222">
        <f>ROUND(I379*H379,2)</f>
        <v>0</v>
      </c>
      <c r="K379" s="218" t="s">
        <v>203</v>
      </c>
      <c r="L379" s="47"/>
      <c r="M379" s="223" t="s">
        <v>19</v>
      </c>
      <c r="N379" s="224" t="s">
        <v>45</v>
      </c>
      <c r="O379" s="87"/>
      <c r="P379" s="225">
        <f>O379*H379</f>
        <v>0</v>
      </c>
      <c r="Q379" s="225">
        <v>0.00024000000000000001</v>
      </c>
      <c r="R379" s="225">
        <f>Q379*H379</f>
        <v>0.0019200000000000001</v>
      </c>
      <c r="S379" s="225">
        <v>0</v>
      </c>
      <c r="T379" s="226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7" t="s">
        <v>291</v>
      </c>
      <c r="AT379" s="227" t="s">
        <v>199</v>
      </c>
      <c r="AU379" s="227" t="s">
        <v>83</v>
      </c>
      <c r="AY379" s="20" t="s">
        <v>197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0" t="s">
        <v>81</v>
      </c>
      <c r="BK379" s="228">
        <f>ROUND(I379*H379,2)</f>
        <v>0</v>
      </c>
      <c r="BL379" s="20" t="s">
        <v>291</v>
      </c>
      <c r="BM379" s="227" t="s">
        <v>3297</v>
      </c>
    </row>
    <row r="380" s="2" customFormat="1">
      <c r="A380" s="41"/>
      <c r="B380" s="42"/>
      <c r="C380" s="43"/>
      <c r="D380" s="229" t="s">
        <v>205</v>
      </c>
      <c r="E380" s="43"/>
      <c r="F380" s="230" t="s">
        <v>3298</v>
      </c>
      <c r="G380" s="43"/>
      <c r="H380" s="43"/>
      <c r="I380" s="231"/>
      <c r="J380" s="43"/>
      <c r="K380" s="43"/>
      <c r="L380" s="47"/>
      <c r="M380" s="232"/>
      <c r="N380" s="233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205</v>
      </c>
      <c r="AU380" s="20" t="s">
        <v>83</v>
      </c>
    </row>
    <row r="381" s="2" customFormat="1" ht="37.8" customHeight="1">
      <c r="A381" s="41"/>
      <c r="B381" s="42"/>
      <c r="C381" s="216" t="s">
        <v>1169</v>
      </c>
      <c r="D381" s="216" t="s">
        <v>199</v>
      </c>
      <c r="E381" s="217" t="s">
        <v>3299</v>
      </c>
      <c r="F381" s="218" t="s">
        <v>3300</v>
      </c>
      <c r="G381" s="219" t="s">
        <v>267</v>
      </c>
      <c r="H381" s="220">
        <v>3</v>
      </c>
      <c r="I381" s="221"/>
      <c r="J381" s="222">
        <f>ROUND(I381*H381,2)</f>
        <v>0</v>
      </c>
      <c r="K381" s="218" t="s">
        <v>203</v>
      </c>
      <c r="L381" s="47"/>
      <c r="M381" s="223" t="s">
        <v>19</v>
      </c>
      <c r="N381" s="224" t="s">
        <v>45</v>
      </c>
      <c r="O381" s="87"/>
      <c r="P381" s="225">
        <f>O381*H381</f>
        <v>0</v>
      </c>
      <c r="Q381" s="225">
        <v>0.00051000000000000004</v>
      </c>
      <c r="R381" s="225">
        <f>Q381*H381</f>
        <v>0.0015300000000000001</v>
      </c>
      <c r="S381" s="225">
        <v>0</v>
      </c>
      <c r="T381" s="226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7" t="s">
        <v>291</v>
      </c>
      <c r="AT381" s="227" t="s">
        <v>199</v>
      </c>
      <c r="AU381" s="227" t="s">
        <v>83</v>
      </c>
      <c r="AY381" s="20" t="s">
        <v>197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20" t="s">
        <v>81</v>
      </c>
      <c r="BK381" s="228">
        <f>ROUND(I381*H381,2)</f>
        <v>0</v>
      </c>
      <c r="BL381" s="20" t="s">
        <v>291</v>
      </c>
      <c r="BM381" s="227" t="s">
        <v>3301</v>
      </c>
    </row>
    <row r="382" s="2" customFormat="1">
      <c r="A382" s="41"/>
      <c r="B382" s="42"/>
      <c r="C382" s="43"/>
      <c r="D382" s="229" t="s">
        <v>205</v>
      </c>
      <c r="E382" s="43"/>
      <c r="F382" s="230" t="s">
        <v>3302</v>
      </c>
      <c r="G382" s="43"/>
      <c r="H382" s="43"/>
      <c r="I382" s="231"/>
      <c r="J382" s="43"/>
      <c r="K382" s="43"/>
      <c r="L382" s="47"/>
      <c r="M382" s="232"/>
      <c r="N382" s="233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205</v>
      </c>
      <c r="AU382" s="20" t="s">
        <v>83</v>
      </c>
    </row>
    <row r="383" s="2" customFormat="1" ht="49.05" customHeight="1">
      <c r="A383" s="41"/>
      <c r="B383" s="42"/>
      <c r="C383" s="216" t="s">
        <v>1174</v>
      </c>
      <c r="D383" s="216" t="s">
        <v>199</v>
      </c>
      <c r="E383" s="217" t="s">
        <v>3303</v>
      </c>
      <c r="F383" s="218" t="s">
        <v>3304</v>
      </c>
      <c r="G383" s="219" t="s">
        <v>1259</v>
      </c>
      <c r="H383" s="290"/>
      <c r="I383" s="221"/>
      <c r="J383" s="222">
        <f>ROUND(I383*H383,2)</f>
        <v>0</v>
      </c>
      <c r="K383" s="218" t="s">
        <v>203</v>
      </c>
      <c r="L383" s="47"/>
      <c r="M383" s="223" t="s">
        <v>19</v>
      </c>
      <c r="N383" s="224" t="s">
        <v>45</v>
      </c>
      <c r="O383" s="87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7" t="s">
        <v>291</v>
      </c>
      <c r="AT383" s="227" t="s">
        <v>199</v>
      </c>
      <c r="AU383" s="227" t="s">
        <v>83</v>
      </c>
      <c r="AY383" s="20" t="s">
        <v>197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20" t="s">
        <v>81</v>
      </c>
      <c r="BK383" s="228">
        <f>ROUND(I383*H383,2)</f>
        <v>0</v>
      </c>
      <c r="BL383" s="20" t="s">
        <v>291</v>
      </c>
      <c r="BM383" s="227" t="s">
        <v>3305</v>
      </c>
    </row>
    <row r="384" s="2" customFormat="1">
      <c r="A384" s="41"/>
      <c r="B384" s="42"/>
      <c r="C384" s="43"/>
      <c r="D384" s="229" t="s">
        <v>205</v>
      </c>
      <c r="E384" s="43"/>
      <c r="F384" s="230" t="s">
        <v>3306</v>
      </c>
      <c r="G384" s="43"/>
      <c r="H384" s="43"/>
      <c r="I384" s="231"/>
      <c r="J384" s="43"/>
      <c r="K384" s="43"/>
      <c r="L384" s="47"/>
      <c r="M384" s="232"/>
      <c r="N384" s="233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205</v>
      </c>
      <c r="AU384" s="20" t="s">
        <v>83</v>
      </c>
    </row>
    <row r="385" s="12" customFormat="1" ht="22.8" customHeight="1">
      <c r="A385" s="12"/>
      <c r="B385" s="200"/>
      <c r="C385" s="201"/>
      <c r="D385" s="202" t="s">
        <v>73</v>
      </c>
      <c r="E385" s="214" t="s">
        <v>3307</v>
      </c>
      <c r="F385" s="214" t="s">
        <v>3308</v>
      </c>
      <c r="G385" s="201"/>
      <c r="H385" s="201"/>
      <c r="I385" s="204"/>
      <c r="J385" s="215">
        <f>BK385</f>
        <v>0</v>
      </c>
      <c r="K385" s="201"/>
      <c r="L385" s="206"/>
      <c r="M385" s="207"/>
      <c r="N385" s="208"/>
      <c r="O385" s="208"/>
      <c r="P385" s="209">
        <f>SUM(P386:P390)</f>
        <v>0</v>
      </c>
      <c r="Q385" s="208"/>
      <c r="R385" s="209">
        <f>SUM(R386:R390)</f>
        <v>0.0032843581999999999</v>
      </c>
      <c r="S385" s="208"/>
      <c r="T385" s="210">
        <f>SUM(T386:T390)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1" t="s">
        <v>83</v>
      </c>
      <c r="AT385" s="212" t="s">
        <v>73</v>
      </c>
      <c r="AU385" s="212" t="s">
        <v>81</v>
      </c>
      <c r="AY385" s="211" t="s">
        <v>197</v>
      </c>
      <c r="BK385" s="213">
        <f>SUM(BK386:BK390)</f>
        <v>0</v>
      </c>
    </row>
    <row r="386" s="2" customFormat="1" ht="37.8" customHeight="1">
      <c r="A386" s="41"/>
      <c r="B386" s="42"/>
      <c r="C386" s="216" t="s">
        <v>1180</v>
      </c>
      <c r="D386" s="216" t="s">
        <v>199</v>
      </c>
      <c r="E386" s="217" t="s">
        <v>3309</v>
      </c>
      <c r="F386" s="218" t="s">
        <v>3310</v>
      </c>
      <c r="G386" s="219" t="s">
        <v>1500</v>
      </c>
      <c r="H386" s="220">
        <v>1</v>
      </c>
      <c r="I386" s="221"/>
      <c r="J386" s="222">
        <f>ROUND(I386*H386,2)</f>
        <v>0</v>
      </c>
      <c r="K386" s="218" t="s">
        <v>203</v>
      </c>
      <c r="L386" s="47"/>
      <c r="M386" s="223" t="s">
        <v>19</v>
      </c>
      <c r="N386" s="224" t="s">
        <v>45</v>
      </c>
      <c r="O386" s="87"/>
      <c r="P386" s="225">
        <f>O386*H386</f>
        <v>0</v>
      </c>
      <c r="Q386" s="225">
        <v>0.0006843582</v>
      </c>
      <c r="R386" s="225">
        <f>Q386*H386</f>
        <v>0.0006843582</v>
      </c>
      <c r="S386" s="225">
        <v>0</v>
      </c>
      <c r="T386" s="226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7" t="s">
        <v>291</v>
      </c>
      <c r="AT386" s="227" t="s">
        <v>199</v>
      </c>
      <c r="AU386" s="227" t="s">
        <v>83</v>
      </c>
      <c r="AY386" s="20" t="s">
        <v>197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20" t="s">
        <v>81</v>
      </c>
      <c r="BK386" s="228">
        <f>ROUND(I386*H386,2)</f>
        <v>0</v>
      </c>
      <c r="BL386" s="20" t="s">
        <v>291</v>
      </c>
      <c r="BM386" s="227" t="s">
        <v>3311</v>
      </c>
    </row>
    <row r="387" s="2" customFormat="1">
      <c r="A387" s="41"/>
      <c r="B387" s="42"/>
      <c r="C387" s="43"/>
      <c r="D387" s="229" t="s">
        <v>205</v>
      </c>
      <c r="E387" s="43"/>
      <c r="F387" s="230" t="s">
        <v>3312</v>
      </c>
      <c r="G387" s="43"/>
      <c r="H387" s="43"/>
      <c r="I387" s="231"/>
      <c r="J387" s="43"/>
      <c r="K387" s="43"/>
      <c r="L387" s="47"/>
      <c r="M387" s="232"/>
      <c r="N387" s="233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205</v>
      </c>
      <c r="AU387" s="20" t="s">
        <v>83</v>
      </c>
    </row>
    <row r="388" s="2" customFormat="1" ht="37.8" customHeight="1">
      <c r="A388" s="41"/>
      <c r="B388" s="42"/>
      <c r="C388" s="279" t="s">
        <v>1186</v>
      </c>
      <c r="D388" s="279" t="s">
        <v>542</v>
      </c>
      <c r="E388" s="280" t="s">
        <v>3313</v>
      </c>
      <c r="F388" s="281" t="s">
        <v>3314</v>
      </c>
      <c r="G388" s="282" t="s">
        <v>267</v>
      </c>
      <c r="H388" s="283">
        <v>1</v>
      </c>
      <c r="I388" s="284"/>
      <c r="J388" s="285">
        <f>ROUND(I388*H388,2)</f>
        <v>0</v>
      </c>
      <c r="K388" s="281" t="s">
        <v>203</v>
      </c>
      <c r="L388" s="286"/>
      <c r="M388" s="287" t="s">
        <v>19</v>
      </c>
      <c r="N388" s="288" t="s">
        <v>45</v>
      </c>
      <c r="O388" s="87"/>
      <c r="P388" s="225">
        <f>O388*H388</f>
        <v>0</v>
      </c>
      <c r="Q388" s="225">
        <v>0.0025999999999999999</v>
      </c>
      <c r="R388" s="225">
        <f>Q388*H388</f>
        <v>0.0025999999999999999</v>
      </c>
      <c r="S388" s="225">
        <v>0</v>
      </c>
      <c r="T388" s="226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7" t="s">
        <v>396</v>
      </c>
      <c r="AT388" s="227" t="s">
        <v>542</v>
      </c>
      <c r="AU388" s="227" t="s">
        <v>83</v>
      </c>
      <c r="AY388" s="20" t="s">
        <v>197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20" t="s">
        <v>81</v>
      </c>
      <c r="BK388" s="228">
        <f>ROUND(I388*H388,2)</f>
        <v>0</v>
      </c>
      <c r="BL388" s="20" t="s">
        <v>291</v>
      </c>
      <c r="BM388" s="227" t="s">
        <v>3315</v>
      </c>
    </row>
    <row r="389" s="2" customFormat="1" ht="44.25" customHeight="1">
      <c r="A389" s="41"/>
      <c r="B389" s="42"/>
      <c r="C389" s="216" t="s">
        <v>1192</v>
      </c>
      <c r="D389" s="216" t="s">
        <v>199</v>
      </c>
      <c r="E389" s="217" t="s">
        <v>3316</v>
      </c>
      <c r="F389" s="218" t="s">
        <v>3317</v>
      </c>
      <c r="G389" s="219" t="s">
        <v>1259</v>
      </c>
      <c r="H389" s="290"/>
      <c r="I389" s="221"/>
      <c r="J389" s="222">
        <f>ROUND(I389*H389,2)</f>
        <v>0</v>
      </c>
      <c r="K389" s="218" t="s">
        <v>203</v>
      </c>
      <c r="L389" s="47"/>
      <c r="M389" s="223" t="s">
        <v>19</v>
      </c>
      <c r="N389" s="224" t="s">
        <v>45</v>
      </c>
      <c r="O389" s="87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7" t="s">
        <v>291</v>
      </c>
      <c r="AT389" s="227" t="s">
        <v>199</v>
      </c>
      <c r="AU389" s="227" t="s">
        <v>83</v>
      </c>
      <c r="AY389" s="20" t="s">
        <v>197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20" t="s">
        <v>81</v>
      </c>
      <c r="BK389" s="228">
        <f>ROUND(I389*H389,2)</f>
        <v>0</v>
      </c>
      <c r="BL389" s="20" t="s">
        <v>291</v>
      </c>
      <c r="BM389" s="227" t="s">
        <v>3318</v>
      </c>
    </row>
    <row r="390" s="2" customFormat="1">
      <c r="A390" s="41"/>
      <c r="B390" s="42"/>
      <c r="C390" s="43"/>
      <c r="D390" s="229" t="s">
        <v>205</v>
      </c>
      <c r="E390" s="43"/>
      <c r="F390" s="230" t="s">
        <v>3319</v>
      </c>
      <c r="G390" s="43"/>
      <c r="H390" s="43"/>
      <c r="I390" s="231"/>
      <c r="J390" s="43"/>
      <c r="K390" s="43"/>
      <c r="L390" s="47"/>
      <c r="M390" s="291"/>
      <c r="N390" s="292"/>
      <c r="O390" s="293"/>
      <c r="P390" s="293"/>
      <c r="Q390" s="293"/>
      <c r="R390" s="293"/>
      <c r="S390" s="293"/>
      <c r="T390" s="294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205</v>
      </c>
      <c r="AU390" s="20" t="s">
        <v>83</v>
      </c>
    </row>
    <row r="391" s="2" customFormat="1" ht="6.96" customHeight="1">
      <c r="A391" s="41"/>
      <c r="B391" s="62"/>
      <c r="C391" s="63"/>
      <c r="D391" s="63"/>
      <c r="E391" s="63"/>
      <c r="F391" s="63"/>
      <c r="G391" s="63"/>
      <c r="H391" s="63"/>
      <c r="I391" s="63"/>
      <c r="J391" s="63"/>
      <c r="K391" s="63"/>
      <c r="L391" s="47"/>
      <c r="M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</row>
  </sheetData>
  <sheetProtection sheet="1" autoFilter="0" formatColumns="0" formatRows="0" objects="1" scenarios="1" spinCount="100000" saltValue="q2h6EnNdqiHuuBLvkhk77RYG0mIZqTz5FGMzgdji8PmkqxLZUy3dsGNI+Pg2aNWLLVluHv1zNfkQoJJKo+RC/Q==" hashValue="WFPKoyPEXQ294sI8Te8J8OvLAcMWnppiGnQ7cv1BEzzdkBp0NaNRtVIjAhB/g0qNSHajGpqseLgMTRhKxNXP0A==" algorithmName="SHA-512" password="CC35"/>
  <autoFilter ref="C103:K39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0:H90"/>
    <mergeCell ref="E94:H94"/>
    <mergeCell ref="E92:H92"/>
    <mergeCell ref="E96:H96"/>
    <mergeCell ref="L2:V2"/>
  </mergeCells>
  <hyperlinks>
    <hyperlink ref="F108" r:id="rId1" display="https://podminky.urs.cz/item/CS_URS_2024_02/132251104"/>
    <hyperlink ref="F110" r:id="rId2" display="https://podminky.urs.cz/item/CS_URS_2024_02/162751117"/>
    <hyperlink ref="F112" r:id="rId3" display="https://podminky.urs.cz/item/CS_URS_2024_02/162751119"/>
    <hyperlink ref="F114" r:id="rId4" display="https://podminky.urs.cz/item/CS_URS_2024_02/167151101"/>
    <hyperlink ref="F116" r:id="rId5" display="https://podminky.urs.cz/item/CS_URS_2024_02/171201221"/>
    <hyperlink ref="F119" r:id="rId6" display="https://podminky.urs.cz/item/CS_URS_2024_02/171251201"/>
    <hyperlink ref="F122" r:id="rId7" display="https://podminky.urs.cz/item/CS_URS_2024_02/174101101"/>
    <hyperlink ref="F124" r:id="rId8" display="https://podminky.urs.cz/item/CS_URS_2024_02/175151101"/>
    <hyperlink ref="F127" r:id="rId9" display="https://podminky.urs.cz/item/CS_URS_2024_02/451572111"/>
    <hyperlink ref="F130" r:id="rId10" display="https://podminky.urs.cz/item/CS_URS_2024_02/998011001"/>
    <hyperlink ref="F134" r:id="rId11" display="https://podminky.urs.cz/item/CS_URS_2024_02/713463211"/>
    <hyperlink ref="F137" r:id="rId12" display="https://podminky.urs.cz/item/CS_URS_2024_02/713463411"/>
    <hyperlink ref="F140" r:id="rId13" display="https://podminky.urs.cz/item/CS_URS_2024_02/998713202"/>
    <hyperlink ref="F144" r:id="rId14" display="https://podminky.urs.cz/item/CS_URS_2024_02/721173401"/>
    <hyperlink ref="F146" r:id="rId15" display="https://podminky.urs.cz/item/CS_URS_2024_02/721173402"/>
    <hyperlink ref="F148" r:id="rId16" display="https://podminky.urs.cz/item/CS_URS_2024_02/721173403"/>
    <hyperlink ref="F150" r:id="rId17" display="https://podminky.urs.cz/item/CS_URS_2024_02/721173404"/>
    <hyperlink ref="F152" r:id="rId18" display="https://podminky.urs.cz/item/CS_URS_2024_02/721174024"/>
    <hyperlink ref="F154" r:id="rId19" display="https://podminky.urs.cz/item/CS_URS_2024_02/721174025"/>
    <hyperlink ref="F156" r:id="rId20" display="https://podminky.urs.cz/item/CS_URS_2024_02/721174041"/>
    <hyperlink ref="F158" r:id="rId21" display="https://podminky.urs.cz/item/CS_URS_2024_02/721174043"/>
    <hyperlink ref="F160" r:id="rId22" display="https://podminky.urs.cz/item/CS_URS_2024_02/721174044"/>
    <hyperlink ref="F162" r:id="rId23" display="https://podminky.urs.cz/item/CS_URS_2024_02/721174045"/>
    <hyperlink ref="F164" r:id="rId24" display="https://podminky.urs.cz/item/CS_URS_2024_02/721174056"/>
    <hyperlink ref="F166" r:id="rId25" display="https://podminky.urs.cz/item/CS_URS_2024_02/721194105"/>
    <hyperlink ref="F168" r:id="rId26" display="https://podminky.urs.cz/item/CS_URS_2024_02/721194109"/>
    <hyperlink ref="F172" r:id="rId27" display="https://podminky.urs.cz/item/CS_URS_2024_02/721226512"/>
    <hyperlink ref="F174" r:id="rId28" display="https://podminky.urs.cz/item/CS_URS_2024_02/721233112"/>
    <hyperlink ref="F176" r:id="rId29" display="https://podminky.urs.cz/item/CS_URS_2024_02/721273153"/>
    <hyperlink ref="F179" r:id="rId30" display="https://podminky.urs.cz/item/CS_URS_2024_02/721290111"/>
    <hyperlink ref="F181" r:id="rId31" display="https://podminky.urs.cz/item/CS_URS_2024_02/721290112"/>
    <hyperlink ref="F183" r:id="rId32" display="https://podminky.urs.cz/item/CS_URS_2024_02/998721202"/>
    <hyperlink ref="F188" r:id="rId33" display="https://podminky.urs.cz/item/CS_URS_2024_02/722130234"/>
    <hyperlink ref="F190" r:id="rId34" display="https://podminky.urs.cz/item/CS_URS_2024_02/722175002"/>
    <hyperlink ref="F192" r:id="rId35" display="https://podminky.urs.cz/item/CS_URS_2024_02/722175003"/>
    <hyperlink ref="F194" r:id="rId36" display="https://podminky.urs.cz/item/CS_URS_2024_02/722175004"/>
    <hyperlink ref="F196" r:id="rId37" display="https://podminky.urs.cz/item/CS_URS_2024_02/722175005"/>
    <hyperlink ref="F198" r:id="rId38" display="https://podminky.urs.cz/item/CS_URS_2024_02/722175006"/>
    <hyperlink ref="F200" r:id="rId39" display="https://podminky.urs.cz/item/CS_URS_2024_02/722175007"/>
    <hyperlink ref="F202" r:id="rId40" display="https://podminky.urs.cz/item/CS_URS_2024_02/722181221"/>
    <hyperlink ref="F204" r:id="rId41" display="https://podminky.urs.cz/item/CS_URS_2024_02/722181222"/>
    <hyperlink ref="F207" r:id="rId42" display="https://podminky.urs.cz/item/CS_URS_2024_02/722181231"/>
    <hyperlink ref="F209" r:id="rId43" display="https://podminky.urs.cz/item/CS_URS_2024_02/722181232"/>
    <hyperlink ref="F211" r:id="rId44" display="https://podminky.urs.cz/item/CS_URS_2024_02/722181233"/>
    <hyperlink ref="F213" r:id="rId45" display="https://podminky.urs.cz/item/CS_URS_2024_02/722182011"/>
    <hyperlink ref="F215" r:id="rId46" display="https://podminky.urs.cz/item/CS_URS_2024_02/722182012"/>
    <hyperlink ref="F217" r:id="rId47" display="https://podminky.urs.cz/item/CS_URS_2024_02/722182013"/>
    <hyperlink ref="F219" r:id="rId48" display="https://podminky.urs.cz/item/CS_URS_2024_02/722182014"/>
    <hyperlink ref="F221" r:id="rId49" display="https://podminky.urs.cz/item/CS_URS_2024_02/722182015"/>
    <hyperlink ref="F223" r:id="rId50" display="https://podminky.urs.cz/item/CS_URS_2024_02/722182016"/>
    <hyperlink ref="F225" r:id="rId51" display="https://podminky.urs.cz/item/CS_URS_2024_02/722190401"/>
    <hyperlink ref="F227" r:id="rId52" display="https://podminky.urs.cz/item/CS_URS_2024_02/722220111"/>
    <hyperlink ref="F229" r:id="rId53" display="https://podminky.urs.cz/item/CS_URS_2024_02/722220231"/>
    <hyperlink ref="F231" r:id="rId54" display="https://podminky.urs.cz/item/CS_URS_2024_02/722220232"/>
    <hyperlink ref="F233" r:id="rId55" display="https://podminky.urs.cz/item/CS_URS_2024_02/722220233"/>
    <hyperlink ref="F235" r:id="rId56" display="https://podminky.urs.cz/item/CS_URS_2024_02/722220234"/>
    <hyperlink ref="F237" r:id="rId57" display="https://podminky.urs.cz/item/CS_URS_2024_02/722220235"/>
    <hyperlink ref="F239" r:id="rId58" display="https://podminky.urs.cz/item/CS_URS_2024_02/722220236"/>
    <hyperlink ref="F241" r:id="rId59" display="https://podminky.urs.cz/item/CS_URS_2024_02/722224115"/>
    <hyperlink ref="F244" r:id="rId60" display="https://podminky.urs.cz/item/CS_URS_2024_02/722230101"/>
    <hyperlink ref="F246" r:id="rId61" display="https://podminky.urs.cz/item/CS_URS_2024_02/722230102"/>
    <hyperlink ref="F248" r:id="rId62" display="https://podminky.urs.cz/item/CS_URS_2024_02/722230103"/>
    <hyperlink ref="F250" r:id="rId63" display="https://podminky.urs.cz/item/CS_URS_2024_02/722230104"/>
    <hyperlink ref="F252" r:id="rId64" display="https://podminky.urs.cz/item/CS_URS_2024_02/722230105"/>
    <hyperlink ref="F254" r:id="rId65" display="https://podminky.urs.cz/item/CS_URS_2024_02/722230106"/>
    <hyperlink ref="F256" r:id="rId66" display="https://podminky.urs.cz/item/CS_URS_2024_02/722231073"/>
    <hyperlink ref="F258" r:id="rId67" display="https://podminky.urs.cz/item/CS_URS_2024_02/722231074"/>
    <hyperlink ref="F260" r:id="rId68" display="https://podminky.urs.cz/item/CS_URS_2024_02/722231077"/>
    <hyperlink ref="F262" r:id="rId69" display="https://podminky.urs.cz/item/CS_URS_2024_02/722231142"/>
    <hyperlink ref="F264" r:id="rId70" display="https://podminky.urs.cz/item/CS_URS_2024_02/722231206"/>
    <hyperlink ref="F266" r:id="rId71" display="https://podminky.urs.cz/item/CS_URS_2024_02/722232504"/>
    <hyperlink ref="F268" r:id="rId72" display="https://podminky.urs.cz/item/CS_URS_2024_02/722234264"/>
    <hyperlink ref="F270" r:id="rId73" display="https://podminky.urs.cz/item/CS_URS_2024_02/722234267"/>
    <hyperlink ref="F272" r:id="rId74" display="https://podminky.urs.cz/item/CS_URS_2024_02/722234268"/>
    <hyperlink ref="F274" r:id="rId75" display="https://podminky.urs.cz/item/CS_URS_2024_02/722250133"/>
    <hyperlink ref="F279" r:id="rId76" display="https://podminky.urs.cz/item/CS_URS_2024_02/722290226"/>
    <hyperlink ref="F281" r:id="rId77" display="https://podminky.urs.cz/item/CS_URS_2024_02/722290234"/>
    <hyperlink ref="F283" r:id="rId78" display="https://podminky.urs.cz/item/CS_URS_2024_02/998722202"/>
    <hyperlink ref="F288" r:id="rId79" display="https://podminky.urs.cz/item/CS_URS_2024_02/724239116"/>
    <hyperlink ref="F291" r:id="rId80" display="https://podminky.urs.cz/item/CS_URS_2024_02/998724201"/>
    <hyperlink ref="F294" r:id="rId81" display="https://podminky.urs.cz/item/CS_URS_2024_02/725111132"/>
    <hyperlink ref="F296" r:id="rId82" display="https://podminky.urs.cz/item/CS_URS_2024_02/725112022"/>
    <hyperlink ref="F298" r:id="rId83" display="https://podminky.urs.cz/item/CS_URS_2024_02/725121527"/>
    <hyperlink ref="F300" r:id="rId84" display="https://podminky.urs.cz/item/CS_URS_2024_02/725211603"/>
    <hyperlink ref="F302" r:id="rId85" display="https://podminky.urs.cz/item/CS_URS_2024_02/725211647"/>
    <hyperlink ref="F306" r:id="rId86" display="https://podminky.urs.cz/item/CS_URS_2024_02/725211701"/>
    <hyperlink ref="F309" r:id="rId87" display="https://podminky.urs.cz/item/CS_URS_2024_02/725241218"/>
    <hyperlink ref="F311" r:id="rId88" display="https://podminky.urs.cz/item/CS_URS_2024_02/725244123"/>
    <hyperlink ref="F313" r:id="rId89" display="https://podminky.urs.cz/item/CS_URS_2024_02/725244313"/>
    <hyperlink ref="F315" r:id="rId90" display="https://podminky.urs.cz/item/CS_URS_2024_02/725319111"/>
    <hyperlink ref="F318" r:id="rId91" display="https://podminky.urs.cz/item/CS_URS_2024_02/725331111"/>
    <hyperlink ref="F320" r:id="rId92" display="https://podminky.urs.cz/item/CS_URS_2024_02/725813111"/>
    <hyperlink ref="F322" r:id="rId93" display="https://podminky.urs.cz/item/CS_URS_2024_02/725813112"/>
    <hyperlink ref="F324" r:id="rId94" display="https://podminky.urs.cz/item/CS_URS_2024_02/725821316"/>
    <hyperlink ref="F326" r:id="rId95" display="https://podminky.urs.cz/item/CS_URS_2024_02/725821325"/>
    <hyperlink ref="F328" r:id="rId96" display="https://podminky.urs.cz/item/CS_URS_2024_02/725822613"/>
    <hyperlink ref="F330" r:id="rId97" display="https://podminky.urs.cz/item/CS_URS_2024_02/725841312"/>
    <hyperlink ref="F333" r:id="rId98" display="https://podminky.urs.cz/item/CS_URS_2024_02/725851315"/>
    <hyperlink ref="F335" r:id="rId99" display="https://podminky.urs.cz/item/CS_URS_2024_02/725851317"/>
    <hyperlink ref="F337" r:id="rId100" display="https://podminky.urs.cz/item/CS_URS_2024_02/725861102"/>
    <hyperlink ref="F339" r:id="rId101" display="https://podminky.urs.cz/item/CS_URS_2024_02/725862103"/>
    <hyperlink ref="F341" r:id="rId102" display="https://podminky.urs.cz/item/CS_URS_2024_02/725862123"/>
    <hyperlink ref="F343" r:id="rId103" display="https://podminky.urs.cz/item/CS_URS_2024_02/725865312"/>
    <hyperlink ref="F345" r:id="rId104" display="https://podminky.urs.cz/item/CS_URS_2024_02/725869101"/>
    <hyperlink ref="F348" r:id="rId105" display="https://podminky.urs.cz/item/CS_URS_2024_02/725980122"/>
    <hyperlink ref="F350" r:id="rId106" display="https://podminky.urs.cz/item/CS_URS_2024_02/998725202"/>
    <hyperlink ref="F353" r:id="rId107" display="https://podminky.urs.cz/item/CS_URS_2024_02/726111031"/>
    <hyperlink ref="F357" r:id="rId108" display="https://podminky.urs.cz/item/CS_URS_2024_02/998726212"/>
    <hyperlink ref="F360" r:id="rId109" display="https://podminky.urs.cz/item/CS_URS_2024_02/727111002"/>
    <hyperlink ref="F362" r:id="rId110" display="https://podminky.urs.cz/item/CS_URS_2024_02/727111042"/>
    <hyperlink ref="F364" r:id="rId111" display="https://podminky.urs.cz/item/CS_URS_2024_02/727222001"/>
    <hyperlink ref="F366" r:id="rId112" display="https://podminky.urs.cz/item/CS_URS_2024_02/727222002"/>
    <hyperlink ref="F368" r:id="rId113" display="https://podminky.urs.cz/item/CS_URS_2024_02/727222003"/>
    <hyperlink ref="F370" r:id="rId114" display="https://podminky.urs.cz/item/CS_URS_2024_02/727222004"/>
    <hyperlink ref="F372" r:id="rId115" display="https://podminky.urs.cz/item/CS_URS_2024_02/727222005"/>
    <hyperlink ref="F374" r:id="rId116" display="https://podminky.urs.cz/item/CS_URS_2024_02/727222007"/>
    <hyperlink ref="F376" r:id="rId117" display="https://podminky.urs.cz/item/CS_URS_2024_02/727222008"/>
    <hyperlink ref="F378" r:id="rId118" display="https://podminky.urs.cz/item/CS_URS_2024_02/727223101"/>
    <hyperlink ref="F380" r:id="rId119" display="https://podminky.urs.cz/item/CS_URS_2024_02/727223103"/>
    <hyperlink ref="F382" r:id="rId120" display="https://podminky.urs.cz/item/CS_URS_2024_02/727223105"/>
    <hyperlink ref="F384" r:id="rId121" display="https://podminky.urs.cz/item/CS_URS_2024_02/998727202"/>
    <hyperlink ref="F387" r:id="rId122" display="https://podminky.urs.cz/item/CS_URS_2024_02/732429212"/>
    <hyperlink ref="F390" r:id="rId123" display="https://podminky.urs.cz/item/CS_URS_2024_02/998732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2724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2725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3320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37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ROUND(J92,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ROUND((SUM(BE92:BE94)),  2)</f>
        <v>0</v>
      </c>
      <c r="G37" s="41"/>
      <c r="H37" s="41"/>
      <c r="I37" s="161">
        <v>0.20999999999999999</v>
      </c>
      <c r="J37" s="160">
        <f>ROUND(((SUM(BE92:BE94))*I37),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ROUND((SUM(BF92:BF94)),  2)</f>
        <v>0</v>
      </c>
      <c r="G38" s="41"/>
      <c r="H38" s="41"/>
      <c r="I38" s="161">
        <v>0.12</v>
      </c>
      <c r="J38" s="160">
        <f>ROUND(((SUM(BF92:BF94))*I38),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ROUND((SUM(BG92:BG94)),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ROUND((SUM(BH92:BH94)),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ROUND((SUM(BI92:BI94)),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 - aktual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2724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2725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D.1.4.2 - Vzduchotechnika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J92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3321</v>
      </c>
      <c r="E68" s="181"/>
      <c r="F68" s="181"/>
      <c r="G68" s="181"/>
      <c r="H68" s="181"/>
      <c r="I68" s="181"/>
      <c r="J68" s="182">
        <f>J93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182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ZZS - Náchod - aktual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147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1" customFormat="1" ht="16.5" customHeight="1">
      <c r="B80" s="24"/>
      <c r="C80" s="25"/>
      <c r="D80" s="25"/>
      <c r="E80" s="173" t="s">
        <v>148</v>
      </c>
      <c r="F80" s="25"/>
      <c r="G80" s="25"/>
      <c r="H80" s="25"/>
      <c r="I80" s="25"/>
      <c r="J80" s="25"/>
      <c r="K80" s="25"/>
      <c r="L80" s="23"/>
    </row>
    <row r="81" s="1" customFormat="1" ht="12" customHeight="1">
      <c r="B81" s="24"/>
      <c r="C81" s="35" t="s">
        <v>149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295" t="s">
        <v>2724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2725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E13</f>
        <v>D.1.4.2 - Vzduchotechnika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F16</f>
        <v xml:space="preserve"> </v>
      </c>
      <c r="G86" s="43"/>
      <c r="H86" s="43"/>
      <c r="I86" s="35" t="s">
        <v>23</v>
      </c>
      <c r="J86" s="75" t="str">
        <f>IF(J16="","",J16)</f>
        <v>29. 7. 2024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E19</f>
        <v>Královéhradecký kraj</v>
      </c>
      <c r="G88" s="43"/>
      <c r="H88" s="43"/>
      <c r="I88" s="35" t="s">
        <v>31</v>
      </c>
      <c r="J88" s="39" t="str">
        <f>E25</f>
        <v>CE-ING s.r.o.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29</v>
      </c>
      <c r="D89" s="43"/>
      <c r="E89" s="43"/>
      <c r="F89" s="30" t="str">
        <f>IF(E22="","",E22)</f>
        <v>Vyplň údaj</v>
      </c>
      <c r="G89" s="43"/>
      <c r="H89" s="43"/>
      <c r="I89" s="35" t="s">
        <v>36</v>
      </c>
      <c r="J89" s="39" t="str">
        <f>E28</f>
        <v xml:space="preserve"> 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9"/>
      <c r="B91" s="190"/>
      <c r="C91" s="191" t="s">
        <v>183</v>
      </c>
      <c r="D91" s="192" t="s">
        <v>59</v>
      </c>
      <c r="E91" s="192" t="s">
        <v>55</v>
      </c>
      <c r="F91" s="192" t="s">
        <v>56</v>
      </c>
      <c r="G91" s="192" t="s">
        <v>184</v>
      </c>
      <c r="H91" s="192" t="s">
        <v>185</v>
      </c>
      <c r="I91" s="192" t="s">
        <v>186</v>
      </c>
      <c r="J91" s="192" t="s">
        <v>153</v>
      </c>
      <c r="K91" s="193" t="s">
        <v>187</v>
      </c>
      <c r="L91" s="194"/>
      <c r="M91" s="95" t="s">
        <v>19</v>
      </c>
      <c r="N91" s="96" t="s">
        <v>44</v>
      </c>
      <c r="O91" s="96" t="s">
        <v>188</v>
      </c>
      <c r="P91" s="96" t="s">
        <v>189</v>
      </c>
      <c r="Q91" s="96" t="s">
        <v>190</v>
      </c>
      <c r="R91" s="96" t="s">
        <v>191</v>
      </c>
      <c r="S91" s="96" t="s">
        <v>192</v>
      </c>
      <c r="T91" s="97" t="s">
        <v>193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1"/>
      <c r="B92" s="42"/>
      <c r="C92" s="102" t="s">
        <v>194</v>
      </c>
      <c r="D92" s="43"/>
      <c r="E92" s="43"/>
      <c r="F92" s="43"/>
      <c r="G92" s="43"/>
      <c r="H92" s="43"/>
      <c r="I92" s="43"/>
      <c r="J92" s="195">
        <f>BK92</f>
        <v>0</v>
      </c>
      <c r="K92" s="43"/>
      <c r="L92" s="47"/>
      <c r="M92" s="98"/>
      <c r="N92" s="196"/>
      <c r="O92" s="99"/>
      <c r="P92" s="197">
        <f>P93</f>
        <v>0</v>
      </c>
      <c r="Q92" s="99"/>
      <c r="R92" s="197">
        <f>R93</f>
        <v>0</v>
      </c>
      <c r="S92" s="99"/>
      <c r="T92" s="198">
        <f>T93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73</v>
      </c>
      <c r="AU92" s="20" t="s">
        <v>154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73</v>
      </c>
      <c r="E93" s="203" t="s">
        <v>3322</v>
      </c>
      <c r="F93" s="203" t="s">
        <v>3323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</f>
        <v>0</v>
      </c>
      <c r="Q93" s="208"/>
      <c r="R93" s="209">
        <f>R94</f>
        <v>0</v>
      </c>
      <c r="S93" s="208"/>
      <c r="T93" s="210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81</v>
      </c>
      <c r="AT93" s="212" t="s">
        <v>73</v>
      </c>
      <c r="AU93" s="212" t="s">
        <v>74</v>
      </c>
      <c r="AY93" s="211" t="s">
        <v>197</v>
      </c>
      <c r="BK93" s="213">
        <f>BK94</f>
        <v>0</v>
      </c>
    </row>
    <row r="94" s="2" customFormat="1" ht="16.5" customHeight="1">
      <c r="A94" s="41"/>
      <c r="B94" s="42"/>
      <c r="C94" s="216" t="s">
        <v>81</v>
      </c>
      <c r="D94" s="216" t="s">
        <v>199</v>
      </c>
      <c r="E94" s="217" t="s">
        <v>3324</v>
      </c>
      <c r="F94" s="218" t="s">
        <v>3325</v>
      </c>
      <c r="G94" s="219" t="s">
        <v>528</v>
      </c>
      <c r="H94" s="220">
        <v>1</v>
      </c>
      <c r="I94" s="221"/>
      <c r="J94" s="222">
        <f>ROUND(I94*H94,2)</f>
        <v>0</v>
      </c>
      <c r="K94" s="218" t="s">
        <v>19</v>
      </c>
      <c r="L94" s="47"/>
      <c r="M94" s="296" t="s">
        <v>19</v>
      </c>
      <c r="N94" s="297" t="s">
        <v>45</v>
      </c>
      <c r="O94" s="293"/>
      <c r="P94" s="298">
        <f>O94*H94</f>
        <v>0</v>
      </c>
      <c r="Q94" s="298">
        <v>0</v>
      </c>
      <c r="R94" s="298">
        <f>Q94*H94</f>
        <v>0</v>
      </c>
      <c r="S94" s="298">
        <v>0</v>
      </c>
      <c r="T94" s="299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109</v>
      </c>
      <c r="AT94" s="227" t="s">
        <v>199</v>
      </c>
      <c r="AU94" s="227" t="s">
        <v>81</v>
      </c>
      <c r="AY94" s="20" t="s">
        <v>197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81</v>
      </c>
      <c r="BK94" s="228">
        <f>ROUND(I94*H94,2)</f>
        <v>0</v>
      </c>
      <c r="BL94" s="20" t="s">
        <v>109</v>
      </c>
      <c r="BM94" s="227" t="s">
        <v>3326</v>
      </c>
    </row>
    <row r="95" s="2" customFormat="1" ht="6.96" customHeight="1">
      <c r="A95" s="41"/>
      <c r="B95" s="62"/>
      <c r="C95" s="63"/>
      <c r="D95" s="63"/>
      <c r="E95" s="63"/>
      <c r="F95" s="63"/>
      <c r="G95" s="63"/>
      <c r="H95" s="63"/>
      <c r="I95" s="63"/>
      <c r="J95" s="63"/>
      <c r="K95" s="63"/>
      <c r="L95" s="47"/>
      <c r="M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</sheetData>
  <sheetProtection sheet="1" autoFilter="0" formatColumns="0" formatRows="0" objects="1" scenarios="1" spinCount="100000" saltValue="Syd9cgxM9IyRiKZBJ06Om8pGpzXbtA0tWdrf9eGYjN/mCfNdFDUFEZ+ivRrR5Re8mjK2wqzaHMYWV3jSrlWu7w==" hashValue="DpyvbNnvzZuXxxBKeX5gp1HTh8Loi/rnfw3AaJrdjl30t5dsns9Bj9H3BQ0eDXvjfWviIRmImXImPcnv9YMrMA==" algorithmName="SHA-512" password="CC35"/>
  <autoFilter ref="C91:K9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2724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2725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3327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ROUND(J97,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ROUND((SUM(BE97:BE228)),  2)</f>
        <v>0</v>
      </c>
      <c r="G37" s="41"/>
      <c r="H37" s="41"/>
      <c r="I37" s="161">
        <v>0.20999999999999999</v>
      </c>
      <c r="J37" s="160">
        <f>ROUND(((SUM(BE97:BE228))*I37),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ROUND((SUM(BF97:BF228)),  2)</f>
        <v>0</v>
      </c>
      <c r="G38" s="41"/>
      <c r="H38" s="41"/>
      <c r="I38" s="161">
        <v>0.12</v>
      </c>
      <c r="J38" s="160">
        <f>ROUND(((SUM(BF97:BF228))*I38),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ROUND((SUM(BG97:BG228)),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ROUND((SUM(BH97:BH228)),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ROUND((SUM(BI97:BI228)),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 - aktual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2724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2725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D.1.4.3 - Vytápění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Náchod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J97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164</v>
      </c>
      <c r="E68" s="181"/>
      <c r="F68" s="181"/>
      <c r="G68" s="181"/>
      <c r="H68" s="181"/>
      <c r="I68" s="181"/>
      <c r="J68" s="182">
        <f>J98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167</v>
      </c>
      <c r="E69" s="186"/>
      <c r="F69" s="186"/>
      <c r="G69" s="186"/>
      <c r="H69" s="186"/>
      <c r="I69" s="186"/>
      <c r="J69" s="187">
        <f>J99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3328</v>
      </c>
      <c r="E70" s="186"/>
      <c r="F70" s="186"/>
      <c r="G70" s="186"/>
      <c r="H70" s="186"/>
      <c r="I70" s="186"/>
      <c r="J70" s="187">
        <f>J110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3329</v>
      </c>
      <c r="E71" s="186"/>
      <c r="F71" s="186"/>
      <c r="G71" s="186"/>
      <c r="H71" s="186"/>
      <c r="I71" s="186"/>
      <c r="J71" s="187">
        <f>J147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3330</v>
      </c>
      <c r="E72" s="186"/>
      <c r="F72" s="186"/>
      <c r="G72" s="186"/>
      <c r="H72" s="186"/>
      <c r="I72" s="186"/>
      <c r="J72" s="187">
        <f>J166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3331</v>
      </c>
      <c r="E73" s="186"/>
      <c r="F73" s="186"/>
      <c r="G73" s="186"/>
      <c r="H73" s="186"/>
      <c r="I73" s="186"/>
      <c r="J73" s="187">
        <f>J196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182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3" t="str">
        <f>E7</f>
        <v>ZZS - Náchod - aktual</v>
      </c>
      <c r="F83" s="35"/>
      <c r="G83" s="35"/>
      <c r="H83" s="35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147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1" customFormat="1" ht="16.5" customHeight="1">
      <c r="B85" s="24"/>
      <c r="C85" s="25"/>
      <c r="D85" s="25"/>
      <c r="E85" s="173" t="s">
        <v>148</v>
      </c>
      <c r="F85" s="25"/>
      <c r="G85" s="25"/>
      <c r="H85" s="25"/>
      <c r="I85" s="25"/>
      <c r="J85" s="25"/>
      <c r="K85" s="25"/>
      <c r="L85" s="23"/>
    </row>
    <row r="86" s="1" customFormat="1" ht="12" customHeight="1">
      <c r="B86" s="24"/>
      <c r="C86" s="35" t="s">
        <v>149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2" customFormat="1" ht="16.5" customHeight="1">
      <c r="A87" s="41"/>
      <c r="B87" s="42"/>
      <c r="C87" s="43"/>
      <c r="D87" s="43"/>
      <c r="E87" s="295" t="s">
        <v>2724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2725</v>
      </c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E13</f>
        <v>D.1.4.3 - Vytápění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21</v>
      </c>
      <c r="D91" s="43"/>
      <c r="E91" s="43"/>
      <c r="F91" s="30" t="str">
        <f>F16</f>
        <v>Náchod</v>
      </c>
      <c r="G91" s="43"/>
      <c r="H91" s="43"/>
      <c r="I91" s="35" t="s">
        <v>23</v>
      </c>
      <c r="J91" s="75" t="str">
        <f>IF(J16="","",J16)</f>
        <v>29. 7. 2024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25</v>
      </c>
      <c r="D93" s="43"/>
      <c r="E93" s="43"/>
      <c r="F93" s="30" t="str">
        <f>E19</f>
        <v>Královéhradecký kraj</v>
      </c>
      <c r="G93" s="43"/>
      <c r="H93" s="43"/>
      <c r="I93" s="35" t="s">
        <v>31</v>
      </c>
      <c r="J93" s="39" t="str">
        <f>E25</f>
        <v>CE-ING s.r.o.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29</v>
      </c>
      <c r="D94" s="43"/>
      <c r="E94" s="43"/>
      <c r="F94" s="30" t="str">
        <f>IF(E22="","",E22)</f>
        <v>Vyplň údaj</v>
      </c>
      <c r="G94" s="43"/>
      <c r="H94" s="43"/>
      <c r="I94" s="35" t="s">
        <v>36</v>
      </c>
      <c r="J94" s="39" t="str">
        <f>E28</f>
        <v xml:space="preserve"> 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1" customFormat="1" ht="29.28" customHeight="1">
      <c r="A96" s="189"/>
      <c r="B96" s="190"/>
      <c r="C96" s="191" t="s">
        <v>183</v>
      </c>
      <c r="D96" s="192" t="s">
        <v>59</v>
      </c>
      <c r="E96" s="192" t="s">
        <v>55</v>
      </c>
      <c r="F96" s="192" t="s">
        <v>56</v>
      </c>
      <c r="G96" s="192" t="s">
        <v>184</v>
      </c>
      <c r="H96" s="192" t="s">
        <v>185</v>
      </c>
      <c r="I96" s="192" t="s">
        <v>186</v>
      </c>
      <c r="J96" s="192" t="s">
        <v>153</v>
      </c>
      <c r="K96" s="193" t="s">
        <v>187</v>
      </c>
      <c r="L96" s="194"/>
      <c r="M96" s="95" t="s">
        <v>19</v>
      </c>
      <c r="N96" s="96" t="s">
        <v>44</v>
      </c>
      <c r="O96" s="96" t="s">
        <v>188</v>
      </c>
      <c r="P96" s="96" t="s">
        <v>189</v>
      </c>
      <c r="Q96" s="96" t="s">
        <v>190</v>
      </c>
      <c r="R96" s="96" t="s">
        <v>191</v>
      </c>
      <c r="S96" s="96" t="s">
        <v>192</v>
      </c>
      <c r="T96" s="97" t="s">
        <v>193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1"/>
      <c r="B97" s="42"/>
      <c r="C97" s="102" t="s">
        <v>194</v>
      </c>
      <c r="D97" s="43"/>
      <c r="E97" s="43"/>
      <c r="F97" s="43"/>
      <c r="G97" s="43"/>
      <c r="H97" s="43"/>
      <c r="I97" s="43"/>
      <c r="J97" s="195">
        <f>BK97</f>
        <v>0</v>
      </c>
      <c r="K97" s="43"/>
      <c r="L97" s="47"/>
      <c r="M97" s="98"/>
      <c r="N97" s="196"/>
      <c r="O97" s="99"/>
      <c r="P97" s="197">
        <f>P98</f>
        <v>0</v>
      </c>
      <c r="Q97" s="99"/>
      <c r="R97" s="197">
        <f>R98</f>
        <v>0.0011900000000000001</v>
      </c>
      <c r="S97" s="99"/>
      <c r="T97" s="198">
        <f>T98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73</v>
      </c>
      <c r="AU97" s="20" t="s">
        <v>154</v>
      </c>
      <c r="BK97" s="199">
        <f>BK98</f>
        <v>0</v>
      </c>
    </row>
    <row r="98" s="12" customFormat="1" ht="25.92" customHeight="1">
      <c r="A98" s="12"/>
      <c r="B98" s="200"/>
      <c r="C98" s="201"/>
      <c r="D98" s="202" t="s">
        <v>73</v>
      </c>
      <c r="E98" s="203" t="s">
        <v>1217</v>
      </c>
      <c r="F98" s="203" t="s">
        <v>1218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P99+P110+P147+P166+P196</f>
        <v>0</v>
      </c>
      <c r="Q98" s="208"/>
      <c r="R98" s="209">
        <f>R99+R110+R147+R166+R196</f>
        <v>0.0011900000000000001</v>
      </c>
      <c r="S98" s="208"/>
      <c r="T98" s="210">
        <f>T99+T110+T147+T166+T196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73</v>
      </c>
      <c r="AU98" s="212" t="s">
        <v>74</v>
      </c>
      <c r="AY98" s="211" t="s">
        <v>197</v>
      </c>
      <c r="BK98" s="213">
        <f>BK99+BK110+BK147+BK166+BK196</f>
        <v>0</v>
      </c>
    </row>
    <row r="99" s="12" customFormat="1" ht="22.8" customHeight="1">
      <c r="A99" s="12"/>
      <c r="B99" s="200"/>
      <c r="C99" s="201"/>
      <c r="D99" s="202" t="s">
        <v>73</v>
      </c>
      <c r="E99" s="214" t="s">
        <v>1375</v>
      </c>
      <c r="F99" s="214" t="s">
        <v>1376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SUM(P100:P109)</f>
        <v>0</v>
      </c>
      <c r="Q99" s="208"/>
      <c r="R99" s="209">
        <f>SUM(R100:R109)</f>
        <v>0</v>
      </c>
      <c r="S99" s="208"/>
      <c r="T99" s="210">
        <f>SUM(T100:T109)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73</v>
      </c>
      <c r="AU99" s="212" t="s">
        <v>81</v>
      </c>
      <c r="AY99" s="211" t="s">
        <v>197</v>
      </c>
      <c r="BK99" s="213">
        <f>SUM(BK100:BK109)</f>
        <v>0</v>
      </c>
    </row>
    <row r="100" s="2" customFormat="1" ht="24.15" customHeight="1">
      <c r="A100" s="41"/>
      <c r="B100" s="42"/>
      <c r="C100" s="216" t="s">
        <v>81</v>
      </c>
      <c r="D100" s="216" t="s">
        <v>199</v>
      </c>
      <c r="E100" s="217" t="s">
        <v>3332</v>
      </c>
      <c r="F100" s="218" t="s">
        <v>3333</v>
      </c>
      <c r="G100" s="219" t="s">
        <v>886</v>
      </c>
      <c r="H100" s="220">
        <v>55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291</v>
      </c>
      <c r="AT100" s="227" t="s">
        <v>199</v>
      </c>
      <c r="AU100" s="227" t="s">
        <v>83</v>
      </c>
      <c r="AY100" s="20" t="s">
        <v>197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81</v>
      </c>
      <c r="BK100" s="228">
        <f>ROUND(I100*H100,2)</f>
        <v>0</v>
      </c>
      <c r="BL100" s="20" t="s">
        <v>291</v>
      </c>
      <c r="BM100" s="227" t="s">
        <v>3334</v>
      </c>
    </row>
    <row r="101" s="2" customFormat="1" ht="21.75" customHeight="1">
      <c r="A101" s="41"/>
      <c r="B101" s="42"/>
      <c r="C101" s="216" t="s">
        <v>83</v>
      </c>
      <c r="D101" s="216" t="s">
        <v>199</v>
      </c>
      <c r="E101" s="217" t="s">
        <v>3335</v>
      </c>
      <c r="F101" s="218" t="s">
        <v>3336</v>
      </c>
      <c r="G101" s="219" t="s">
        <v>267</v>
      </c>
      <c r="H101" s="220">
        <v>3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291</v>
      </c>
      <c r="AT101" s="227" t="s">
        <v>199</v>
      </c>
      <c r="AU101" s="227" t="s">
        <v>83</v>
      </c>
      <c r="AY101" s="20" t="s">
        <v>197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81</v>
      </c>
      <c r="BK101" s="228">
        <f>ROUND(I101*H101,2)</f>
        <v>0</v>
      </c>
      <c r="BL101" s="20" t="s">
        <v>291</v>
      </c>
      <c r="BM101" s="227" t="s">
        <v>3337</v>
      </c>
    </row>
    <row r="102" s="2" customFormat="1" ht="24.15" customHeight="1">
      <c r="A102" s="41"/>
      <c r="B102" s="42"/>
      <c r="C102" s="216" t="s">
        <v>94</v>
      </c>
      <c r="D102" s="216" t="s">
        <v>199</v>
      </c>
      <c r="E102" s="217" t="s">
        <v>3338</v>
      </c>
      <c r="F102" s="218" t="s">
        <v>3339</v>
      </c>
      <c r="G102" s="219" t="s">
        <v>202</v>
      </c>
      <c r="H102" s="220">
        <v>3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291</v>
      </c>
      <c r="AT102" s="227" t="s">
        <v>199</v>
      </c>
      <c r="AU102" s="227" t="s">
        <v>83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291</v>
      </c>
      <c r="BM102" s="227" t="s">
        <v>3340</v>
      </c>
    </row>
    <row r="103" s="2" customFormat="1" ht="24.15" customHeight="1">
      <c r="A103" s="41"/>
      <c r="B103" s="42"/>
      <c r="C103" s="216" t="s">
        <v>109</v>
      </c>
      <c r="D103" s="216" t="s">
        <v>199</v>
      </c>
      <c r="E103" s="217" t="s">
        <v>3341</v>
      </c>
      <c r="F103" s="218" t="s">
        <v>3342</v>
      </c>
      <c r="G103" s="219" t="s">
        <v>202</v>
      </c>
      <c r="H103" s="220">
        <v>3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291</v>
      </c>
      <c r="AT103" s="227" t="s">
        <v>199</v>
      </c>
      <c r="AU103" s="227" t="s">
        <v>83</v>
      </c>
      <c r="AY103" s="20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81</v>
      </c>
      <c r="BK103" s="228">
        <f>ROUND(I103*H103,2)</f>
        <v>0</v>
      </c>
      <c r="BL103" s="20" t="s">
        <v>291</v>
      </c>
      <c r="BM103" s="227" t="s">
        <v>3343</v>
      </c>
    </row>
    <row r="104" s="2" customFormat="1" ht="33" customHeight="1">
      <c r="A104" s="41"/>
      <c r="B104" s="42"/>
      <c r="C104" s="216" t="s">
        <v>230</v>
      </c>
      <c r="D104" s="216" t="s">
        <v>199</v>
      </c>
      <c r="E104" s="217" t="s">
        <v>3344</v>
      </c>
      <c r="F104" s="218" t="s">
        <v>3345</v>
      </c>
      <c r="G104" s="219" t="s">
        <v>886</v>
      </c>
      <c r="H104" s="220">
        <v>55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291</v>
      </c>
      <c r="AT104" s="227" t="s">
        <v>199</v>
      </c>
      <c r="AU104" s="227" t="s">
        <v>83</v>
      </c>
      <c r="AY104" s="20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81</v>
      </c>
      <c r="BK104" s="228">
        <f>ROUND(I104*H104,2)</f>
        <v>0</v>
      </c>
      <c r="BL104" s="20" t="s">
        <v>291</v>
      </c>
      <c r="BM104" s="227" t="s">
        <v>3346</v>
      </c>
    </row>
    <row r="105" s="2" customFormat="1" ht="24.15" customHeight="1">
      <c r="A105" s="41"/>
      <c r="B105" s="42"/>
      <c r="C105" s="216" t="s">
        <v>698</v>
      </c>
      <c r="D105" s="216" t="s">
        <v>199</v>
      </c>
      <c r="E105" s="217" t="s">
        <v>3347</v>
      </c>
      <c r="F105" s="218" t="s">
        <v>3348</v>
      </c>
      <c r="G105" s="219" t="s">
        <v>202</v>
      </c>
      <c r="H105" s="220">
        <v>3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291</v>
      </c>
      <c r="AT105" s="227" t="s">
        <v>199</v>
      </c>
      <c r="AU105" s="227" t="s">
        <v>83</v>
      </c>
      <c r="AY105" s="20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81</v>
      </c>
      <c r="BK105" s="228">
        <f>ROUND(I105*H105,2)</f>
        <v>0</v>
      </c>
      <c r="BL105" s="20" t="s">
        <v>291</v>
      </c>
      <c r="BM105" s="227" t="s">
        <v>3349</v>
      </c>
    </row>
    <row r="106" s="2" customFormat="1" ht="16.5" customHeight="1">
      <c r="A106" s="41"/>
      <c r="B106" s="42"/>
      <c r="C106" s="216" t="s">
        <v>236</v>
      </c>
      <c r="D106" s="216" t="s">
        <v>199</v>
      </c>
      <c r="E106" s="217" t="s">
        <v>3350</v>
      </c>
      <c r="F106" s="218" t="s">
        <v>3351</v>
      </c>
      <c r="G106" s="219" t="s">
        <v>202</v>
      </c>
      <c r="H106" s="220">
        <v>3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291</v>
      </c>
      <c r="AT106" s="227" t="s">
        <v>199</v>
      </c>
      <c r="AU106" s="227" t="s">
        <v>83</v>
      </c>
      <c r="AY106" s="20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81</v>
      </c>
      <c r="BK106" s="228">
        <f>ROUND(I106*H106,2)</f>
        <v>0</v>
      </c>
      <c r="BL106" s="20" t="s">
        <v>291</v>
      </c>
      <c r="BM106" s="227" t="s">
        <v>3352</v>
      </c>
    </row>
    <row r="107" s="2" customFormat="1" ht="24.15" customHeight="1">
      <c r="A107" s="41"/>
      <c r="B107" s="42"/>
      <c r="C107" s="216" t="s">
        <v>245</v>
      </c>
      <c r="D107" s="216" t="s">
        <v>199</v>
      </c>
      <c r="E107" s="217" t="s">
        <v>3353</v>
      </c>
      <c r="F107" s="218" t="s">
        <v>3354</v>
      </c>
      <c r="G107" s="219" t="s">
        <v>253</v>
      </c>
      <c r="H107" s="220">
        <v>0.095000000000000001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291</v>
      </c>
      <c r="AT107" s="227" t="s">
        <v>199</v>
      </c>
      <c r="AU107" s="227" t="s">
        <v>83</v>
      </c>
      <c r="AY107" s="20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81</v>
      </c>
      <c r="BK107" s="228">
        <f>ROUND(I107*H107,2)</f>
        <v>0</v>
      </c>
      <c r="BL107" s="20" t="s">
        <v>291</v>
      </c>
      <c r="BM107" s="227" t="s">
        <v>3355</v>
      </c>
    </row>
    <row r="108" s="2" customFormat="1" ht="16.5" customHeight="1">
      <c r="A108" s="41"/>
      <c r="B108" s="42"/>
      <c r="C108" s="216" t="s">
        <v>250</v>
      </c>
      <c r="D108" s="216" t="s">
        <v>199</v>
      </c>
      <c r="E108" s="217" t="s">
        <v>3356</v>
      </c>
      <c r="F108" s="218" t="s">
        <v>3357</v>
      </c>
      <c r="G108" s="219" t="s">
        <v>886</v>
      </c>
      <c r="H108" s="220">
        <v>7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291</v>
      </c>
      <c r="AT108" s="227" t="s">
        <v>199</v>
      </c>
      <c r="AU108" s="227" t="s">
        <v>83</v>
      </c>
      <c r="AY108" s="20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81</v>
      </c>
      <c r="BK108" s="228">
        <f>ROUND(I108*H108,2)</f>
        <v>0</v>
      </c>
      <c r="BL108" s="20" t="s">
        <v>291</v>
      </c>
      <c r="BM108" s="227" t="s">
        <v>3358</v>
      </c>
    </row>
    <row r="109" s="2" customFormat="1" ht="24.15" customHeight="1">
      <c r="A109" s="41"/>
      <c r="B109" s="42"/>
      <c r="C109" s="216" t="s">
        <v>2766</v>
      </c>
      <c r="D109" s="216" t="s">
        <v>199</v>
      </c>
      <c r="E109" s="217" t="s">
        <v>3359</v>
      </c>
      <c r="F109" s="218" t="s">
        <v>3360</v>
      </c>
      <c r="G109" s="219" t="s">
        <v>253</v>
      </c>
      <c r="H109" s="220">
        <v>0.095000000000000001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291</v>
      </c>
      <c r="AT109" s="227" t="s">
        <v>199</v>
      </c>
      <c r="AU109" s="227" t="s">
        <v>83</v>
      </c>
      <c r="AY109" s="20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81</v>
      </c>
      <c r="BK109" s="228">
        <f>ROUND(I109*H109,2)</f>
        <v>0</v>
      </c>
      <c r="BL109" s="20" t="s">
        <v>291</v>
      </c>
      <c r="BM109" s="227" t="s">
        <v>3361</v>
      </c>
    </row>
    <row r="110" s="12" customFormat="1" ht="22.8" customHeight="1">
      <c r="A110" s="12"/>
      <c r="B110" s="200"/>
      <c r="C110" s="201"/>
      <c r="D110" s="202" t="s">
        <v>73</v>
      </c>
      <c r="E110" s="214" t="s">
        <v>3307</v>
      </c>
      <c r="F110" s="214" t="s">
        <v>3362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SUM(P111:P146)</f>
        <v>0</v>
      </c>
      <c r="Q110" s="208"/>
      <c r="R110" s="209">
        <f>SUM(R111:R146)</f>
        <v>0.0011900000000000001</v>
      </c>
      <c r="S110" s="208"/>
      <c r="T110" s="210">
        <f>SUM(T111:T146)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73</v>
      </c>
      <c r="AU110" s="212" t="s">
        <v>81</v>
      </c>
      <c r="AY110" s="211" t="s">
        <v>197</v>
      </c>
      <c r="BK110" s="213">
        <f>SUM(BK111:BK146)</f>
        <v>0</v>
      </c>
    </row>
    <row r="111" s="2" customFormat="1" ht="24.15" customHeight="1">
      <c r="A111" s="41"/>
      <c r="B111" s="42"/>
      <c r="C111" s="216" t="s">
        <v>259</v>
      </c>
      <c r="D111" s="216" t="s">
        <v>199</v>
      </c>
      <c r="E111" s="217" t="s">
        <v>3363</v>
      </c>
      <c r="F111" s="218" t="s">
        <v>3364</v>
      </c>
      <c r="G111" s="219" t="s">
        <v>1500</v>
      </c>
      <c r="H111" s="220">
        <v>1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0.0011900000000000001</v>
      </c>
      <c r="R111" s="225">
        <f>Q111*H111</f>
        <v>0.0011900000000000001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291</v>
      </c>
      <c r="AT111" s="227" t="s">
        <v>199</v>
      </c>
      <c r="AU111" s="227" t="s">
        <v>83</v>
      </c>
      <c r="AY111" s="20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81</v>
      </c>
      <c r="BK111" s="228">
        <f>ROUND(I111*H111,2)</f>
        <v>0</v>
      </c>
      <c r="BL111" s="20" t="s">
        <v>291</v>
      </c>
      <c r="BM111" s="227" t="s">
        <v>3365</v>
      </c>
    </row>
    <row r="112" s="2" customFormat="1" ht="49.05" customHeight="1">
      <c r="A112" s="41"/>
      <c r="B112" s="42"/>
      <c r="C112" s="216" t="s">
        <v>8</v>
      </c>
      <c r="D112" s="216" t="s">
        <v>199</v>
      </c>
      <c r="E112" s="217" t="s">
        <v>3366</v>
      </c>
      <c r="F112" s="218" t="s">
        <v>3367</v>
      </c>
      <c r="G112" s="219" t="s">
        <v>267</v>
      </c>
      <c r="H112" s="220">
        <v>2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291</v>
      </c>
      <c r="AT112" s="227" t="s">
        <v>199</v>
      </c>
      <c r="AU112" s="227" t="s">
        <v>83</v>
      </c>
      <c r="AY112" s="20" t="s">
        <v>197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81</v>
      </c>
      <c r="BK112" s="228">
        <f>ROUND(I112*H112,2)</f>
        <v>0</v>
      </c>
      <c r="BL112" s="20" t="s">
        <v>291</v>
      </c>
      <c r="BM112" s="227" t="s">
        <v>3368</v>
      </c>
    </row>
    <row r="113" s="2" customFormat="1" ht="49.05" customHeight="1">
      <c r="A113" s="41"/>
      <c r="B113" s="42"/>
      <c r="C113" s="216" t="s">
        <v>271</v>
      </c>
      <c r="D113" s="216" t="s">
        <v>199</v>
      </c>
      <c r="E113" s="217" t="s">
        <v>3369</v>
      </c>
      <c r="F113" s="218" t="s">
        <v>3370</v>
      </c>
      <c r="G113" s="219" t="s">
        <v>267</v>
      </c>
      <c r="H113" s="220">
        <v>1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291</v>
      </c>
      <c r="AT113" s="227" t="s">
        <v>199</v>
      </c>
      <c r="AU113" s="227" t="s">
        <v>83</v>
      </c>
      <c r="AY113" s="20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81</v>
      </c>
      <c r="BK113" s="228">
        <f>ROUND(I113*H113,2)</f>
        <v>0</v>
      </c>
      <c r="BL113" s="20" t="s">
        <v>291</v>
      </c>
      <c r="BM113" s="227" t="s">
        <v>3371</v>
      </c>
    </row>
    <row r="114" s="2" customFormat="1" ht="16.5" customHeight="1">
      <c r="A114" s="41"/>
      <c r="B114" s="42"/>
      <c r="C114" s="216" t="s">
        <v>278</v>
      </c>
      <c r="D114" s="216" t="s">
        <v>199</v>
      </c>
      <c r="E114" s="217" t="s">
        <v>3372</v>
      </c>
      <c r="F114" s="218" t="s">
        <v>3373</v>
      </c>
      <c r="G114" s="219" t="s">
        <v>3374</v>
      </c>
      <c r="H114" s="220">
        <v>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291</v>
      </c>
      <c r="AT114" s="227" t="s">
        <v>199</v>
      </c>
      <c r="AU114" s="227" t="s">
        <v>83</v>
      </c>
      <c r="AY114" s="20" t="s">
        <v>197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81</v>
      </c>
      <c r="BK114" s="228">
        <f>ROUND(I114*H114,2)</f>
        <v>0</v>
      </c>
      <c r="BL114" s="20" t="s">
        <v>291</v>
      </c>
      <c r="BM114" s="227" t="s">
        <v>3375</v>
      </c>
    </row>
    <row r="115" s="2" customFormat="1" ht="16.5" customHeight="1">
      <c r="A115" s="41"/>
      <c r="B115" s="42"/>
      <c r="C115" s="216" t="s">
        <v>284</v>
      </c>
      <c r="D115" s="216" t="s">
        <v>199</v>
      </c>
      <c r="E115" s="217" t="s">
        <v>3376</v>
      </c>
      <c r="F115" s="218" t="s">
        <v>3377</v>
      </c>
      <c r="G115" s="219" t="s">
        <v>3374</v>
      </c>
      <c r="H115" s="220">
        <v>1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291</v>
      </c>
      <c r="AT115" s="227" t="s">
        <v>199</v>
      </c>
      <c r="AU115" s="227" t="s">
        <v>83</v>
      </c>
      <c r="AY115" s="20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81</v>
      </c>
      <c r="BK115" s="228">
        <f>ROUND(I115*H115,2)</f>
        <v>0</v>
      </c>
      <c r="BL115" s="20" t="s">
        <v>291</v>
      </c>
      <c r="BM115" s="227" t="s">
        <v>3378</v>
      </c>
    </row>
    <row r="116" s="2" customFormat="1" ht="16.5" customHeight="1">
      <c r="A116" s="41"/>
      <c r="B116" s="42"/>
      <c r="C116" s="216" t="s">
        <v>291</v>
      </c>
      <c r="D116" s="216" t="s">
        <v>199</v>
      </c>
      <c r="E116" s="217" t="s">
        <v>3379</v>
      </c>
      <c r="F116" s="218" t="s">
        <v>3380</v>
      </c>
      <c r="G116" s="219" t="s">
        <v>3374</v>
      </c>
      <c r="H116" s="220">
        <v>1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291</v>
      </c>
      <c r="AT116" s="227" t="s">
        <v>199</v>
      </c>
      <c r="AU116" s="227" t="s">
        <v>83</v>
      </c>
      <c r="AY116" s="20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81</v>
      </c>
      <c r="BK116" s="228">
        <f>ROUND(I116*H116,2)</f>
        <v>0</v>
      </c>
      <c r="BL116" s="20" t="s">
        <v>291</v>
      </c>
      <c r="BM116" s="227" t="s">
        <v>3381</v>
      </c>
    </row>
    <row r="117" s="2" customFormat="1" ht="16.5" customHeight="1">
      <c r="A117" s="41"/>
      <c r="B117" s="42"/>
      <c r="C117" s="216" t="s">
        <v>296</v>
      </c>
      <c r="D117" s="216" t="s">
        <v>199</v>
      </c>
      <c r="E117" s="217" t="s">
        <v>3382</v>
      </c>
      <c r="F117" s="218" t="s">
        <v>3383</v>
      </c>
      <c r="G117" s="219" t="s">
        <v>3374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291</v>
      </c>
      <c r="AT117" s="227" t="s">
        <v>199</v>
      </c>
      <c r="AU117" s="227" t="s">
        <v>83</v>
      </c>
      <c r="AY117" s="20" t="s">
        <v>197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81</v>
      </c>
      <c r="BK117" s="228">
        <f>ROUND(I117*H117,2)</f>
        <v>0</v>
      </c>
      <c r="BL117" s="20" t="s">
        <v>291</v>
      </c>
      <c r="BM117" s="227" t="s">
        <v>3384</v>
      </c>
    </row>
    <row r="118" s="2" customFormat="1" ht="76.35" customHeight="1">
      <c r="A118" s="41"/>
      <c r="B118" s="42"/>
      <c r="C118" s="216" t="s">
        <v>303</v>
      </c>
      <c r="D118" s="216" t="s">
        <v>199</v>
      </c>
      <c r="E118" s="217" t="s">
        <v>3385</v>
      </c>
      <c r="F118" s="218" t="s">
        <v>3386</v>
      </c>
      <c r="G118" s="219" t="s">
        <v>3374</v>
      </c>
      <c r="H118" s="220">
        <v>1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291</v>
      </c>
      <c r="AT118" s="227" t="s">
        <v>199</v>
      </c>
      <c r="AU118" s="227" t="s">
        <v>83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291</v>
      </c>
      <c r="BM118" s="227" t="s">
        <v>3387</v>
      </c>
    </row>
    <row r="119" s="2" customFormat="1" ht="62.7" customHeight="1">
      <c r="A119" s="41"/>
      <c r="B119" s="42"/>
      <c r="C119" s="216" t="s">
        <v>310</v>
      </c>
      <c r="D119" s="216" t="s">
        <v>199</v>
      </c>
      <c r="E119" s="217" t="s">
        <v>3388</v>
      </c>
      <c r="F119" s="218" t="s">
        <v>3389</v>
      </c>
      <c r="G119" s="219" t="s">
        <v>3374</v>
      </c>
      <c r="H119" s="220">
        <v>1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291</v>
      </c>
      <c r="AT119" s="227" t="s">
        <v>199</v>
      </c>
      <c r="AU119" s="227" t="s">
        <v>83</v>
      </c>
      <c r="AY119" s="20" t="s">
        <v>197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81</v>
      </c>
      <c r="BK119" s="228">
        <f>ROUND(I119*H119,2)</f>
        <v>0</v>
      </c>
      <c r="BL119" s="20" t="s">
        <v>291</v>
      </c>
      <c r="BM119" s="227" t="s">
        <v>3390</v>
      </c>
    </row>
    <row r="120" s="2" customFormat="1" ht="62.7" customHeight="1">
      <c r="A120" s="41"/>
      <c r="B120" s="42"/>
      <c r="C120" s="216" t="s">
        <v>317</v>
      </c>
      <c r="D120" s="216" t="s">
        <v>199</v>
      </c>
      <c r="E120" s="217" t="s">
        <v>3391</v>
      </c>
      <c r="F120" s="218" t="s">
        <v>3392</v>
      </c>
      <c r="G120" s="219" t="s">
        <v>3374</v>
      </c>
      <c r="H120" s="220">
        <v>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291</v>
      </c>
      <c r="AT120" s="227" t="s">
        <v>199</v>
      </c>
      <c r="AU120" s="227" t="s">
        <v>83</v>
      </c>
      <c r="AY120" s="20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81</v>
      </c>
      <c r="BK120" s="228">
        <f>ROUND(I120*H120,2)</f>
        <v>0</v>
      </c>
      <c r="BL120" s="20" t="s">
        <v>291</v>
      </c>
      <c r="BM120" s="227" t="s">
        <v>3393</v>
      </c>
    </row>
    <row r="121" s="2" customFormat="1" ht="21.75" customHeight="1">
      <c r="A121" s="41"/>
      <c r="B121" s="42"/>
      <c r="C121" s="216" t="s">
        <v>7</v>
      </c>
      <c r="D121" s="216" t="s">
        <v>199</v>
      </c>
      <c r="E121" s="217" t="s">
        <v>3394</v>
      </c>
      <c r="F121" s="218" t="s">
        <v>3395</v>
      </c>
      <c r="G121" s="219" t="s">
        <v>2094</v>
      </c>
      <c r="H121" s="220">
        <v>200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291</v>
      </c>
      <c r="AT121" s="227" t="s">
        <v>199</v>
      </c>
      <c r="AU121" s="227" t="s">
        <v>83</v>
      </c>
      <c r="AY121" s="20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81</v>
      </c>
      <c r="BK121" s="228">
        <f>ROUND(I121*H121,2)</f>
        <v>0</v>
      </c>
      <c r="BL121" s="20" t="s">
        <v>291</v>
      </c>
      <c r="BM121" s="227" t="s">
        <v>3396</v>
      </c>
    </row>
    <row r="122" s="2" customFormat="1" ht="16.5" customHeight="1">
      <c r="A122" s="41"/>
      <c r="B122" s="42"/>
      <c r="C122" s="216" t="s">
        <v>328</v>
      </c>
      <c r="D122" s="216" t="s">
        <v>199</v>
      </c>
      <c r="E122" s="217" t="s">
        <v>3397</v>
      </c>
      <c r="F122" s="218" t="s">
        <v>3398</v>
      </c>
      <c r="G122" s="219" t="s">
        <v>886</v>
      </c>
      <c r="H122" s="220">
        <v>15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291</v>
      </c>
      <c r="AT122" s="227" t="s">
        <v>199</v>
      </c>
      <c r="AU122" s="227" t="s">
        <v>83</v>
      </c>
      <c r="AY122" s="20" t="s">
        <v>197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81</v>
      </c>
      <c r="BK122" s="228">
        <f>ROUND(I122*H122,2)</f>
        <v>0</v>
      </c>
      <c r="BL122" s="20" t="s">
        <v>291</v>
      </c>
      <c r="BM122" s="227" t="s">
        <v>3399</v>
      </c>
    </row>
    <row r="123" s="2" customFormat="1" ht="21.75" customHeight="1">
      <c r="A123" s="41"/>
      <c r="B123" s="42"/>
      <c r="C123" s="216" t="s">
        <v>337</v>
      </c>
      <c r="D123" s="267" t="s">
        <v>199</v>
      </c>
      <c r="E123" s="217" t="s">
        <v>3400</v>
      </c>
      <c r="F123" s="218" t="s">
        <v>3401</v>
      </c>
      <c r="G123" s="219" t="s">
        <v>253</v>
      </c>
      <c r="H123" s="220">
        <v>0.65000000000000002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291</v>
      </c>
      <c r="AT123" s="227" t="s">
        <v>199</v>
      </c>
      <c r="AU123" s="227" t="s">
        <v>83</v>
      </c>
      <c r="AY123" s="20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81</v>
      </c>
      <c r="BK123" s="228">
        <f>ROUND(I123*H123,2)</f>
        <v>0</v>
      </c>
      <c r="BL123" s="20" t="s">
        <v>291</v>
      </c>
      <c r="BM123" s="227" t="s">
        <v>3402</v>
      </c>
    </row>
    <row r="124" s="2" customFormat="1" ht="24.15" customHeight="1">
      <c r="A124" s="41"/>
      <c r="B124" s="42"/>
      <c r="C124" s="216" t="s">
        <v>345</v>
      </c>
      <c r="D124" s="267" t="s">
        <v>199</v>
      </c>
      <c r="E124" s="217" t="s">
        <v>3403</v>
      </c>
      <c r="F124" s="218" t="s">
        <v>3404</v>
      </c>
      <c r="G124" s="219" t="s">
        <v>253</v>
      </c>
      <c r="H124" s="220">
        <v>0.65000000000000002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291</v>
      </c>
      <c r="AT124" s="227" t="s">
        <v>199</v>
      </c>
      <c r="AU124" s="227" t="s">
        <v>83</v>
      </c>
      <c r="AY124" s="20" t="s">
        <v>197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81</v>
      </c>
      <c r="BK124" s="228">
        <f>ROUND(I124*H124,2)</f>
        <v>0</v>
      </c>
      <c r="BL124" s="20" t="s">
        <v>291</v>
      </c>
      <c r="BM124" s="227" t="s">
        <v>3405</v>
      </c>
    </row>
    <row r="125" s="2" customFormat="1" ht="16.5" customHeight="1">
      <c r="A125" s="41"/>
      <c r="B125" s="42"/>
      <c r="C125" s="216" t="s">
        <v>352</v>
      </c>
      <c r="D125" s="216" t="s">
        <v>199</v>
      </c>
      <c r="E125" s="217" t="s">
        <v>3406</v>
      </c>
      <c r="F125" s="218" t="s">
        <v>3407</v>
      </c>
      <c r="G125" s="219" t="s">
        <v>1500</v>
      </c>
      <c r="H125" s="220">
        <v>40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291</v>
      </c>
      <c r="AT125" s="227" t="s">
        <v>199</v>
      </c>
      <c r="AU125" s="227" t="s">
        <v>83</v>
      </c>
      <c r="AY125" s="20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81</v>
      </c>
      <c r="BK125" s="228">
        <f>ROUND(I125*H125,2)</f>
        <v>0</v>
      </c>
      <c r="BL125" s="20" t="s">
        <v>291</v>
      </c>
      <c r="BM125" s="227" t="s">
        <v>3408</v>
      </c>
    </row>
    <row r="126" s="2" customFormat="1" ht="24.15" customHeight="1">
      <c r="A126" s="41"/>
      <c r="B126" s="42"/>
      <c r="C126" s="216" t="s">
        <v>359</v>
      </c>
      <c r="D126" s="216" t="s">
        <v>199</v>
      </c>
      <c r="E126" s="217" t="s">
        <v>3409</v>
      </c>
      <c r="F126" s="218" t="s">
        <v>3410</v>
      </c>
      <c r="G126" s="219" t="s">
        <v>1500</v>
      </c>
      <c r="H126" s="220">
        <v>2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291</v>
      </c>
      <c r="AT126" s="227" t="s">
        <v>199</v>
      </c>
      <c r="AU126" s="227" t="s">
        <v>83</v>
      </c>
      <c r="AY126" s="20" t="s">
        <v>197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81</v>
      </c>
      <c r="BK126" s="228">
        <f>ROUND(I126*H126,2)</f>
        <v>0</v>
      </c>
      <c r="BL126" s="20" t="s">
        <v>291</v>
      </c>
      <c r="BM126" s="227" t="s">
        <v>3411</v>
      </c>
    </row>
    <row r="127" s="2" customFormat="1" ht="16.5" customHeight="1">
      <c r="A127" s="41"/>
      <c r="B127" s="42"/>
      <c r="C127" s="216" t="s">
        <v>366</v>
      </c>
      <c r="D127" s="216" t="s">
        <v>199</v>
      </c>
      <c r="E127" s="217" t="s">
        <v>3412</v>
      </c>
      <c r="F127" s="218" t="s">
        <v>3413</v>
      </c>
      <c r="G127" s="219" t="s">
        <v>1500</v>
      </c>
      <c r="H127" s="220">
        <v>1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291</v>
      </c>
      <c r="AT127" s="227" t="s">
        <v>199</v>
      </c>
      <c r="AU127" s="227" t="s">
        <v>83</v>
      </c>
      <c r="AY127" s="20" t="s">
        <v>197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81</v>
      </c>
      <c r="BK127" s="228">
        <f>ROUND(I127*H127,2)</f>
        <v>0</v>
      </c>
      <c r="BL127" s="20" t="s">
        <v>291</v>
      </c>
      <c r="BM127" s="227" t="s">
        <v>3414</v>
      </c>
    </row>
    <row r="128" s="2" customFormat="1" ht="24.15" customHeight="1">
      <c r="A128" s="41"/>
      <c r="B128" s="42"/>
      <c r="C128" s="216" t="s">
        <v>372</v>
      </c>
      <c r="D128" s="216" t="s">
        <v>199</v>
      </c>
      <c r="E128" s="217" t="s">
        <v>3415</v>
      </c>
      <c r="F128" s="218" t="s">
        <v>3416</v>
      </c>
      <c r="G128" s="219" t="s">
        <v>1500</v>
      </c>
      <c r="H128" s="220">
        <v>1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291</v>
      </c>
      <c r="AT128" s="227" t="s">
        <v>199</v>
      </c>
      <c r="AU128" s="227" t="s">
        <v>83</v>
      </c>
      <c r="AY128" s="20" t="s">
        <v>197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81</v>
      </c>
      <c r="BK128" s="228">
        <f>ROUND(I128*H128,2)</f>
        <v>0</v>
      </c>
      <c r="BL128" s="20" t="s">
        <v>291</v>
      </c>
      <c r="BM128" s="227" t="s">
        <v>3417</v>
      </c>
    </row>
    <row r="129" s="2" customFormat="1" ht="33" customHeight="1">
      <c r="A129" s="41"/>
      <c r="B129" s="42"/>
      <c r="C129" s="216" t="s">
        <v>379</v>
      </c>
      <c r="D129" s="216" t="s">
        <v>199</v>
      </c>
      <c r="E129" s="217" t="s">
        <v>3418</v>
      </c>
      <c r="F129" s="218" t="s">
        <v>3419</v>
      </c>
      <c r="G129" s="219" t="s">
        <v>1500</v>
      </c>
      <c r="H129" s="220">
        <v>1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291</v>
      </c>
      <c r="AT129" s="227" t="s">
        <v>199</v>
      </c>
      <c r="AU129" s="227" t="s">
        <v>83</v>
      </c>
      <c r="AY129" s="20" t="s">
        <v>197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81</v>
      </c>
      <c r="BK129" s="228">
        <f>ROUND(I129*H129,2)</f>
        <v>0</v>
      </c>
      <c r="BL129" s="20" t="s">
        <v>291</v>
      </c>
      <c r="BM129" s="227" t="s">
        <v>3420</v>
      </c>
    </row>
    <row r="130" s="2" customFormat="1" ht="24.15" customHeight="1">
      <c r="A130" s="41"/>
      <c r="B130" s="42"/>
      <c r="C130" s="216" t="s">
        <v>383</v>
      </c>
      <c r="D130" s="216" t="s">
        <v>199</v>
      </c>
      <c r="E130" s="217" t="s">
        <v>3421</v>
      </c>
      <c r="F130" s="218" t="s">
        <v>3422</v>
      </c>
      <c r="G130" s="219" t="s">
        <v>1500</v>
      </c>
      <c r="H130" s="220">
        <v>1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291</v>
      </c>
      <c r="AT130" s="227" t="s">
        <v>199</v>
      </c>
      <c r="AU130" s="227" t="s">
        <v>83</v>
      </c>
      <c r="AY130" s="20" t="s">
        <v>197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81</v>
      </c>
      <c r="BK130" s="228">
        <f>ROUND(I130*H130,2)</f>
        <v>0</v>
      </c>
      <c r="BL130" s="20" t="s">
        <v>291</v>
      </c>
      <c r="BM130" s="227" t="s">
        <v>3423</v>
      </c>
    </row>
    <row r="131" s="2" customFormat="1" ht="24.15" customHeight="1">
      <c r="A131" s="41"/>
      <c r="B131" s="42"/>
      <c r="C131" s="216" t="s">
        <v>390</v>
      </c>
      <c r="D131" s="216" t="s">
        <v>199</v>
      </c>
      <c r="E131" s="217" t="s">
        <v>3424</v>
      </c>
      <c r="F131" s="218" t="s">
        <v>3425</v>
      </c>
      <c r="G131" s="219" t="s">
        <v>1500</v>
      </c>
      <c r="H131" s="220">
        <v>1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291</v>
      </c>
      <c r="AT131" s="227" t="s">
        <v>199</v>
      </c>
      <c r="AU131" s="227" t="s">
        <v>83</v>
      </c>
      <c r="AY131" s="20" t="s">
        <v>197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81</v>
      </c>
      <c r="BK131" s="228">
        <f>ROUND(I131*H131,2)</f>
        <v>0</v>
      </c>
      <c r="BL131" s="20" t="s">
        <v>291</v>
      </c>
      <c r="BM131" s="227" t="s">
        <v>3426</v>
      </c>
    </row>
    <row r="132" s="2" customFormat="1" ht="37.8" customHeight="1">
      <c r="A132" s="41"/>
      <c r="B132" s="42"/>
      <c r="C132" s="216" t="s">
        <v>396</v>
      </c>
      <c r="D132" s="216" t="s">
        <v>199</v>
      </c>
      <c r="E132" s="217" t="s">
        <v>3427</v>
      </c>
      <c r="F132" s="218" t="s">
        <v>3428</v>
      </c>
      <c r="G132" s="219" t="s">
        <v>1500</v>
      </c>
      <c r="H132" s="220">
        <v>1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291</v>
      </c>
      <c r="AT132" s="227" t="s">
        <v>199</v>
      </c>
      <c r="AU132" s="227" t="s">
        <v>83</v>
      </c>
      <c r="AY132" s="20" t="s">
        <v>197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81</v>
      </c>
      <c r="BK132" s="228">
        <f>ROUND(I132*H132,2)</f>
        <v>0</v>
      </c>
      <c r="BL132" s="20" t="s">
        <v>291</v>
      </c>
      <c r="BM132" s="227" t="s">
        <v>3429</v>
      </c>
    </row>
    <row r="133" s="2" customFormat="1" ht="24.15" customHeight="1">
      <c r="A133" s="41"/>
      <c r="B133" s="42"/>
      <c r="C133" s="216" t="s">
        <v>402</v>
      </c>
      <c r="D133" s="216" t="s">
        <v>199</v>
      </c>
      <c r="E133" s="217" t="s">
        <v>3430</v>
      </c>
      <c r="F133" s="218" t="s">
        <v>3431</v>
      </c>
      <c r="G133" s="219" t="s">
        <v>267</v>
      </c>
      <c r="H133" s="220">
        <v>1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291</v>
      </c>
      <c r="AT133" s="227" t="s">
        <v>199</v>
      </c>
      <c r="AU133" s="227" t="s">
        <v>83</v>
      </c>
      <c r="AY133" s="20" t="s">
        <v>197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81</v>
      </c>
      <c r="BK133" s="228">
        <f>ROUND(I133*H133,2)</f>
        <v>0</v>
      </c>
      <c r="BL133" s="20" t="s">
        <v>291</v>
      </c>
      <c r="BM133" s="227" t="s">
        <v>3432</v>
      </c>
    </row>
    <row r="134" s="2" customFormat="1" ht="33" customHeight="1">
      <c r="A134" s="41"/>
      <c r="B134" s="42"/>
      <c r="C134" s="216" t="s">
        <v>408</v>
      </c>
      <c r="D134" s="216" t="s">
        <v>199</v>
      </c>
      <c r="E134" s="217" t="s">
        <v>3433</v>
      </c>
      <c r="F134" s="218" t="s">
        <v>3434</v>
      </c>
      <c r="G134" s="219" t="s">
        <v>1500</v>
      </c>
      <c r="H134" s="220">
        <v>1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291</v>
      </c>
      <c r="AT134" s="227" t="s">
        <v>199</v>
      </c>
      <c r="AU134" s="227" t="s">
        <v>83</v>
      </c>
      <c r="AY134" s="20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81</v>
      </c>
      <c r="BK134" s="228">
        <f>ROUND(I134*H134,2)</f>
        <v>0</v>
      </c>
      <c r="BL134" s="20" t="s">
        <v>291</v>
      </c>
      <c r="BM134" s="227" t="s">
        <v>3435</v>
      </c>
    </row>
    <row r="135" s="2" customFormat="1" ht="33" customHeight="1">
      <c r="A135" s="41"/>
      <c r="B135" s="42"/>
      <c r="C135" s="216" t="s">
        <v>415</v>
      </c>
      <c r="D135" s="216" t="s">
        <v>199</v>
      </c>
      <c r="E135" s="217" t="s">
        <v>3436</v>
      </c>
      <c r="F135" s="218" t="s">
        <v>3437</v>
      </c>
      <c r="G135" s="219" t="s">
        <v>1500</v>
      </c>
      <c r="H135" s="220">
        <v>3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291</v>
      </c>
      <c r="AT135" s="227" t="s">
        <v>199</v>
      </c>
      <c r="AU135" s="227" t="s">
        <v>83</v>
      </c>
      <c r="AY135" s="20" t="s">
        <v>197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81</v>
      </c>
      <c r="BK135" s="228">
        <f>ROUND(I135*H135,2)</f>
        <v>0</v>
      </c>
      <c r="BL135" s="20" t="s">
        <v>291</v>
      </c>
      <c r="BM135" s="227" t="s">
        <v>3438</v>
      </c>
    </row>
    <row r="136" s="2" customFormat="1" ht="24.15" customHeight="1">
      <c r="A136" s="41"/>
      <c r="B136" s="42"/>
      <c r="C136" s="216" t="s">
        <v>423</v>
      </c>
      <c r="D136" s="216" t="s">
        <v>199</v>
      </c>
      <c r="E136" s="217" t="s">
        <v>3439</v>
      </c>
      <c r="F136" s="218" t="s">
        <v>3440</v>
      </c>
      <c r="G136" s="219" t="s">
        <v>1500</v>
      </c>
      <c r="H136" s="220">
        <v>3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291</v>
      </c>
      <c r="AT136" s="227" t="s">
        <v>199</v>
      </c>
      <c r="AU136" s="227" t="s">
        <v>83</v>
      </c>
      <c r="AY136" s="20" t="s">
        <v>197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81</v>
      </c>
      <c r="BK136" s="228">
        <f>ROUND(I136*H136,2)</f>
        <v>0</v>
      </c>
      <c r="BL136" s="20" t="s">
        <v>291</v>
      </c>
      <c r="BM136" s="227" t="s">
        <v>3441</v>
      </c>
    </row>
    <row r="137" s="2" customFormat="1" ht="24.15" customHeight="1">
      <c r="A137" s="41"/>
      <c r="B137" s="42"/>
      <c r="C137" s="216" t="s">
        <v>430</v>
      </c>
      <c r="D137" s="216" t="s">
        <v>199</v>
      </c>
      <c r="E137" s="217" t="s">
        <v>3442</v>
      </c>
      <c r="F137" s="218" t="s">
        <v>3443</v>
      </c>
      <c r="G137" s="219" t="s">
        <v>1500</v>
      </c>
      <c r="H137" s="220">
        <v>2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291</v>
      </c>
      <c r="AT137" s="227" t="s">
        <v>199</v>
      </c>
      <c r="AU137" s="227" t="s">
        <v>83</v>
      </c>
      <c r="AY137" s="20" t="s">
        <v>197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81</v>
      </c>
      <c r="BK137" s="228">
        <f>ROUND(I137*H137,2)</f>
        <v>0</v>
      </c>
      <c r="BL137" s="20" t="s">
        <v>291</v>
      </c>
      <c r="BM137" s="227" t="s">
        <v>3444</v>
      </c>
    </row>
    <row r="138" s="2" customFormat="1" ht="16.5" customHeight="1">
      <c r="A138" s="41"/>
      <c r="B138" s="42"/>
      <c r="C138" s="216" t="s">
        <v>436</v>
      </c>
      <c r="D138" s="216" t="s">
        <v>199</v>
      </c>
      <c r="E138" s="217" t="s">
        <v>3445</v>
      </c>
      <c r="F138" s="218" t="s">
        <v>3446</v>
      </c>
      <c r="G138" s="219" t="s">
        <v>1500</v>
      </c>
      <c r="H138" s="220">
        <v>3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291</v>
      </c>
      <c r="AT138" s="227" t="s">
        <v>199</v>
      </c>
      <c r="AU138" s="227" t="s">
        <v>83</v>
      </c>
      <c r="AY138" s="20" t="s">
        <v>197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81</v>
      </c>
      <c r="BK138" s="228">
        <f>ROUND(I138*H138,2)</f>
        <v>0</v>
      </c>
      <c r="BL138" s="20" t="s">
        <v>291</v>
      </c>
      <c r="BM138" s="227" t="s">
        <v>3447</v>
      </c>
    </row>
    <row r="139" s="2" customFormat="1" ht="21.75" customHeight="1">
      <c r="A139" s="41"/>
      <c r="B139" s="42"/>
      <c r="C139" s="216" t="s">
        <v>442</v>
      </c>
      <c r="D139" s="216" t="s">
        <v>199</v>
      </c>
      <c r="E139" s="217" t="s">
        <v>3448</v>
      </c>
      <c r="F139" s="218" t="s">
        <v>3449</v>
      </c>
      <c r="G139" s="219" t="s">
        <v>253</v>
      </c>
      <c r="H139" s="220">
        <v>0.66200000000000003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291</v>
      </c>
      <c r="AT139" s="227" t="s">
        <v>199</v>
      </c>
      <c r="AU139" s="227" t="s">
        <v>83</v>
      </c>
      <c r="AY139" s="20" t="s">
        <v>197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81</v>
      </c>
      <c r="BK139" s="228">
        <f>ROUND(I139*H139,2)</f>
        <v>0</v>
      </c>
      <c r="BL139" s="20" t="s">
        <v>291</v>
      </c>
      <c r="BM139" s="227" t="s">
        <v>3450</v>
      </c>
    </row>
    <row r="140" s="2" customFormat="1" ht="24.15" customHeight="1">
      <c r="A140" s="41"/>
      <c r="B140" s="42"/>
      <c r="C140" s="216" t="s">
        <v>448</v>
      </c>
      <c r="D140" s="216" t="s">
        <v>199</v>
      </c>
      <c r="E140" s="217" t="s">
        <v>3451</v>
      </c>
      <c r="F140" s="218" t="s">
        <v>3452</v>
      </c>
      <c r="G140" s="219" t="s">
        <v>253</v>
      </c>
      <c r="H140" s="220">
        <v>0.66200000000000003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291</v>
      </c>
      <c r="AT140" s="227" t="s">
        <v>199</v>
      </c>
      <c r="AU140" s="227" t="s">
        <v>83</v>
      </c>
      <c r="AY140" s="20" t="s">
        <v>197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81</v>
      </c>
      <c r="BK140" s="228">
        <f>ROUND(I140*H140,2)</f>
        <v>0</v>
      </c>
      <c r="BL140" s="20" t="s">
        <v>291</v>
      </c>
      <c r="BM140" s="227" t="s">
        <v>3453</v>
      </c>
    </row>
    <row r="141" s="2" customFormat="1" ht="16.5" customHeight="1">
      <c r="A141" s="41"/>
      <c r="B141" s="42"/>
      <c r="C141" s="216" t="s">
        <v>455</v>
      </c>
      <c r="D141" s="216" t="s">
        <v>199</v>
      </c>
      <c r="E141" s="217" t="s">
        <v>3454</v>
      </c>
      <c r="F141" s="218" t="s">
        <v>3455</v>
      </c>
      <c r="G141" s="219" t="s">
        <v>3374</v>
      </c>
      <c r="H141" s="220">
        <v>1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291</v>
      </c>
      <c r="AT141" s="227" t="s">
        <v>199</v>
      </c>
      <c r="AU141" s="227" t="s">
        <v>83</v>
      </c>
      <c r="AY141" s="20" t="s">
        <v>197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81</v>
      </c>
      <c r="BK141" s="228">
        <f>ROUND(I141*H141,2)</f>
        <v>0</v>
      </c>
      <c r="BL141" s="20" t="s">
        <v>291</v>
      </c>
      <c r="BM141" s="227" t="s">
        <v>3456</v>
      </c>
    </row>
    <row r="142" s="2" customFormat="1" ht="16.5" customHeight="1">
      <c r="A142" s="41"/>
      <c r="B142" s="42"/>
      <c r="C142" s="216" t="s">
        <v>462</v>
      </c>
      <c r="D142" s="216" t="s">
        <v>199</v>
      </c>
      <c r="E142" s="217" t="s">
        <v>3457</v>
      </c>
      <c r="F142" s="218" t="s">
        <v>3458</v>
      </c>
      <c r="G142" s="219" t="s">
        <v>3374</v>
      </c>
      <c r="H142" s="220">
        <v>1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291</v>
      </c>
      <c r="AT142" s="227" t="s">
        <v>199</v>
      </c>
      <c r="AU142" s="227" t="s">
        <v>83</v>
      </c>
      <c r="AY142" s="20" t="s">
        <v>197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81</v>
      </c>
      <c r="BK142" s="228">
        <f>ROUND(I142*H142,2)</f>
        <v>0</v>
      </c>
      <c r="BL142" s="20" t="s">
        <v>291</v>
      </c>
      <c r="BM142" s="227" t="s">
        <v>3459</v>
      </c>
    </row>
    <row r="143" s="2" customFormat="1" ht="24.15" customHeight="1">
      <c r="A143" s="41"/>
      <c r="B143" s="42"/>
      <c r="C143" s="216" t="s">
        <v>467</v>
      </c>
      <c r="D143" s="216" t="s">
        <v>199</v>
      </c>
      <c r="E143" s="217" t="s">
        <v>3460</v>
      </c>
      <c r="F143" s="218" t="s">
        <v>3461</v>
      </c>
      <c r="G143" s="219" t="s">
        <v>267</v>
      </c>
      <c r="H143" s="220">
        <v>2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291</v>
      </c>
      <c r="AT143" s="227" t="s">
        <v>199</v>
      </c>
      <c r="AU143" s="227" t="s">
        <v>83</v>
      </c>
      <c r="AY143" s="20" t="s">
        <v>197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81</v>
      </c>
      <c r="BK143" s="228">
        <f>ROUND(I143*H143,2)</f>
        <v>0</v>
      </c>
      <c r="BL143" s="20" t="s">
        <v>291</v>
      </c>
      <c r="BM143" s="227" t="s">
        <v>3462</v>
      </c>
    </row>
    <row r="144" s="2" customFormat="1" ht="24.15" customHeight="1">
      <c r="A144" s="41"/>
      <c r="B144" s="42"/>
      <c r="C144" s="216" t="s">
        <v>474</v>
      </c>
      <c r="D144" s="216" t="s">
        <v>199</v>
      </c>
      <c r="E144" s="217" t="s">
        <v>3463</v>
      </c>
      <c r="F144" s="218" t="s">
        <v>3464</v>
      </c>
      <c r="G144" s="219" t="s">
        <v>267</v>
      </c>
      <c r="H144" s="220">
        <v>2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291</v>
      </c>
      <c r="AT144" s="227" t="s">
        <v>199</v>
      </c>
      <c r="AU144" s="227" t="s">
        <v>83</v>
      </c>
      <c r="AY144" s="20" t="s">
        <v>197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81</v>
      </c>
      <c r="BK144" s="228">
        <f>ROUND(I144*H144,2)</f>
        <v>0</v>
      </c>
      <c r="BL144" s="20" t="s">
        <v>291</v>
      </c>
      <c r="BM144" s="227" t="s">
        <v>3465</v>
      </c>
    </row>
    <row r="145" s="2" customFormat="1" ht="24.15" customHeight="1">
      <c r="A145" s="41"/>
      <c r="B145" s="42"/>
      <c r="C145" s="216" t="s">
        <v>481</v>
      </c>
      <c r="D145" s="216" t="s">
        <v>199</v>
      </c>
      <c r="E145" s="217" t="s">
        <v>3466</v>
      </c>
      <c r="F145" s="218" t="s">
        <v>3467</v>
      </c>
      <c r="G145" s="219" t="s">
        <v>267</v>
      </c>
      <c r="H145" s="220">
        <v>2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291</v>
      </c>
      <c r="AT145" s="227" t="s">
        <v>199</v>
      </c>
      <c r="AU145" s="227" t="s">
        <v>83</v>
      </c>
      <c r="AY145" s="20" t="s">
        <v>197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81</v>
      </c>
      <c r="BK145" s="228">
        <f>ROUND(I145*H145,2)</f>
        <v>0</v>
      </c>
      <c r="BL145" s="20" t="s">
        <v>291</v>
      </c>
      <c r="BM145" s="227" t="s">
        <v>3468</v>
      </c>
    </row>
    <row r="146" s="2" customFormat="1" ht="16.5" customHeight="1">
      <c r="A146" s="41"/>
      <c r="B146" s="42"/>
      <c r="C146" s="216" t="s">
        <v>488</v>
      </c>
      <c r="D146" s="216" t="s">
        <v>199</v>
      </c>
      <c r="E146" s="217" t="s">
        <v>3469</v>
      </c>
      <c r="F146" s="218" t="s">
        <v>3470</v>
      </c>
      <c r="G146" s="219" t="s">
        <v>267</v>
      </c>
      <c r="H146" s="220">
        <v>1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291</v>
      </c>
      <c r="AT146" s="227" t="s">
        <v>199</v>
      </c>
      <c r="AU146" s="227" t="s">
        <v>83</v>
      </c>
      <c r="AY146" s="20" t="s">
        <v>197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81</v>
      </c>
      <c r="BK146" s="228">
        <f>ROUND(I146*H146,2)</f>
        <v>0</v>
      </c>
      <c r="BL146" s="20" t="s">
        <v>291</v>
      </c>
      <c r="BM146" s="227" t="s">
        <v>3471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3472</v>
      </c>
      <c r="F147" s="214" t="s">
        <v>3473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SUM(P148:P165)</f>
        <v>0</v>
      </c>
      <c r="Q147" s="208"/>
      <c r="R147" s="209">
        <f>SUM(R148:R165)</f>
        <v>0</v>
      </c>
      <c r="S147" s="208"/>
      <c r="T147" s="210">
        <f>SUM(T148:T165)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83</v>
      </c>
      <c r="AT147" s="212" t="s">
        <v>73</v>
      </c>
      <c r="AU147" s="212" t="s">
        <v>81</v>
      </c>
      <c r="AY147" s="211" t="s">
        <v>197</v>
      </c>
      <c r="BK147" s="213">
        <f>SUM(BK148:BK165)</f>
        <v>0</v>
      </c>
    </row>
    <row r="148" s="2" customFormat="1" ht="33" customHeight="1">
      <c r="A148" s="41"/>
      <c r="B148" s="42"/>
      <c r="C148" s="216" t="s">
        <v>503</v>
      </c>
      <c r="D148" s="216" t="s">
        <v>199</v>
      </c>
      <c r="E148" s="217" t="s">
        <v>3474</v>
      </c>
      <c r="F148" s="218" t="s">
        <v>3475</v>
      </c>
      <c r="G148" s="219" t="s">
        <v>267</v>
      </c>
      <c r="H148" s="220">
        <v>35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291</v>
      </c>
      <c r="AT148" s="227" t="s">
        <v>199</v>
      </c>
      <c r="AU148" s="227" t="s">
        <v>83</v>
      </c>
      <c r="AY148" s="20" t="s">
        <v>197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81</v>
      </c>
      <c r="BK148" s="228">
        <f>ROUND(I148*H148,2)</f>
        <v>0</v>
      </c>
      <c r="BL148" s="20" t="s">
        <v>291</v>
      </c>
      <c r="BM148" s="227" t="s">
        <v>3476</v>
      </c>
    </row>
    <row r="149" s="2" customFormat="1" ht="33" customHeight="1">
      <c r="A149" s="41"/>
      <c r="B149" s="42"/>
      <c r="C149" s="216" t="s">
        <v>508</v>
      </c>
      <c r="D149" s="216" t="s">
        <v>199</v>
      </c>
      <c r="E149" s="217" t="s">
        <v>3477</v>
      </c>
      <c r="F149" s="218" t="s">
        <v>3478</v>
      </c>
      <c r="G149" s="219" t="s">
        <v>267</v>
      </c>
      <c r="H149" s="220">
        <v>16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291</v>
      </c>
      <c r="AT149" s="227" t="s">
        <v>199</v>
      </c>
      <c r="AU149" s="227" t="s">
        <v>83</v>
      </c>
      <c r="AY149" s="20" t="s">
        <v>197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81</v>
      </c>
      <c r="BK149" s="228">
        <f>ROUND(I149*H149,2)</f>
        <v>0</v>
      </c>
      <c r="BL149" s="20" t="s">
        <v>291</v>
      </c>
      <c r="BM149" s="227" t="s">
        <v>3479</v>
      </c>
    </row>
    <row r="150" s="2" customFormat="1" ht="21.75" customHeight="1">
      <c r="A150" s="41"/>
      <c r="B150" s="42"/>
      <c r="C150" s="216" t="s">
        <v>514</v>
      </c>
      <c r="D150" s="216" t="s">
        <v>199</v>
      </c>
      <c r="E150" s="217" t="s">
        <v>3480</v>
      </c>
      <c r="F150" s="218" t="s">
        <v>3481</v>
      </c>
      <c r="G150" s="219" t="s">
        <v>886</v>
      </c>
      <c r="H150" s="220">
        <v>155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291</v>
      </c>
      <c r="AT150" s="227" t="s">
        <v>199</v>
      </c>
      <c r="AU150" s="227" t="s">
        <v>83</v>
      </c>
      <c r="AY150" s="20" t="s">
        <v>197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81</v>
      </c>
      <c r="BK150" s="228">
        <f>ROUND(I150*H150,2)</f>
        <v>0</v>
      </c>
      <c r="BL150" s="20" t="s">
        <v>291</v>
      </c>
      <c r="BM150" s="227" t="s">
        <v>3482</v>
      </c>
    </row>
    <row r="151" s="2" customFormat="1" ht="21.75" customHeight="1">
      <c r="A151" s="41"/>
      <c r="B151" s="42"/>
      <c r="C151" s="216" t="s">
        <v>519</v>
      </c>
      <c r="D151" s="216" t="s">
        <v>199</v>
      </c>
      <c r="E151" s="217" t="s">
        <v>3483</v>
      </c>
      <c r="F151" s="218" t="s">
        <v>3484</v>
      </c>
      <c r="G151" s="219" t="s">
        <v>886</v>
      </c>
      <c r="H151" s="220">
        <v>56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291</v>
      </c>
      <c r="AT151" s="227" t="s">
        <v>199</v>
      </c>
      <c r="AU151" s="227" t="s">
        <v>83</v>
      </c>
      <c r="AY151" s="20" t="s">
        <v>197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81</v>
      </c>
      <c r="BK151" s="228">
        <f>ROUND(I151*H151,2)</f>
        <v>0</v>
      </c>
      <c r="BL151" s="20" t="s">
        <v>291</v>
      </c>
      <c r="BM151" s="227" t="s">
        <v>3485</v>
      </c>
    </row>
    <row r="152" s="2" customFormat="1" ht="21.75" customHeight="1">
      <c r="A152" s="41"/>
      <c r="B152" s="42"/>
      <c r="C152" s="216" t="s">
        <v>525</v>
      </c>
      <c r="D152" s="216" t="s">
        <v>199</v>
      </c>
      <c r="E152" s="217" t="s">
        <v>3486</v>
      </c>
      <c r="F152" s="218" t="s">
        <v>3487</v>
      </c>
      <c r="G152" s="219" t="s">
        <v>886</v>
      </c>
      <c r="H152" s="220">
        <v>84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291</v>
      </c>
      <c r="AT152" s="227" t="s">
        <v>199</v>
      </c>
      <c r="AU152" s="227" t="s">
        <v>83</v>
      </c>
      <c r="AY152" s="20" t="s">
        <v>197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81</v>
      </c>
      <c r="BK152" s="228">
        <f>ROUND(I152*H152,2)</f>
        <v>0</v>
      </c>
      <c r="BL152" s="20" t="s">
        <v>291</v>
      </c>
      <c r="BM152" s="227" t="s">
        <v>3488</v>
      </c>
    </row>
    <row r="153" s="2" customFormat="1" ht="24.15" customHeight="1">
      <c r="A153" s="41"/>
      <c r="B153" s="42"/>
      <c r="C153" s="216" t="s">
        <v>533</v>
      </c>
      <c r="D153" s="216" t="s">
        <v>199</v>
      </c>
      <c r="E153" s="217" t="s">
        <v>3489</v>
      </c>
      <c r="F153" s="218" t="s">
        <v>3490</v>
      </c>
      <c r="G153" s="219" t="s">
        <v>886</v>
      </c>
      <c r="H153" s="220">
        <v>76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291</v>
      </c>
      <c r="AT153" s="227" t="s">
        <v>199</v>
      </c>
      <c r="AU153" s="227" t="s">
        <v>83</v>
      </c>
      <c r="AY153" s="20" t="s">
        <v>197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81</v>
      </c>
      <c r="BK153" s="228">
        <f>ROUND(I153*H153,2)</f>
        <v>0</v>
      </c>
      <c r="BL153" s="20" t="s">
        <v>291</v>
      </c>
      <c r="BM153" s="227" t="s">
        <v>3491</v>
      </c>
    </row>
    <row r="154" s="2" customFormat="1" ht="24.15" customHeight="1">
      <c r="A154" s="41"/>
      <c r="B154" s="42"/>
      <c r="C154" s="216" t="s">
        <v>541</v>
      </c>
      <c r="D154" s="216" t="s">
        <v>199</v>
      </c>
      <c r="E154" s="217" t="s">
        <v>3492</v>
      </c>
      <c r="F154" s="218" t="s">
        <v>3493</v>
      </c>
      <c r="G154" s="219" t="s">
        <v>886</v>
      </c>
      <c r="H154" s="220">
        <v>113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291</v>
      </c>
      <c r="AT154" s="227" t="s">
        <v>199</v>
      </c>
      <c r="AU154" s="227" t="s">
        <v>83</v>
      </c>
      <c r="AY154" s="20" t="s">
        <v>197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81</v>
      </c>
      <c r="BK154" s="228">
        <f>ROUND(I154*H154,2)</f>
        <v>0</v>
      </c>
      <c r="BL154" s="20" t="s">
        <v>291</v>
      </c>
      <c r="BM154" s="227" t="s">
        <v>3494</v>
      </c>
    </row>
    <row r="155" s="2" customFormat="1" ht="21.75" customHeight="1">
      <c r="A155" s="41"/>
      <c r="B155" s="42"/>
      <c r="C155" s="216" t="s">
        <v>546</v>
      </c>
      <c r="D155" s="216" t="s">
        <v>199</v>
      </c>
      <c r="E155" s="217" t="s">
        <v>3495</v>
      </c>
      <c r="F155" s="218" t="s">
        <v>3496</v>
      </c>
      <c r="G155" s="219" t="s">
        <v>886</v>
      </c>
      <c r="H155" s="220">
        <v>55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291</v>
      </c>
      <c r="AT155" s="227" t="s">
        <v>199</v>
      </c>
      <c r="AU155" s="227" t="s">
        <v>83</v>
      </c>
      <c r="AY155" s="20" t="s">
        <v>197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81</v>
      </c>
      <c r="BK155" s="228">
        <f>ROUND(I155*H155,2)</f>
        <v>0</v>
      </c>
      <c r="BL155" s="20" t="s">
        <v>291</v>
      </c>
      <c r="BM155" s="227" t="s">
        <v>3497</v>
      </c>
    </row>
    <row r="156" s="2" customFormat="1" ht="16.5" customHeight="1">
      <c r="A156" s="41"/>
      <c r="B156" s="42"/>
      <c r="C156" s="216" t="s">
        <v>550</v>
      </c>
      <c r="D156" s="216" t="s">
        <v>199</v>
      </c>
      <c r="E156" s="217" t="s">
        <v>3498</v>
      </c>
      <c r="F156" s="218" t="s">
        <v>3499</v>
      </c>
      <c r="G156" s="219" t="s">
        <v>886</v>
      </c>
      <c r="H156" s="220">
        <v>348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291</v>
      </c>
      <c r="AT156" s="227" t="s">
        <v>199</v>
      </c>
      <c r="AU156" s="227" t="s">
        <v>83</v>
      </c>
      <c r="AY156" s="20" t="s">
        <v>197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81</v>
      </c>
      <c r="BK156" s="228">
        <f>ROUND(I156*H156,2)</f>
        <v>0</v>
      </c>
      <c r="BL156" s="20" t="s">
        <v>291</v>
      </c>
      <c r="BM156" s="227" t="s">
        <v>3500</v>
      </c>
    </row>
    <row r="157" s="2" customFormat="1" ht="24.15" customHeight="1">
      <c r="A157" s="41"/>
      <c r="B157" s="42"/>
      <c r="C157" s="216" t="s">
        <v>562</v>
      </c>
      <c r="D157" s="216" t="s">
        <v>199</v>
      </c>
      <c r="E157" s="217" t="s">
        <v>3501</v>
      </c>
      <c r="F157" s="218" t="s">
        <v>3502</v>
      </c>
      <c r="G157" s="219" t="s">
        <v>886</v>
      </c>
      <c r="H157" s="220">
        <v>145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291</v>
      </c>
      <c r="AT157" s="227" t="s">
        <v>199</v>
      </c>
      <c r="AU157" s="227" t="s">
        <v>83</v>
      </c>
      <c r="AY157" s="20" t="s">
        <v>197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81</v>
      </c>
      <c r="BK157" s="228">
        <f>ROUND(I157*H157,2)</f>
        <v>0</v>
      </c>
      <c r="BL157" s="20" t="s">
        <v>291</v>
      </c>
      <c r="BM157" s="227" t="s">
        <v>3503</v>
      </c>
    </row>
    <row r="158" s="2" customFormat="1" ht="24.15" customHeight="1">
      <c r="A158" s="41"/>
      <c r="B158" s="42"/>
      <c r="C158" s="216" t="s">
        <v>566</v>
      </c>
      <c r="D158" s="216" t="s">
        <v>199</v>
      </c>
      <c r="E158" s="217" t="s">
        <v>3504</v>
      </c>
      <c r="F158" s="218" t="s">
        <v>3505</v>
      </c>
      <c r="G158" s="219" t="s">
        <v>886</v>
      </c>
      <c r="H158" s="220">
        <v>58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291</v>
      </c>
      <c r="AT158" s="227" t="s">
        <v>199</v>
      </c>
      <c r="AU158" s="227" t="s">
        <v>83</v>
      </c>
      <c r="AY158" s="20" t="s">
        <v>197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81</v>
      </c>
      <c r="BK158" s="228">
        <f>ROUND(I158*H158,2)</f>
        <v>0</v>
      </c>
      <c r="BL158" s="20" t="s">
        <v>291</v>
      </c>
      <c r="BM158" s="227" t="s">
        <v>3506</v>
      </c>
    </row>
    <row r="159" s="2" customFormat="1" ht="24.15" customHeight="1">
      <c r="A159" s="41"/>
      <c r="B159" s="42"/>
      <c r="C159" s="216" t="s">
        <v>571</v>
      </c>
      <c r="D159" s="216" t="s">
        <v>199</v>
      </c>
      <c r="E159" s="217" t="s">
        <v>3507</v>
      </c>
      <c r="F159" s="218" t="s">
        <v>3508</v>
      </c>
      <c r="G159" s="219" t="s">
        <v>886</v>
      </c>
      <c r="H159" s="220">
        <v>34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291</v>
      </c>
      <c r="AT159" s="227" t="s">
        <v>199</v>
      </c>
      <c r="AU159" s="227" t="s">
        <v>83</v>
      </c>
      <c r="AY159" s="20" t="s">
        <v>197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81</v>
      </c>
      <c r="BK159" s="228">
        <f>ROUND(I159*H159,2)</f>
        <v>0</v>
      </c>
      <c r="BL159" s="20" t="s">
        <v>291</v>
      </c>
      <c r="BM159" s="227" t="s">
        <v>3509</v>
      </c>
    </row>
    <row r="160" s="2" customFormat="1" ht="16.5" customHeight="1">
      <c r="A160" s="41"/>
      <c r="B160" s="42"/>
      <c r="C160" s="216" t="s">
        <v>576</v>
      </c>
      <c r="D160" s="216" t="s">
        <v>199</v>
      </c>
      <c r="E160" s="217" t="s">
        <v>3510</v>
      </c>
      <c r="F160" s="218" t="s">
        <v>3511</v>
      </c>
      <c r="G160" s="219" t="s">
        <v>886</v>
      </c>
      <c r="H160" s="220">
        <v>92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291</v>
      </c>
      <c r="AT160" s="227" t="s">
        <v>199</v>
      </c>
      <c r="AU160" s="227" t="s">
        <v>83</v>
      </c>
      <c r="AY160" s="20" t="s">
        <v>197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81</v>
      </c>
      <c r="BK160" s="228">
        <f>ROUND(I160*H160,2)</f>
        <v>0</v>
      </c>
      <c r="BL160" s="20" t="s">
        <v>291</v>
      </c>
      <c r="BM160" s="227" t="s">
        <v>3512</v>
      </c>
    </row>
    <row r="161" s="2" customFormat="1" ht="33" customHeight="1">
      <c r="A161" s="41"/>
      <c r="B161" s="42"/>
      <c r="C161" s="216" t="s">
        <v>580</v>
      </c>
      <c r="D161" s="216" t="s">
        <v>199</v>
      </c>
      <c r="E161" s="217" t="s">
        <v>3513</v>
      </c>
      <c r="F161" s="218" t="s">
        <v>3514</v>
      </c>
      <c r="G161" s="219" t="s">
        <v>886</v>
      </c>
      <c r="H161" s="220">
        <v>222</v>
      </c>
      <c r="I161" s="221"/>
      <c r="J161" s="222">
        <f>ROUND(I161*H161,2)</f>
        <v>0</v>
      </c>
      <c r="K161" s="218" t="s">
        <v>19</v>
      </c>
      <c r="L161" s="47"/>
      <c r="M161" s="223" t="s">
        <v>19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291</v>
      </c>
      <c r="AT161" s="227" t="s">
        <v>199</v>
      </c>
      <c r="AU161" s="227" t="s">
        <v>83</v>
      </c>
      <c r="AY161" s="20" t="s">
        <v>197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81</v>
      </c>
      <c r="BK161" s="228">
        <f>ROUND(I161*H161,2)</f>
        <v>0</v>
      </c>
      <c r="BL161" s="20" t="s">
        <v>291</v>
      </c>
      <c r="BM161" s="227" t="s">
        <v>3515</v>
      </c>
    </row>
    <row r="162" s="2" customFormat="1" ht="37.8" customHeight="1">
      <c r="A162" s="41"/>
      <c r="B162" s="42"/>
      <c r="C162" s="216" t="s">
        <v>589</v>
      </c>
      <c r="D162" s="216" t="s">
        <v>199</v>
      </c>
      <c r="E162" s="217" t="s">
        <v>3516</v>
      </c>
      <c r="F162" s="218" t="s">
        <v>3517</v>
      </c>
      <c r="G162" s="219" t="s">
        <v>886</v>
      </c>
      <c r="H162" s="220">
        <v>186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45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291</v>
      </c>
      <c r="AT162" s="227" t="s">
        <v>199</v>
      </c>
      <c r="AU162" s="227" t="s">
        <v>83</v>
      </c>
      <c r="AY162" s="20" t="s">
        <v>197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81</v>
      </c>
      <c r="BK162" s="228">
        <f>ROUND(I162*H162,2)</f>
        <v>0</v>
      </c>
      <c r="BL162" s="20" t="s">
        <v>291</v>
      </c>
      <c r="BM162" s="227" t="s">
        <v>3518</v>
      </c>
    </row>
    <row r="163" s="2" customFormat="1" ht="24.15" customHeight="1">
      <c r="A163" s="41"/>
      <c r="B163" s="42"/>
      <c r="C163" s="216" t="s">
        <v>597</v>
      </c>
      <c r="D163" s="216" t="s">
        <v>199</v>
      </c>
      <c r="E163" s="217" t="s">
        <v>3519</v>
      </c>
      <c r="F163" s="218" t="s">
        <v>3520</v>
      </c>
      <c r="G163" s="219" t="s">
        <v>253</v>
      </c>
      <c r="H163" s="220">
        <v>0.60399999999999998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291</v>
      </c>
      <c r="AT163" s="227" t="s">
        <v>199</v>
      </c>
      <c r="AU163" s="227" t="s">
        <v>83</v>
      </c>
      <c r="AY163" s="20" t="s">
        <v>197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81</v>
      </c>
      <c r="BK163" s="228">
        <f>ROUND(I163*H163,2)</f>
        <v>0</v>
      </c>
      <c r="BL163" s="20" t="s">
        <v>291</v>
      </c>
      <c r="BM163" s="227" t="s">
        <v>3521</v>
      </c>
    </row>
    <row r="164" s="2" customFormat="1" ht="24.15" customHeight="1">
      <c r="A164" s="41"/>
      <c r="B164" s="42"/>
      <c r="C164" s="216" t="s">
        <v>602</v>
      </c>
      <c r="D164" s="216" t="s">
        <v>199</v>
      </c>
      <c r="E164" s="217" t="s">
        <v>3522</v>
      </c>
      <c r="F164" s="218" t="s">
        <v>3523</v>
      </c>
      <c r="G164" s="219" t="s">
        <v>253</v>
      </c>
      <c r="H164" s="220">
        <v>0.60399999999999998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291</v>
      </c>
      <c r="AT164" s="227" t="s">
        <v>199</v>
      </c>
      <c r="AU164" s="227" t="s">
        <v>83</v>
      </c>
      <c r="AY164" s="20" t="s">
        <v>197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81</v>
      </c>
      <c r="BK164" s="228">
        <f>ROUND(I164*H164,2)</f>
        <v>0</v>
      </c>
      <c r="BL164" s="20" t="s">
        <v>291</v>
      </c>
      <c r="BM164" s="227" t="s">
        <v>3524</v>
      </c>
    </row>
    <row r="165" s="2" customFormat="1" ht="16.5" customHeight="1">
      <c r="A165" s="41"/>
      <c r="B165" s="42"/>
      <c r="C165" s="216" t="s">
        <v>611</v>
      </c>
      <c r="D165" s="216" t="s">
        <v>199</v>
      </c>
      <c r="E165" s="217" t="s">
        <v>3525</v>
      </c>
      <c r="F165" s="218" t="s">
        <v>3526</v>
      </c>
      <c r="G165" s="219" t="s">
        <v>267</v>
      </c>
      <c r="H165" s="220">
        <v>1</v>
      </c>
      <c r="I165" s="221"/>
      <c r="J165" s="222">
        <f>ROUND(I165*H165,2)</f>
        <v>0</v>
      </c>
      <c r="K165" s="218" t="s">
        <v>19</v>
      </c>
      <c r="L165" s="47"/>
      <c r="M165" s="223" t="s">
        <v>19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291</v>
      </c>
      <c r="AT165" s="227" t="s">
        <v>199</v>
      </c>
      <c r="AU165" s="227" t="s">
        <v>83</v>
      </c>
      <c r="AY165" s="20" t="s">
        <v>197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81</v>
      </c>
      <c r="BK165" s="228">
        <f>ROUND(I165*H165,2)</f>
        <v>0</v>
      </c>
      <c r="BL165" s="20" t="s">
        <v>291</v>
      </c>
      <c r="BM165" s="227" t="s">
        <v>3527</v>
      </c>
    </row>
    <row r="166" s="12" customFormat="1" ht="22.8" customHeight="1">
      <c r="A166" s="12"/>
      <c r="B166" s="200"/>
      <c r="C166" s="201"/>
      <c r="D166" s="202" t="s">
        <v>73</v>
      </c>
      <c r="E166" s="214" t="s">
        <v>3528</v>
      </c>
      <c r="F166" s="214" t="s">
        <v>3529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SUM(P167:P195)</f>
        <v>0</v>
      </c>
      <c r="Q166" s="208"/>
      <c r="R166" s="209">
        <f>SUM(R167:R195)</f>
        <v>0</v>
      </c>
      <c r="S166" s="208"/>
      <c r="T166" s="210">
        <f>SUM(T167:T195)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83</v>
      </c>
      <c r="AT166" s="212" t="s">
        <v>73</v>
      </c>
      <c r="AU166" s="212" t="s">
        <v>81</v>
      </c>
      <c r="AY166" s="211" t="s">
        <v>197</v>
      </c>
      <c r="BK166" s="213">
        <f>SUM(BK167:BK195)</f>
        <v>0</v>
      </c>
    </row>
    <row r="167" s="2" customFormat="1" ht="16.5" customHeight="1">
      <c r="A167" s="41"/>
      <c r="B167" s="42"/>
      <c r="C167" s="216" t="s">
        <v>616</v>
      </c>
      <c r="D167" s="216" t="s">
        <v>199</v>
      </c>
      <c r="E167" s="217" t="s">
        <v>3530</v>
      </c>
      <c r="F167" s="218" t="s">
        <v>3531</v>
      </c>
      <c r="G167" s="219" t="s">
        <v>267</v>
      </c>
      <c r="H167" s="220">
        <v>110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291</v>
      </c>
      <c r="AT167" s="227" t="s">
        <v>199</v>
      </c>
      <c r="AU167" s="227" t="s">
        <v>83</v>
      </c>
      <c r="AY167" s="20" t="s">
        <v>197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81</v>
      </c>
      <c r="BK167" s="228">
        <f>ROUND(I167*H167,2)</f>
        <v>0</v>
      </c>
      <c r="BL167" s="20" t="s">
        <v>291</v>
      </c>
      <c r="BM167" s="227" t="s">
        <v>3532</v>
      </c>
    </row>
    <row r="168" s="2" customFormat="1" ht="24.15" customHeight="1">
      <c r="A168" s="41"/>
      <c r="B168" s="42"/>
      <c r="C168" s="216" t="s">
        <v>623</v>
      </c>
      <c r="D168" s="216" t="s">
        <v>199</v>
      </c>
      <c r="E168" s="217" t="s">
        <v>3533</v>
      </c>
      <c r="F168" s="218" t="s">
        <v>3534</v>
      </c>
      <c r="G168" s="219" t="s">
        <v>267</v>
      </c>
      <c r="H168" s="220">
        <v>1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45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291</v>
      </c>
      <c r="AT168" s="227" t="s">
        <v>199</v>
      </c>
      <c r="AU168" s="227" t="s">
        <v>83</v>
      </c>
      <c r="AY168" s="20" t="s">
        <v>197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81</v>
      </c>
      <c r="BK168" s="228">
        <f>ROUND(I168*H168,2)</f>
        <v>0</v>
      </c>
      <c r="BL168" s="20" t="s">
        <v>291</v>
      </c>
      <c r="BM168" s="227" t="s">
        <v>3535</v>
      </c>
    </row>
    <row r="169" s="2" customFormat="1" ht="24.15" customHeight="1">
      <c r="A169" s="41"/>
      <c r="B169" s="42"/>
      <c r="C169" s="216" t="s">
        <v>629</v>
      </c>
      <c r="D169" s="216" t="s">
        <v>199</v>
      </c>
      <c r="E169" s="217" t="s">
        <v>3536</v>
      </c>
      <c r="F169" s="218" t="s">
        <v>3537</v>
      </c>
      <c r="G169" s="219" t="s">
        <v>267</v>
      </c>
      <c r="H169" s="220">
        <v>1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45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291</v>
      </c>
      <c r="AT169" s="227" t="s">
        <v>199</v>
      </c>
      <c r="AU169" s="227" t="s">
        <v>83</v>
      </c>
      <c r="AY169" s="20" t="s">
        <v>197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81</v>
      </c>
      <c r="BK169" s="228">
        <f>ROUND(I169*H169,2)</f>
        <v>0</v>
      </c>
      <c r="BL169" s="20" t="s">
        <v>291</v>
      </c>
      <c r="BM169" s="227" t="s">
        <v>3538</v>
      </c>
    </row>
    <row r="170" s="2" customFormat="1" ht="24.15" customHeight="1">
      <c r="A170" s="41"/>
      <c r="B170" s="42"/>
      <c r="C170" s="216" t="s">
        <v>635</v>
      </c>
      <c r="D170" s="216" t="s">
        <v>199</v>
      </c>
      <c r="E170" s="217" t="s">
        <v>3539</v>
      </c>
      <c r="F170" s="218" t="s">
        <v>3540</v>
      </c>
      <c r="G170" s="219" t="s">
        <v>267</v>
      </c>
      <c r="H170" s="220">
        <v>1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291</v>
      </c>
      <c r="AT170" s="227" t="s">
        <v>199</v>
      </c>
      <c r="AU170" s="227" t="s">
        <v>83</v>
      </c>
      <c r="AY170" s="20" t="s">
        <v>197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81</v>
      </c>
      <c r="BK170" s="228">
        <f>ROUND(I170*H170,2)</f>
        <v>0</v>
      </c>
      <c r="BL170" s="20" t="s">
        <v>291</v>
      </c>
      <c r="BM170" s="227" t="s">
        <v>3541</v>
      </c>
    </row>
    <row r="171" s="2" customFormat="1" ht="24.15" customHeight="1">
      <c r="A171" s="41"/>
      <c r="B171" s="42"/>
      <c r="C171" s="216" t="s">
        <v>639</v>
      </c>
      <c r="D171" s="216" t="s">
        <v>199</v>
      </c>
      <c r="E171" s="217" t="s">
        <v>3542</v>
      </c>
      <c r="F171" s="218" t="s">
        <v>3543</v>
      </c>
      <c r="G171" s="219" t="s">
        <v>267</v>
      </c>
      <c r="H171" s="220">
        <v>10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45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291</v>
      </c>
      <c r="AT171" s="227" t="s">
        <v>199</v>
      </c>
      <c r="AU171" s="227" t="s">
        <v>83</v>
      </c>
      <c r="AY171" s="20" t="s">
        <v>197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81</v>
      </c>
      <c r="BK171" s="228">
        <f>ROUND(I171*H171,2)</f>
        <v>0</v>
      </c>
      <c r="BL171" s="20" t="s">
        <v>291</v>
      </c>
      <c r="BM171" s="227" t="s">
        <v>3544</v>
      </c>
    </row>
    <row r="172" s="2" customFormat="1" ht="16.5" customHeight="1">
      <c r="A172" s="41"/>
      <c r="B172" s="42"/>
      <c r="C172" s="216" t="s">
        <v>648</v>
      </c>
      <c r="D172" s="216" t="s">
        <v>199</v>
      </c>
      <c r="E172" s="217" t="s">
        <v>3545</v>
      </c>
      <c r="F172" s="218" t="s">
        <v>3546</v>
      </c>
      <c r="G172" s="219" t="s">
        <v>267</v>
      </c>
      <c r="H172" s="220">
        <v>10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291</v>
      </c>
      <c r="AT172" s="227" t="s">
        <v>199</v>
      </c>
      <c r="AU172" s="227" t="s">
        <v>83</v>
      </c>
      <c r="AY172" s="20" t="s">
        <v>197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81</v>
      </c>
      <c r="BK172" s="228">
        <f>ROUND(I172*H172,2)</f>
        <v>0</v>
      </c>
      <c r="BL172" s="20" t="s">
        <v>291</v>
      </c>
      <c r="BM172" s="227" t="s">
        <v>3547</v>
      </c>
    </row>
    <row r="173" s="2" customFormat="1" ht="24.15" customHeight="1">
      <c r="A173" s="41"/>
      <c r="B173" s="42"/>
      <c r="C173" s="216" t="s">
        <v>655</v>
      </c>
      <c r="D173" s="216" t="s">
        <v>199</v>
      </c>
      <c r="E173" s="217" t="s">
        <v>3548</v>
      </c>
      <c r="F173" s="218" t="s">
        <v>3549</v>
      </c>
      <c r="G173" s="219" t="s">
        <v>267</v>
      </c>
      <c r="H173" s="220">
        <v>7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291</v>
      </c>
      <c r="AT173" s="227" t="s">
        <v>199</v>
      </c>
      <c r="AU173" s="227" t="s">
        <v>83</v>
      </c>
      <c r="AY173" s="20" t="s">
        <v>197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81</v>
      </c>
      <c r="BK173" s="228">
        <f>ROUND(I173*H173,2)</f>
        <v>0</v>
      </c>
      <c r="BL173" s="20" t="s">
        <v>291</v>
      </c>
      <c r="BM173" s="227" t="s">
        <v>3550</v>
      </c>
    </row>
    <row r="174" s="2" customFormat="1" ht="24.15" customHeight="1">
      <c r="A174" s="41"/>
      <c r="B174" s="42"/>
      <c r="C174" s="216" t="s">
        <v>660</v>
      </c>
      <c r="D174" s="216" t="s">
        <v>199</v>
      </c>
      <c r="E174" s="217" t="s">
        <v>3551</v>
      </c>
      <c r="F174" s="218" t="s">
        <v>3552</v>
      </c>
      <c r="G174" s="219" t="s">
        <v>267</v>
      </c>
      <c r="H174" s="220">
        <v>7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291</v>
      </c>
      <c r="AT174" s="227" t="s">
        <v>199</v>
      </c>
      <c r="AU174" s="227" t="s">
        <v>83</v>
      </c>
      <c r="AY174" s="20" t="s">
        <v>197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81</v>
      </c>
      <c r="BK174" s="228">
        <f>ROUND(I174*H174,2)</f>
        <v>0</v>
      </c>
      <c r="BL174" s="20" t="s">
        <v>291</v>
      </c>
      <c r="BM174" s="227" t="s">
        <v>3553</v>
      </c>
    </row>
    <row r="175" s="2" customFormat="1" ht="16.5" customHeight="1">
      <c r="A175" s="41"/>
      <c r="B175" s="42"/>
      <c r="C175" s="216" t="s">
        <v>667</v>
      </c>
      <c r="D175" s="216" t="s">
        <v>199</v>
      </c>
      <c r="E175" s="217" t="s">
        <v>3554</v>
      </c>
      <c r="F175" s="218" t="s">
        <v>3555</v>
      </c>
      <c r="G175" s="219" t="s">
        <v>267</v>
      </c>
      <c r="H175" s="220">
        <v>17</v>
      </c>
      <c r="I175" s="221"/>
      <c r="J175" s="222">
        <f>ROUND(I175*H175,2)</f>
        <v>0</v>
      </c>
      <c r="K175" s="218" t="s">
        <v>19</v>
      </c>
      <c r="L175" s="47"/>
      <c r="M175" s="223" t="s">
        <v>19</v>
      </c>
      <c r="N175" s="224" t="s">
        <v>45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291</v>
      </c>
      <c r="AT175" s="227" t="s">
        <v>199</v>
      </c>
      <c r="AU175" s="227" t="s">
        <v>83</v>
      </c>
      <c r="AY175" s="20" t="s">
        <v>197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81</v>
      </c>
      <c r="BK175" s="228">
        <f>ROUND(I175*H175,2)</f>
        <v>0</v>
      </c>
      <c r="BL175" s="20" t="s">
        <v>291</v>
      </c>
      <c r="BM175" s="227" t="s">
        <v>3556</v>
      </c>
    </row>
    <row r="176" s="2" customFormat="1" ht="21.75" customHeight="1">
      <c r="A176" s="41"/>
      <c r="B176" s="42"/>
      <c r="C176" s="216" t="s">
        <v>673</v>
      </c>
      <c r="D176" s="216" t="s">
        <v>199</v>
      </c>
      <c r="E176" s="217" t="s">
        <v>3557</v>
      </c>
      <c r="F176" s="218" t="s">
        <v>3558</v>
      </c>
      <c r="G176" s="219" t="s">
        <v>253</v>
      </c>
      <c r="H176" s="220">
        <v>0.125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291</v>
      </c>
      <c r="AT176" s="227" t="s">
        <v>199</v>
      </c>
      <c r="AU176" s="227" t="s">
        <v>83</v>
      </c>
      <c r="AY176" s="20" t="s">
        <v>197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81</v>
      </c>
      <c r="BK176" s="228">
        <f>ROUND(I176*H176,2)</f>
        <v>0</v>
      </c>
      <c r="BL176" s="20" t="s">
        <v>291</v>
      </c>
      <c r="BM176" s="227" t="s">
        <v>3559</v>
      </c>
    </row>
    <row r="177" s="2" customFormat="1" ht="24.15" customHeight="1">
      <c r="A177" s="41"/>
      <c r="B177" s="42"/>
      <c r="C177" s="216" t="s">
        <v>677</v>
      </c>
      <c r="D177" s="216" t="s">
        <v>199</v>
      </c>
      <c r="E177" s="217" t="s">
        <v>3560</v>
      </c>
      <c r="F177" s="218" t="s">
        <v>3561</v>
      </c>
      <c r="G177" s="219" t="s">
        <v>253</v>
      </c>
      <c r="H177" s="220">
        <v>0.125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45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291</v>
      </c>
      <c r="AT177" s="227" t="s">
        <v>199</v>
      </c>
      <c r="AU177" s="227" t="s">
        <v>83</v>
      </c>
      <c r="AY177" s="20" t="s">
        <v>197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81</v>
      </c>
      <c r="BK177" s="228">
        <f>ROUND(I177*H177,2)</f>
        <v>0</v>
      </c>
      <c r="BL177" s="20" t="s">
        <v>291</v>
      </c>
      <c r="BM177" s="227" t="s">
        <v>3562</v>
      </c>
    </row>
    <row r="178" s="2" customFormat="1" ht="33" customHeight="1">
      <c r="A178" s="41"/>
      <c r="B178" s="42"/>
      <c r="C178" s="216" t="s">
        <v>682</v>
      </c>
      <c r="D178" s="216" t="s">
        <v>199</v>
      </c>
      <c r="E178" s="217" t="s">
        <v>3563</v>
      </c>
      <c r="F178" s="218" t="s">
        <v>3564</v>
      </c>
      <c r="G178" s="219" t="s">
        <v>267</v>
      </c>
      <c r="H178" s="220">
        <v>20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291</v>
      </c>
      <c r="AT178" s="227" t="s">
        <v>199</v>
      </c>
      <c r="AU178" s="227" t="s">
        <v>83</v>
      </c>
      <c r="AY178" s="20" t="s">
        <v>197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81</v>
      </c>
      <c r="BK178" s="228">
        <f>ROUND(I178*H178,2)</f>
        <v>0</v>
      </c>
      <c r="BL178" s="20" t="s">
        <v>291</v>
      </c>
      <c r="BM178" s="227" t="s">
        <v>3565</v>
      </c>
    </row>
    <row r="179" s="2" customFormat="1" ht="24.15" customHeight="1">
      <c r="A179" s="41"/>
      <c r="B179" s="42"/>
      <c r="C179" s="216" t="s">
        <v>687</v>
      </c>
      <c r="D179" s="216" t="s">
        <v>199</v>
      </c>
      <c r="E179" s="217" t="s">
        <v>3566</v>
      </c>
      <c r="F179" s="218" t="s">
        <v>3567</v>
      </c>
      <c r="G179" s="219" t="s">
        <v>267</v>
      </c>
      <c r="H179" s="220">
        <v>4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45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291</v>
      </c>
      <c r="AT179" s="227" t="s">
        <v>199</v>
      </c>
      <c r="AU179" s="227" t="s">
        <v>83</v>
      </c>
      <c r="AY179" s="20" t="s">
        <v>197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81</v>
      </c>
      <c r="BK179" s="228">
        <f>ROUND(I179*H179,2)</f>
        <v>0</v>
      </c>
      <c r="BL179" s="20" t="s">
        <v>291</v>
      </c>
      <c r="BM179" s="227" t="s">
        <v>3568</v>
      </c>
    </row>
    <row r="180" s="2" customFormat="1" ht="24.15" customHeight="1">
      <c r="A180" s="41"/>
      <c r="B180" s="42"/>
      <c r="C180" s="216" t="s">
        <v>693</v>
      </c>
      <c r="D180" s="216" t="s">
        <v>199</v>
      </c>
      <c r="E180" s="217" t="s">
        <v>3569</v>
      </c>
      <c r="F180" s="218" t="s">
        <v>3570</v>
      </c>
      <c r="G180" s="219" t="s">
        <v>267</v>
      </c>
      <c r="H180" s="220">
        <v>12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291</v>
      </c>
      <c r="AT180" s="227" t="s">
        <v>199</v>
      </c>
      <c r="AU180" s="227" t="s">
        <v>83</v>
      </c>
      <c r="AY180" s="20" t="s">
        <v>197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81</v>
      </c>
      <c r="BK180" s="228">
        <f>ROUND(I180*H180,2)</f>
        <v>0</v>
      </c>
      <c r="BL180" s="20" t="s">
        <v>291</v>
      </c>
      <c r="BM180" s="227" t="s">
        <v>3571</v>
      </c>
    </row>
    <row r="181" s="2" customFormat="1" ht="24.15" customHeight="1">
      <c r="A181" s="41"/>
      <c r="B181" s="42"/>
      <c r="C181" s="216" t="s">
        <v>700</v>
      </c>
      <c r="D181" s="216" t="s">
        <v>199</v>
      </c>
      <c r="E181" s="217" t="s">
        <v>3572</v>
      </c>
      <c r="F181" s="218" t="s">
        <v>3573</v>
      </c>
      <c r="G181" s="219" t="s">
        <v>267</v>
      </c>
      <c r="H181" s="220">
        <v>6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45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291</v>
      </c>
      <c r="AT181" s="227" t="s">
        <v>199</v>
      </c>
      <c r="AU181" s="227" t="s">
        <v>83</v>
      </c>
      <c r="AY181" s="20" t="s">
        <v>197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81</v>
      </c>
      <c r="BK181" s="228">
        <f>ROUND(I181*H181,2)</f>
        <v>0</v>
      </c>
      <c r="BL181" s="20" t="s">
        <v>291</v>
      </c>
      <c r="BM181" s="227" t="s">
        <v>3574</v>
      </c>
    </row>
    <row r="182" s="2" customFormat="1" ht="24.15" customHeight="1">
      <c r="A182" s="41"/>
      <c r="B182" s="42"/>
      <c r="C182" s="216" t="s">
        <v>706</v>
      </c>
      <c r="D182" s="216" t="s">
        <v>199</v>
      </c>
      <c r="E182" s="217" t="s">
        <v>3575</v>
      </c>
      <c r="F182" s="218" t="s">
        <v>3576</v>
      </c>
      <c r="G182" s="219" t="s">
        <v>267</v>
      </c>
      <c r="H182" s="220">
        <v>6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45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291</v>
      </c>
      <c r="AT182" s="227" t="s">
        <v>199</v>
      </c>
      <c r="AU182" s="227" t="s">
        <v>83</v>
      </c>
      <c r="AY182" s="20" t="s">
        <v>197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81</v>
      </c>
      <c r="BK182" s="228">
        <f>ROUND(I182*H182,2)</f>
        <v>0</v>
      </c>
      <c r="BL182" s="20" t="s">
        <v>291</v>
      </c>
      <c r="BM182" s="227" t="s">
        <v>3577</v>
      </c>
    </row>
    <row r="183" s="2" customFormat="1" ht="24.15" customHeight="1">
      <c r="A183" s="41"/>
      <c r="B183" s="42"/>
      <c r="C183" s="216" t="s">
        <v>711</v>
      </c>
      <c r="D183" s="216" t="s">
        <v>199</v>
      </c>
      <c r="E183" s="217" t="s">
        <v>3578</v>
      </c>
      <c r="F183" s="218" t="s">
        <v>3579</v>
      </c>
      <c r="G183" s="219" t="s">
        <v>267</v>
      </c>
      <c r="H183" s="220">
        <v>20</v>
      </c>
      <c r="I183" s="221"/>
      <c r="J183" s="222">
        <f>ROUND(I183*H183,2)</f>
        <v>0</v>
      </c>
      <c r="K183" s="218" t="s">
        <v>19</v>
      </c>
      <c r="L183" s="47"/>
      <c r="M183" s="223" t="s">
        <v>19</v>
      </c>
      <c r="N183" s="224" t="s">
        <v>45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291</v>
      </c>
      <c r="AT183" s="227" t="s">
        <v>199</v>
      </c>
      <c r="AU183" s="227" t="s">
        <v>83</v>
      </c>
      <c r="AY183" s="20" t="s">
        <v>197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81</v>
      </c>
      <c r="BK183" s="228">
        <f>ROUND(I183*H183,2)</f>
        <v>0</v>
      </c>
      <c r="BL183" s="20" t="s">
        <v>291</v>
      </c>
      <c r="BM183" s="227" t="s">
        <v>3580</v>
      </c>
    </row>
    <row r="184" s="2" customFormat="1" ht="21.75" customHeight="1">
      <c r="A184" s="41"/>
      <c r="B184" s="42"/>
      <c r="C184" s="216" t="s">
        <v>3044</v>
      </c>
      <c r="D184" s="216" t="s">
        <v>199</v>
      </c>
      <c r="E184" s="217" t="s">
        <v>3581</v>
      </c>
      <c r="F184" s="218" t="s">
        <v>3582</v>
      </c>
      <c r="G184" s="219" t="s">
        <v>267</v>
      </c>
      <c r="H184" s="220">
        <v>2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45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291</v>
      </c>
      <c r="AT184" s="227" t="s">
        <v>199</v>
      </c>
      <c r="AU184" s="227" t="s">
        <v>83</v>
      </c>
      <c r="AY184" s="20" t="s">
        <v>197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81</v>
      </c>
      <c r="BK184" s="228">
        <f>ROUND(I184*H184,2)</f>
        <v>0</v>
      </c>
      <c r="BL184" s="20" t="s">
        <v>291</v>
      </c>
      <c r="BM184" s="227" t="s">
        <v>3583</v>
      </c>
    </row>
    <row r="185" s="2" customFormat="1" ht="24.15" customHeight="1">
      <c r="A185" s="41"/>
      <c r="B185" s="42"/>
      <c r="C185" s="216" t="s">
        <v>765</v>
      </c>
      <c r="D185" s="216" t="s">
        <v>199</v>
      </c>
      <c r="E185" s="217" t="s">
        <v>3584</v>
      </c>
      <c r="F185" s="218" t="s">
        <v>3585</v>
      </c>
      <c r="G185" s="219" t="s">
        <v>267</v>
      </c>
      <c r="H185" s="220">
        <v>12</v>
      </c>
      <c r="I185" s="221"/>
      <c r="J185" s="222">
        <f>ROUND(I185*H185,2)</f>
        <v>0</v>
      </c>
      <c r="K185" s="218" t="s">
        <v>19</v>
      </c>
      <c r="L185" s="47"/>
      <c r="M185" s="223" t="s">
        <v>19</v>
      </c>
      <c r="N185" s="224" t="s">
        <v>45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291</v>
      </c>
      <c r="AT185" s="227" t="s">
        <v>199</v>
      </c>
      <c r="AU185" s="227" t="s">
        <v>83</v>
      </c>
      <c r="AY185" s="20" t="s">
        <v>197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81</v>
      </c>
      <c r="BK185" s="228">
        <f>ROUND(I185*H185,2)</f>
        <v>0</v>
      </c>
      <c r="BL185" s="20" t="s">
        <v>291</v>
      </c>
      <c r="BM185" s="227" t="s">
        <v>3586</v>
      </c>
    </row>
    <row r="186" s="2" customFormat="1" ht="24.15" customHeight="1">
      <c r="A186" s="41"/>
      <c r="B186" s="42"/>
      <c r="C186" s="216" t="s">
        <v>794</v>
      </c>
      <c r="D186" s="216" t="s">
        <v>199</v>
      </c>
      <c r="E186" s="217" t="s">
        <v>3587</v>
      </c>
      <c r="F186" s="218" t="s">
        <v>3588</v>
      </c>
      <c r="G186" s="219" t="s">
        <v>267</v>
      </c>
      <c r="H186" s="220">
        <v>4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45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291</v>
      </c>
      <c r="AT186" s="227" t="s">
        <v>199</v>
      </c>
      <c r="AU186" s="227" t="s">
        <v>83</v>
      </c>
      <c r="AY186" s="20" t="s">
        <v>197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81</v>
      </c>
      <c r="BK186" s="228">
        <f>ROUND(I186*H186,2)</f>
        <v>0</v>
      </c>
      <c r="BL186" s="20" t="s">
        <v>291</v>
      </c>
      <c r="BM186" s="227" t="s">
        <v>3589</v>
      </c>
    </row>
    <row r="187" s="2" customFormat="1" ht="21.75" customHeight="1">
      <c r="A187" s="41"/>
      <c r="B187" s="42"/>
      <c r="C187" s="216" t="s">
        <v>799</v>
      </c>
      <c r="D187" s="216" t="s">
        <v>199</v>
      </c>
      <c r="E187" s="217" t="s">
        <v>3590</v>
      </c>
      <c r="F187" s="218" t="s">
        <v>3591</v>
      </c>
      <c r="G187" s="219" t="s">
        <v>267</v>
      </c>
      <c r="H187" s="220">
        <v>7</v>
      </c>
      <c r="I187" s="221"/>
      <c r="J187" s="222">
        <f>ROUND(I187*H187,2)</f>
        <v>0</v>
      </c>
      <c r="K187" s="218" t="s">
        <v>19</v>
      </c>
      <c r="L187" s="47"/>
      <c r="M187" s="223" t="s">
        <v>19</v>
      </c>
      <c r="N187" s="224" t="s">
        <v>45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291</v>
      </c>
      <c r="AT187" s="227" t="s">
        <v>199</v>
      </c>
      <c r="AU187" s="227" t="s">
        <v>83</v>
      </c>
      <c r="AY187" s="20" t="s">
        <v>197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81</v>
      </c>
      <c r="BK187" s="228">
        <f>ROUND(I187*H187,2)</f>
        <v>0</v>
      </c>
      <c r="BL187" s="20" t="s">
        <v>291</v>
      </c>
      <c r="BM187" s="227" t="s">
        <v>3592</v>
      </c>
    </row>
    <row r="188" s="2" customFormat="1" ht="24.15" customHeight="1">
      <c r="A188" s="41"/>
      <c r="B188" s="42"/>
      <c r="C188" s="216" t="s">
        <v>806</v>
      </c>
      <c r="D188" s="216" t="s">
        <v>199</v>
      </c>
      <c r="E188" s="217" t="s">
        <v>3593</v>
      </c>
      <c r="F188" s="218" t="s">
        <v>3594</v>
      </c>
      <c r="G188" s="219" t="s">
        <v>267</v>
      </c>
      <c r="H188" s="220">
        <v>3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45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291</v>
      </c>
      <c r="AT188" s="227" t="s">
        <v>199</v>
      </c>
      <c r="AU188" s="227" t="s">
        <v>83</v>
      </c>
      <c r="AY188" s="20" t="s">
        <v>197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81</v>
      </c>
      <c r="BK188" s="228">
        <f>ROUND(I188*H188,2)</f>
        <v>0</v>
      </c>
      <c r="BL188" s="20" t="s">
        <v>291</v>
      </c>
      <c r="BM188" s="227" t="s">
        <v>3595</v>
      </c>
    </row>
    <row r="189" s="2" customFormat="1" ht="24.15" customHeight="1">
      <c r="A189" s="41"/>
      <c r="B189" s="42"/>
      <c r="C189" s="216" t="s">
        <v>811</v>
      </c>
      <c r="D189" s="216" t="s">
        <v>199</v>
      </c>
      <c r="E189" s="217" t="s">
        <v>3596</v>
      </c>
      <c r="F189" s="218" t="s">
        <v>3597</v>
      </c>
      <c r="G189" s="219" t="s">
        <v>267</v>
      </c>
      <c r="H189" s="220">
        <v>1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45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291</v>
      </c>
      <c r="AT189" s="227" t="s">
        <v>199</v>
      </c>
      <c r="AU189" s="227" t="s">
        <v>83</v>
      </c>
      <c r="AY189" s="20" t="s">
        <v>197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81</v>
      </c>
      <c r="BK189" s="228">
        <f>ROUND(I189*H189,2)</f>
        <v>0</v>
      </c>
      <c r="BL189" s="20" t="s">
        <v>291</v>
      </c>
      <c r="BM189" s="227" t="s">
        <v>3598</v>
      </c>
    </row>
    <row r="190" s="2" customFormat="1" ht="21.75" customHeight="1">
      <c r="A190" s="41"/>
      <c r="B190" s="42"/>
      <c r="C190" s="216" t="s">
        <v>817</v>
      </c>
      <c r="D190" s="216" t="s">
        <v>199</v>
      </c>
      <c r="E190" s="217" t="s">
        <v>3599</v>
      </c>
      <c r="F190" s="218" t="s">
        <v>3600</v>
      </c>
      <c r="G190" s="219" t="s">
        <v>267</v>
      </c>
      <c r="H190" s="220">
        <v>4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45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291</v>
      </c>
      <c r="AT190" s="227" t="s">
        <v>199</v>
      </c>
      <c r="AU190" s="227" t="s">
        <v>83</v>
      </c>
      <c r="AY190" s="20" t="s">
        <v>197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81</v>
      </c>
      <c r="BK190" s="228">
        <f>ROUND(I190*H190,2)</f>
        <v>0</v>
      </c>
      <c r="BL190" s="20" t="s">
        <v>291</v>
      </c>
      <c r="BM190" s="227" t="s">
        <v>3601</v>
      </c>
    </row>
    <row r="191" s="2" customFormat="1" ht="21.75" customHeight="1">
      <c r="A191" s="41"/>
      <c r="B191" s="42"/>
      <c r="C191" s="216" t="s">
        <v>822</v>
      </c>
      <c r="D191" s="216" t="s">
        <v>199</v>
      </c>
      <c r="E191" s="217" t="s">
        <v>3602</v>
      </c>
      <c r="F191" s="218" t="s">
        <v>3603</v>
      </c>
      <c r="G191" s="219" t="s">
        <v>267</v>
      </c>
      <c r="H191" s="220">
        <v>1</v>
      </c>
      <c r="I191" s="221"/>
      <c r="J191" s="222">
        <f>ROUND(I191*H191,2)</f>
        <v>0</v>
      </c>
      <c r="K191" s="218" t="s">
        <v>19</v>
      </c>
      <c r="L191" s="47"/>
      <c r="M191" s="223" t="s">
        <v>19</v>
      </c>
      <c r="N191" s="224" t="s">
        <v>45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291</v>
      </c>
      <c r="AT191" s="227" t="s">
        <v>199</v>
      </c>
      <c r="AU191" s="227" t="s">
        <v>83</v>
      </c>
      <c r="AY191" s="20" t="s">
        <v>197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81</v>
      </c>
      <c r="BK191" s="228">
        <f>ROUND(I191*H191,2)</f>
        <v>0</v>
      </c>
      <c r="BL191" s="20" t="s">
        <v>291</v>
      </c>
      <c r="BM191" s="227" t="s">
        <v>3604</v>
      </c>
    </row>
    <row r="192" s="2" customFormat="1" ht="21.75" customHeight="1">
      <c r="A192" s="41"/>
      <c r="B192" s="42"/>
      <c r="C192" s="216" t="s">
        <v>830</v>
      </c>
      <c r="D192" s="216" t="s">
        <v>199</v>
      </c>
      <c r="E192" s="217" t="s">
        <v>3605</v>
      </c>
      <c r="F192" s="218" t="s">
        <v>3606</v>
      </c>
      <c r="G192" s="219" t="s">
        <v>267</v>
      </c>
      <c r="H192" s="220">
        <v>1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45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291</v>
      </c>
      <c r="AT192" s="227" t="s">
        <v>199</v>
      </c>
      <c r="AU192" s="227" t="s">
        <v>83</v>
      </c>
      <c r="AY192" s="20" t="s">
        <v>197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81</v>
      </c>
      <c r="BK192" s="228">
        <f>ROUND(I192*H192,2)</f>
        <v>0</v>
      </c>
      <c r="BL192" s="20" t="s">
        <v>291</v>
      </c>
      <c r="BM192" s="227" t="s">
        <v>3607</v>
      </c>
    </row>
    <row r="193" s="2" customFormat="1" ht="24.15" customHeight="1">
      <c r="A193" s="41"/>
      <c r="B193" s="42"/>
      <c r="C193" s="216" t="s">
        <v>835</v>
      </c>
      <c r="D193" s="216" t="s">
        <v>199</v>
      </c>
      <c r="E193" s="217" t="s">
        <v>3608</v>
      </c>
      <c r="F193" s="218" t="s">
        <v>3609</v>
      </c>
      <c r="G193" s="219" t="s">
        <v>267</v>
      </c>
      <c r="H193" s="220">
        <v>3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45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291</v>
      </c>
      <c r="AT193" s="227" t="s">
        <v>199</v>
      </c>
      <c r="AU193" s="227" t="s">
        <v>83</v>
      </c>
      <c r="AY193" s="20" t="s">
        <v>197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81</v>
      </c>
      <c r="BK193" s="228">
        <f>ROUND(I193*H193,2)</f>
        <v>0</v>
      </c>
      <c r="BL193" s="20" t="s">
        <v>291</v>
      </c>
      <c r="BM193" s="227" t="s">
        <v>3610</v>
      </c>
    </row>
    <row r="194" s="2" customFormat="1" ht="16.5" customHeight="1">
      <c r="A194" s="41"/>
      <c r="B194" s="42"/>
      <c r="C194" s="216" t="s">
        <v>840</v>
      </c>
      <c r="D194" s="216" t="s">
        <v>199</v>
      </c>
      <c r="E194" s="217" t="s">
        <v>3611</v>
      </c>
      <c r="F194" s="218" t="s">
        <v>3612</v>
      </c>
      <c r="G194" s="219" t="s">
        <v>267</v>
      </c>
      <c r="H194" s="220">
        <v>1</v>
      </c>
      <c r="I194" s="221"/>
      <c r="J194" s="222">
        <f>ROUND(I194*H194,2)</f>
        <v>0</v>
      </c>
      <c r="K194" s="218" t="s">
        <v>19</v>
      </c>
      <c r="L194" s="47"/>
      <c r="M194" s="223" t="s">
        <v>19</v>
      </c>
      <c r="N194" s="224" t="s">
        <v>45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291</v>
      </c>
      <c r="AT194" s="227" t="s">
        <v>199</v>
      </c>
      <c r="AU194" s="227" t="s">
        <v>83</v>
      </c>
      <c r="AY194" s="20" t="s">
        <v>197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81</v>
      </c>
      <c r="BK194" s="228">
        <f>ROUND(I194*H194,2)</f>
        <v>0</v>
      </c>
      <c r="BL194" s="20" t="s">
        <v>291</v>
      </c>
      <c r="BM194" s="227" t="s">
        <v>3613</v>
      </c>
    </row>
    <row r="195" s="2" customFormat="1" ht="16.5" customHeight="1">
      <c r="A195" s="41"/>
      <c r="B195" s="42"/>
      <c r="C195" s="216" t="s">
        <v>846</v>
      </c>
      <c r="D195" s="216" t="s">
        <v>199</v>
      </c>
      <c r="E195" s="217" t="s">
        <v>3614</v>
      </c>
      <c r="F195" s="218" t="s">
        <v>3615</v>
      </c>
      <c r="G195" s="219" t="s">
        <v>267</v>
      </c>
      <c r="H195" s="220">
        <v>1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45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291</v>
      </c>
      <c r="AT195" s="227" t="s">
        <v>199</v>
      </c>
      <c r="AU195" s="227" t="s">
        <v>83</v>
      </c>
      <c r="AY195" s="20" t="s">
        <v>197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81</v>
      </c>
      <c r="BK195" s="228">
        <f>ROUND(I195*H195,2)</f>
        <v>0</v>
      </c>
      <c r="BL195" s="20" t="s">
        <v>291</v>
      </c>
      <c r="BM195" s="227" t="s">
        <v>3616</v>
      </c>
    </row>
    <row r="196" s="12" customFormat="1" ht="22.8" customHeight="1">
      <c r="A196" s="12"/>
      <c r="B196" s="200"/>
      <c r="C196" s="201"/>
      <c r="D196" s="202" t="s">
        <v>73</v>
      </c>
      <c r="E196" s="214" t="s">
        <v>3617</v>
      </c>
      <c r="F196" s="214" t="s">
        <v>3618</v>
      </c>
      <c r="G196" s="201"/>
      <c r="H196" s="201"/>
      <c r="I196" s="204"/>
      <c r="J196" s="215">
        <f>BK196</f>
        <v>0</v>
      </c>
      <c r="K196" s="201"/>
      <c r="L196" s="206"/>
      <c r="M196" s="207"/>
      <c r="N196" s="208"/>
      <c r="O196" s="208"/>
      <c r="P196" s="209">
        <f>SUM(P197:P228)</f>
        <v>0</v>
      </c>
      <c r="Q196" s="208"/>
      <c r="R196" s="209">
        <f>SUM(R197:R228)</f>
        <v>0</v>
      </c>
      <c r="S196" s="208"/>
      <c r="T196" s="210">
        <f>SUM(T197:T228)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1" t="s">
        <v>83</v>
      </c>
      <c r="AT196" s="212" t="s">
        <v>73</v>
      </c>
      <c r="AU196" s="212" t="s">
        <v>81</v>
      </c>
      <c r="AY196" s="211" t="s">
        <v>197</v>
      </c>
      <c r="BK196" s="213">
        <f>SUM(BK197:BK228)</f>
        <v>0</v>
      </c>
    </row>
    <row r="197" s="2" customFormat="1" ht="24.15" customHeight="1">
      <c r="A197" s="41"/>
      <c r="B197" s="42"/>
      <c r="C197" s="216" t="s">
        <v>854</v>
      </c>
      <c r="D197" s="216" t="s">
        <v>199</v>
      </c>
      <c r="E197" s="217" t="s">
        <v>3619</v>
      </c>
      <c r="F197" s="218" t="s">
        <v>3620</v>
      </c>
      <c r="G197" s="219" t="s">
        <v>267</v>
      </c>
      <c r="H197" s="220">
        <v>12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45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291</v>
      </c>
      <c r="AT197" s="227" t="s">
        <v>199</v>
      </c>
      <c r="AU197" s="227" t="s">
        <v>83</v>
      </c>
      <c r="AY197" s="20" t="s">
        <v>197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81</v>
      </c>
      <c r="BK197" s="228">
        <f>ROUND(I197*H197,2)</f>
        <v>0</v>
      </c>
      <c r="BL197" s="20" t="s">
        <v>291</v>
      </c>
      <c r="BM197" s="227" t="s">
        <v>3621</v>
      </c>
    </row>
    <row r="198" s="2" customFormat="1" ht="37.8" customHeight="1">
      <c r="A198" s="41"/>
      <c r="B198" s="42"/>
      <c r="C198" s="216" t="s">
        <v>859</v>
      </c>
      <c r="D198" s="216" t="s">
        <v>199</v>
      </c>
      <c r="E198" s="217" t="s">
        <v>3622</v>
      </c>
      <c r="F198" s="218" t="s">
        <v>3623</v>
      </c>
      <c r="G198" s="219" t="s">
        <v>267</v>
      </c>
      <c r="H198" s="220">
        <v>6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45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291</v>
      </c>
      <c r="AT198" s="227" t="s">
        <v>199</v>
      </c>
      <c r="AU198" s="227" t="s">
        <v>83</v>
      </c>
      <c r="AY198" s="20" t="s">
        <v>197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81</v>
      </c>
      <c r="BK198" s="228">
        <f>ROUND(I198*H198,2)</f>
        <v>0</v>
      </c>
      <c r="BL198" s="20" t="s">
        <v>291</v>
      </c>
      <c r="BM198" s="227" t="s">
        <v>3624</v>
      </c>
    </row>
    <row r="199" s="2" customFormat="1" ht="24.15" customHeight="1">
      <c r="A199" s="41"/>
      <c r="B199" s="42"/>
      <c r="C199" s="216" t="s">
        <v>864</v>
      </c>
      <c r="D199" s="216" t="s">
        <v>199</v>
      </c>
      <c r="E199" s="217" t="s">
        <v>3625</v>
      </c>
      <c r="F199" s="218" t="s">
        <v>3626</v>
      </c>
      <c r="G199" s="219" t="s">
        <v>267</v>
      </c>
      <c r="H199" s="220">
        <v>6</v>
      </c>
      <c r="I199" s="221"/>
      <c r="J199" s="222">
        <f>ROUND(I199*H199,2)</f>
        <v>0</v>
      </c>
      <c r="K199" s="218" t="s">
        <v>19</v>
      </c>
      <c r="L199" s="47"/>
      <c r="M199" s="223" t="s">
        <v>19</v>
      </c>
      <c r="N199" s="224" t="s">
        <v>45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291</v>
      </c>
      <c r="AT199" s="227" t="s">
        <v>199</v>
      </c>
      <c r="AU199" s="227" t="s">
        <v>83</v>
      </c>
      <c r="AY199" s="20" t="s">
        <v>197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81</v>
      </c>
      <c r="BK199" s="228">
        <f>ROUND(I199*H199,2)</f>
        <v>0</v>
      </c>
      <c r="BL199" s="20" t="s">
        <v>291</v>
      </c>
      <c r="BM199" s="227" t="s">
        <v>3627</v>
      </c>
    </row>
    <row r="200" s="2" customFormat="1" ht="21.75" customHeight="1">
      <c r="A200" s="41"/>
      <c r="B200" s="42"/>
      <c r="C200" s="216" t="s">
        <v>869</v>
      </c>
      <c r="D200" s="216" t="s">
        <v>199</v>
      </c>
      <c r="E200" s="217" t="s">
        <v>3628</v>
      </c>
      <c r="F200" s="218" t="s">
        <v>3629</v>
      </c>
      <c r="G200" s="219" t="s">
        <v>267</v>
      </c>
      <c r="H200" s="220">
        <v>6</v>
      </c>
      <c r="I200" s="221"/>
      <c r="J200" s="222">
        <f>ROUND(I200*H200,2)</f>
        <v>0</v>
      </c>
      <c r="K200" s="218" t="s">
        <v>19</v>
      </c>
      <c r="L200" s="47"/>
      <c r="M200" s="223" t="s">
        <v>19</v>
      </c>
      <c r="N200" s="224" t="s">
        <v>45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291</v>
      </c>
      <c r="AT200" s="227" t="s">
        <v>199</v>
      </c>
      <c r="AU200" s="227" t="s">
        <v>83</v>
      </c>
      <c r="AY200" s="20" t="s">
        <v>197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81</v>
      </c>
      <c r="BK200" s="228">
        <f>ROUND(I200*H200,2)</f>
        <v>0</v>
      </c>
      <c r="BL200" s="20" t="s">
        <v>291</v>
      </c>
      <c r="BM200" s="227" t="s">
        <v>3630</v>
      </c>
    </row>
    <row r="201" s="2" customFormat="1" ht="24.15" customHeight="1">
      <c r="A201" s="41"/>
      <c r="B201" s="42"/>
      <c r="C201" s="216" t="s">
        <v>3106</v>
      </c>
      <c r="D201" s="216" t="s">
        <v>199</v>
      </c>
      <c r="E201" s="217" t="s">
        <v>3631</v>
      </c>
      <c r="F201" s="218" t="s">
        <v>3632</v>
      </c>
      <c r="G201" s="219" t="s">
        <v>267</v>
      </c>
      <c r="H201" s="220">
        <v>6</v>
      </c>
      <c r="I201" s="221"/>
      <c r="J201" s="222">
        <f>ROUND(I201*H201,2)</f>
        <v>0</v>
      </c>
      <c r="K201" s="218" t="s">
        <v>19</v>
      </c>
      <c r="L201" s="47"/>
      <c r="M201" s="223" t="s">
        <v>19</v>
      </c>
      <c r="N201" s="224" t="s">
        <v>45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291</v>
      </c>
      <c r="AT201" s="227" t="s">
        <v>199</v>
      </c>
      <c r="AU201" s="227" t="s">
        <v>83</v>
      </c>
      <c r="AY201" s="20" t="s">
        <v>197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81</v>
      </c>
      <c r="BK201" s="228">
        <f>ROUND(I201*H201,2)</f>
        <v>0</v>
      </c>
      <c r="BL201" s="20" t="s">
        <v>291</v>
      </c>
      <c r="BM201" s="227" t="s">
        <v>3633</v>
      </c>
    </row>
    <row r="202" s="2" customFormat="1" ht="16.5" customHeight="1">
      <c r="A202" s="41"/>
      <c r="B202" s="42"/>
      <c r="C202" s="216" t="s">
        <v>875</v>
      </c>
      <c r="D202" s="216" t="s">
        <v>199</v>
      </c>
      <c r="E202" s="217" t="s">
        <v>3634</v>
      </c>
      <c r="F202" s="218" t="s">
        <v>3635</v>
      </c>
      <c r="G202" s="219" t="s">
        <v>267</v>
      </c>
      <c r="H202" s="220">
        <v>12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45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291</v>
      </c>
      <c r="AT202" s="227" t="s">
        <v>199</v>
      </c>
      <c r="AU202" s="227" t="s">
        <v>83</v>
      </c>
      <c r="AY202" s="20" t="s">
        <v>197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81</v>
      </c>
      <c r="BK202" s="228">
        <f>ROUND(I202*H202,2)</f>
        <v>0</v>
      </c>
      <c r="BL202" s="20" t="s">
        <v>291</v>
      </c>
      <c r="BM202" s="227" t="s">
        <v>3636</v>
      </c>
    </row>
    <row r="203" s="2" customFormat="1" ht="16.5" customHeight="1">
      <c r="A203" s="41"/>
      <c r="B203" s="42"/>
      <c r="C203" s="216" t="s">
        <v>883</v>
      </c>
      <c r="D203" s="216" t="s">
        <v>199</v>
      </c>
      <c r="E203" s="217" t="s">
        <v>3637</v>
      </c>
      <c r="F203" s="218" t="s">
        <v>3638</v>
      </c>
      <c r="G203" s="219" t="s">
        <v>202</v>
      </c>
      <c r="H203" s="220">
        <v>1</v>
      </c>
      <c r="I203" s="221"/>
      <c r="J203" s="222">
        <f>ROUND(I203*H203,2)</f>
        <v>0</v>
      </c>
      <c r="K203" s="218" t="s">
        <v>19</v>
      </c>
      <c r="L203" s="47"/>
      <c r="M203" s="223" t="s">
        <v>19</v>
      </c>
      <c r="N203" s="224" t="s">
        <v>45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291</v>
      </c>
      <c r="AT203" s="227" t="s">
        <v>199</v>
      </c>
      <c r="AU203" s="227" t="s">
        <v>83</v>
      </c>
      <c r="AY203" s="20" t="s">
        <v>197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81</v>
      </c>
      <c r="BK203" s="228">
        <f>ROUND(I203*H203,2)</f>
        <v>0</v>
      </c>
      <c r="BL203" s="20" t="s">
        <v>291</v>
      </c>
      <c r="BM203" s="227" t="s">
        <v>3639</v>
      </c>
    </row>
    <row r="204" s="2" customFormat="1" ht="37.8" customHeight="1">
      <c r="A204" s="41"/>
      <c r="B204" s="42"/>
      <c r="C204" s="216" t="s">
        <v>3119</v>
      </c>
      <c r="D204" s="216" t="s">
        <v>199</v>
      </c>
      <c r="E204" s="217" t="s">
        <v>3640</v>
      </c>
      <c r="F204" s="218" t="s">
        <v>3641</v>
      </c>
      <c r="G204" s="219" t="s">
        <v>202</v>
      </c>
      <c r="H204" s="220">
        <v>543</v>
      </c>
      <c r="I204" s="221"/>
      <c r="J204" s="222">
        <f>ROUND(I204*H204,2)</f>
        <v>0</v>
      </c>
      <c r="K204" s="218" t="s">
        <v>19</v>
      </c>
      <c r="L204" s="47"/>
      <c r="M204" s="223" t="s">
        <v>19</v>
      </c>
      <c r="N204" s="224" t="s">
        <v>45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291</v>
      </c>
      <c r="AT204" s="227" t="s">
        <v>199</v>
      </c>
      <c r="AU204" s="227" t="s">
        <v>83</v>
      </c>
      <c r="AY204" s="20" t="s">
        <v>197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81</v>
      </c>
      <c r="BK204" s="228">
        <f>ROUND(I204*H204,2)</f>
        <v>0</v>
      </c>
      <c r="BL204" s="20" t="s">
        <v>291</v>
      </c>
      <c r="BM204" s="227" t="s">
        <v>3642</v>
      </c>
    </row>
    <row r="205" s="2" customFormat="1" ht="33" customHeight="1">
      <c r="A205" s="41"/>
      <c r="B205" s="42"/>
      <c r="C205" s="216" t="s">
        <v>3124</v>
      </c>
      <c r="D205" s="216" t="s">
        <v>199</v>
      </c>
      <c r="E205" s="217" t="s">
        <v>3643</v>
      </c>
      <c r="F205" s="218" t="s">
        <v>3644</v>
      </c>
      <c r="G205" s="219" t="s">
        <v>886</v>
      </c>
      <c r="H205" s="220">
        <v>2900</v>
      </c>
      <c r="I205" s="221"/>
      <c r="J205" s="222">
        <f>ROUND(I205*H205,2)</f>
        <v>0</v>
      </c>
      <c r="K205" s="218" t="s">
        <v>19</v>
      </c>
      <c r="L205" s="47"/>
      <c r="M205" s="223" t="s">
        <v>19</v>
      </c>
      <c r="N205" s="224" t="s">
        <v>45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291</v>
      </c>
      <c r="AT205" s="227" t="s">
        <v>199</v>
      </c>
      <c r="AU205" s="227" t="s">
        <v>83</v>
      </c>
      <c r="AY205" s="20" t="s">
        <v>197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81</v>
      </c>
      <c r="BK205" s="228">
        <f>ROUND(I205*H205,2)</f>
        <v>0</v>
      </c>
      <c r="BL205" s="20" t="s">
        <v>291</v>
      </c>
      <c r="BM205" s="227" t="s">
        <v>3645</v>
      </c>
    </row>
    <row r="206" s="2" customFormat="1" ht="16.5" customHeight="1">
      <c r="A206" s="41"/>
      <c r="B206" s="42"/>
      <c r="C206" s="216" t="s">
        <v>891</v>
      </c>
      <c r="D206" s="216" t="s">
        <v>199</v>
      </c>
      <c r="E206" s="217" t="s">
        <v>3646</v>
      </c>
      <c r="F206" s="218" t="s">
        <v>3647</v>
      </c>
      <c r="G206" s="219" t="s">
        <v>202</v>
      </c>
      <c r="H206" s="220">
        <v>600</v>
      </c>
      <c r="I206" s="221"/>
      <c r="J206" s="222">
        <f>ROUND(I206*H206,2)</f>
        <v>0</v>
      </c>
      <c r="K206" s="218" t="s">
        <v>19</v>
      </c>
      <c r="L206" s="47"/>
      <c r="M206" s="223" t="s">
        <v>19</v>
      </c>
      <c r="N206" s="224" t="s">
        <v>45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291</v>
      </c>
      <c r="AT206" s="227" t="s">
        <v>199</v>
      </c>
      <c r="AU206" s="227" t="s">
        <v>83</v>
      </c>
      <c r="AY206" s="20" t="s">
        <v>197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81</v>
      </c>
      <c r="BK206" s="228">
        <f>ROUND(I206*H206,2)</f>
        <v>0</v>
      </c>
      <c r="BL206" s="20" t="s">
        <v>291</v>
      </c>
      <c r="BM206" s="227" t="s">
        <v>3648</v>
      </c>
    </row>
    <row r="207" s="2" customFormat="1" ht="24.15" customHeight="1">
      <c r="A207" s="41"/>
      <c r="B207" s="42"/>
      <c r="C207" s="216" t="s">
        <v>896</v>
      </c>
      <c r="D207" s="216" t="s">
        <v>199</v>
      </c>
      <c r="E207" s="217" t="s">
        <v>3649</v>
      </c>
      <c r="F207" s="218" t="s">
        <v>3650</v>
      </c>
      <c r="G207" s="219" t="s">
        <v>886</v>
      </c>
      <c r="H207" s="220">
        <v>560</v>
      </c>
      <c r="I207" s="221"/>
      <c r="J207" s="222">
        <f>ROUND(I207*H207,2)</f>
        <v>0</v>
      </c>
      <c r="K207" s="218" t="s">
        <v>19</v>
      </c>
      <c r="L207" s="47"/>
      <c r="M207" s="223" t="s">
        <v>19</v>
      </c>
      <c r="N207" s="224" t="s">
        <v>45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291</v>
      </c>
      <c r="AT207" s="227" t="s">
        <v>199</v>
      </c>
      <c r="AU207" s="227" t="s">
        <v>83</v>
      </c>
      <c r="AY207" s="20" t="s">
        <v>197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81</v>
      </c>
      <c r="BK207" s="228">
        <f>ROUND(I207*H207,2)</f>
        <v>0</v>
      </c>
      <c r="BL207" s="20" t="s">
        <v>291</v>
      </c>
      <c r="BM207" s="227" t="s">
        <v>3651</v>
      </c>
    </row>
    <row r="208" s="2" customFormat="1" ht="24.15" customHeight="1">
      <c r="A208" s="41"/>
      <c r="B208" s="42"/>
      <c r="C208" s="216" t="s">
        <v>901</v>
      </c>
      <c r="D208" s="216" t="s">
        <v>199</v>
      </c>
      <c r="E208" s="217" t="s">
        <v>3652</v>
      </c>
      <c r="F208" s="218" t="s">
        <v>3653</v>
      </c>
      <c r="G208" s="219" t="s">
        <v>886</v>
      </c>
      <c r="H208" s="220">
        <v>220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45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291</v>
      </c>
      <c r="AT208" s="227" t="s">
        <v>199</v>
      </c>
      <c r="AU208" s="227" t="s">
        <v>83</v>
      </c>
      <c r="AY208" s="20" t="s">
        <v>197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81</v>
      </c>
      <c r="BK208" s="228">
        <f>ROUND(I208*H208,2)</f>
        <v>0</v>
      </c>
      <c r="BL208" s="20" t="s">
        <v>291</v>
      </c>
      <c r="BM208" s="227" t="s">
        <v>3654</v>
      </c>
    </row>
    <row r="209" s="2" customFormat="1" ht="21.75" customHeight="1">
      <c r="A209" s="41"/>
      <c r="B209" s="42"/>
      <c r="C209" s="216" t="s">
        <v>948</v>
      </c>
      <c r="D209" s="216" t="s">
        <v>199</v>
      </c>
      <c r="E209" s="217" t="s">
        <v>3655</v>
      </c>
      <c r="F209" s="218" t="s">
        <v>3656</v>
      </c>
      <c r="G209" s="219" t="s">
        <v>886</v>
      </c>
      <c r="H209" s="220">
        <v>380</v>
      </c>
      <c r="I209" s="221"/>
      <c r="J209" s="222">
        <f>ROUND(I209*H209,2)</f>
        <v>0</v>
      </c>
      <c r="K209" s="218" t="s">
        <v>19</v>
      </c>
      <c r="L209" s="47"/>
      <c r="M209" s="223" t="s">
        <v>19</v>
      </c>
      <c r="N209" s="224" t="s">
        <v>45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291</v>
      </c>
      <c r="AT209" s="227" t="s">
        <v>199</v>
      </c>
      <c r="AU209" s="227" t="s">
        <v>83</v>
      </c>
      <c r="AY209" s="20" t="s">
        <v>197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81</v>
      </c>
      <c r="BK209" s="228">
        <f>ROUND(I209*H209,2)</f>
        <v>0</v>
      </c>
      <c r="BL209" s="20" t="s">
        <v>291</v>
      </c>
      <c r="BM209" s="227" t="s">
        <v>3657</v>
      </c>
    </row>
    <row r="210" s="2" customFormat="1" ht="24.15" customHeight="1">
      <c r="A210" s="41"/>
      <c r="B210" s="42"/>
      <c r="C210" s="216" t="s">
        <v>953</v>
      </c>
      <c r="D210" s="216" t="s">
        <v>199</v>
      </c>
      <c r="E210" s="217" t="s">
        <v>3658</v>
      </c>
      <c r="F210" s="218" t="s">
        <v>3659</v>
      </c>
      <c r="G210" s="219" t="s">
        <v>267</v>
      </c>
      <c r="H210" s="220">
        <v>1</v>
      </c>
      <c r="I210" s="221"/>
      <c r="J210" s="222">
        <f>ROUND(I210*H210,2)</f>
        <v>0</v>
      </c>
      <c r="K210" s="218" t="s">
        <v>19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291</v>
      </c>
      <c r="AT210" s="227" t="s">
        <v>199</v>
      </c>
      <c r="AU210" s="227" t="s">
        <v>83</v>
      </c>
      <c r="AY210" s="20" t="s">
        <v>197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81</v>
      </c>
      <c r="BK210" s="228">
        <f>ROUND(I210*H210,2)</f>
        <v>0</v>
      </c>
      <c r="BL210" s="20" t="s">
        <v>291</v>
      </c>
      <c r="BM210" s="227" t="s">
        <v>3660</v>
      </c>
    </row>
    <row r="211" s="2" customFormat="1" ht="24.15" customHeight="1">
      <c r="A211" s="41"/>
      <c r="B211" s="42"/>
      <c r="C211" s="216" t="s">
        <v>961</v>
      </c>
      <c r="D211" s="216" t="s">
        <v>199</v>
      </c>
      <c r="E211" s="217" t="s">
        <v>3661</v>
      </c>
      <c r="F211" s="218" t="s">
        <v>3662</v>
      </c>
      <c r="G211" s="219" t="s">
        <v>267</v>
      </c>
      <c r="H211" s="220">
        <v>2</v>
      </c>
      <c r="I211" s="221"/>
      <c r="J211" s="222">
        <f>ROUND(I211*H211,2)</f>
        <v>0</v>
      </c>
      <c r="K211" s="218" t="s">
        <v>19</v>
      </c>
      <c r="L211" s="47"/>
      <c r="M211" s="223" t="s">
        <v>19</v>
      </c>
      <c r="N211" s="224" t="s">
        <v>45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291</v>
      </c>
      <c r="AT211" s="227" t="s">
        <v>199</v>
      </c>
      <c r="AU211" s="227" t="s">
        <v>83</v>
      </c>
      <c r="AY211" s="20" t="s">
        <v>197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81</v>
      </c>
      <c r="BK211" s="228">
        <f>ROUND(I211*H211,2)</f>
        <v>0</v>
      </c>
      <c r="BL211" s="20" t="s">
        <v>291</v>
      </c>
      <c r="BM211" s="227" t="s">
        <v>3663</v>
      </c>
    </row>
    <row r="212" s="2" customFormat="1" ht="24.15" customHeight="1">
      <c r="A212" s="41"/>
      <c r="B212" s="42"/>
      <c r="C212" s="216" t="s">
        <v>967</v>
      </c>
      <c r="D212" s="216" t="s">
        <v>199</v>
      </c>
      <c r="E212" s="217" t="s">
        <v>3664</v>
      </c>
      <c r="F212" s="218" t="s">
        <v>3665</v>
      </c>
      <c r="G212" s="219" t="s">
        <v>267</v>
      </c>
      <c r="H212" s="220">
        <v>1</v>
      </c>
      <c r="I212" s="221"/>
      <c r="J212" s="222">
        <f>ROUND(I212*H212,2)</f>
        <v>0</v>
      </c>
      <c r="K212" s="218" t="s">
        <v>19</v>
      </c>
      <c r="L212" s="47"/>
      <c r="M212" s="223" t="s">
        <v>19</v>
      </c>
      <c r="N212" s="224" t="s">
        <v>45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291</v>
      </c>
      <c r="AT212" s="227" t="s">
        <v>199</v>
      </c>
      <c r="AU212" s="227" t="s">
        <v>83</v>
      </c>
      <c r="AY212" s="20" t="s">
        <v>197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81</v>
      </c>
      <c r="BK212" s="228">
        <f>ROUND(I212*H212,2)</f>
        <v>0</v>
      </c>
      <c r="BL212" s="20" t="s">
        <v>291</v>
      </c>
      <c r="BM212" s="227" t="s">
        <v>3666</v>
      </c>
    </row>
    <row r="213" s="2" customFormat="1" ht="24.15" customHeight="1">
      <c r="A213" s="41"/>
      <c r="B213" s="42"/>
      <c r="C213" s="216" t="s">
        <v>972</v>
      </c>
      <c r="D213" s="216" t="s">
        <v>199</v>
      </c>
      <c r="E213" s="217" t="s">
        <v>3667</v>
      </c>
      <c r="F213" s="218" t="s">
        <v>3668</v>
      </c>
      <c r="G213" s="219" t="s">
        <v>267</v>
      </c>
      <c r="H213" s="220">
        <v>1</v>
      </c>
      <c r="I213" s="221"/>
      <c r="J213" s="222">
        <f>ROUND(I213*H213,2)</f>
        <v>0</v>
      </c>
      <c r="K213" s="218" t="s">
        <v>19</v>
      </c>
      <c r="L213" s="47"/>
      <c r="M213" s="223" t="s">
        <v>19</v>
      </c>
      <c r="N213" s="224" t="s">
        <v>45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291</v>
      </c>
      <c r="AT213" s="227" t="s">
        <v>199</v>
      </c>
      <c r="AU213" s="227" t="s">
        <v>83</v>
      </c>
      <c r="AY213" s="20" t="s">
        <v>197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81</v>
      </c>
      <c r="BK213" s="228">
        <f>ROUND(I213*H213,2)</f>
        <v>0</v>
      </c>
      <c r="BL213" s="20" t="s">
        <v>291</v>
      </c>
      <c r="BM213" s="227" t="s">
        <v>3669</v>
      </c>
    </row>
    <row r="214" s="2" customFormat="1" ht="24.15" customHeight="1">
      <c r="A214" s="41"/>
      <c r="B214" s="42"/>
      <c r="C214" s="216" t="s">
        <v>1022</v>
      </c>
      <c r="D214" s="216" t="s">
        <v>199</v>
      </c>
      <c r="E214" s="217" t="s">
        <v>3670</v>
      </c>
      <c r="F214" s="218" t="s">
        <v>3671</v>
      </c>
      <c r="G214" s="219" t="s">
        <v>267</v>
      </c>
      <c r="H214" s="220">
        <v>2</v>
      </c>
      <c r="I214" s="221"/>
      <c r="J214" s="222">
        <f>ROUND(I214*H214,2)</f>
        <v>0</v>
      </c>
      <c r="K214" s="218" t="s">
        <v>19</v>
      </c>
      <c r="L214" s="47"/>
      <c r="M214" s="223" t="s">
        <v>19</v>
      </c>
      <c r="N214" s="224" t="s">
        <v>45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291</v>
      </c>
      <c r="AT214" s="227" t="s">
        <v>199</v>
      </c>
      <c r="AU214" s="227" t="s">
        <v>83</v>
      </c>
      <c r="AY214" s="20" t="s">
        <v>197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81</v>
      </c>
      <c r="BK214" s="228">
        <f>ROUND(I214*H214,2)</f>
        <v>0</v>
      </c>
      <c r="BL214" s="20" t="s">
        <v>291</v>
      </c>
      <c r="BM214" s="227" t="s">
        <v>3672</v>
      </c>
    </row>
    <row r="215" s="2" customFormat="1" ht="24.15" customHeight="1">
      <c r="A215" s="41"/>
      <c r="B215" s="42"/>
      <c r="C215" s="216" t="s">
        <v>1026</v>
      </c>
      <c r="D215" s="216" t="s">
        <v>199</v>
      </c>
      <c r="E215" s="217" t="s">
        <v>3673</v>
      </c>
      <c r="F215" s="218" t="s">
        <v>3674</v>
      </c>
      <c r="G215" s="219" t="s">
        <v>267</v>
      </c>
      <c r="H215" s="220">
        <v>1</v>
      </c>
      <c r="I215" s="221"/>
      <c r="J215" s="222">
        <f>ROUND(I215*H215,2)</f>
        <v>0</v>
      </c>
      <c r="K215" s="218" t="s">
        <v>19</v>
      </c>
      <c r="L215" s="47"/>
      <c r="M215" s="223" t="s">
        <v>19</v>
      </c>
      <c r="N215" s="224" t="s">
        <v>45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291</v>
      </c>
      <c r="AT215" s="227" t="s">
        <v>199</v>
      </c>
      <c r="AU215" s="227" t="s">
        <v>83</v>
      </c>
      <c r="AY215" s="20" t="s">
        <v>197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81</v>
      </c>
      <c r="BK215" s="228">
        <f>ROUND(I215*H215,2)</f>
        <v>0</v>
      </c>
      <c r="BL215" s="20" t="s">
        <v>291</v>
      </c>
      <c r="BM215" s="227" t="s">
        <v>3675</v>
      </c>
    </row>
    <row r="216" s="2" customFormat="1" ht="24.15" customHeight="1">
      <c r="A216" s="41"/>
      <c r="B216" s="42"/>
      <c r="C216" s="216" t="s">
        <v>1032</v>
      </c>
      <c r="D216" s="216" t="s">
        <v>199</v>
      </c>
      <c r="E216" s="217" t="s">
        <v>3676</v>
      </c>
      <c r="F216" s="218" t="s">
        <v>3677</v>
      </c>
      <c r="G216" s="219" t="s">
        <v>253</v>
      </c>
      <c r="H216" s="220">
        <v>2.488</v>
      </c>
      <c r="I216" s="221"/>
      <c r="J216" s="222">
        <f>ROUND(I216*H216,2)</f>
        <v>0</v>
      </c>
      <c r="K216" s="218" t="s">
        <v>19</v>
      </c>
      <c r="L216" s="47"/>
      <c r="M216" s="223" t="s">
        <v>19</v>
      </c>
      <c r="N216" s="224" t="s">
        <v>45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291</v>
      </c>
      <c r="AT216" s="227" t="s">
        <v>199</v>
      </c>
      <c r="AU216" s="227" t="s">
        <v>83</v>
      </c>
      <c r="AY216" s="20" t="s">
        <v>197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81</v>
      </c>
      <c r="BK216" s="228">
        <f>ROUND(I216*H216,2)</f>
        <v>0</v>
      </c>
      <c r="BL216" s="20" t="s">
        <v>291</v>
      </c>
      <c r="BM216" s="227" t="s">
        <v>3678</v>
      </c>
    </row>
    <row r="217" s="2" customFormat="1" ht="24.15" customHeight="1">
      <c r="A217" s="41"/>
      <c r="B217" s="42"/>
      <c r="C217" s="216" t="s">
        <v>1037</v>
      </c>
      <c r="D217" s="216" t="s">
        <v>199</v>
      </c>
      <c r="E217" s="217" t="s">
        <v>3679</v>
      </c>
      <c r="F217" s="218" t="s">
        <v>3680</v>
      </c>
      <c r="G217" s="219" t="s">
        <v>253</v>
      </c>
      <c r="H217" s="220">
        <v>2.488</v>
      </c>
      <c r="I217" s="221"/>
      <c r="J217" s="222">
        <f>ROUND(I217*H217,2)</f>
        <v>0</v>
      </c>
      <c r="K217" s="218" t="s">
        <v>19</v>
      </c>
      <c r="L217" s="47"/>
      <c r="M217" s="223" t="s">
        <v>19</v>
      </c>
      <c r="N217" s="224" t="s">
        <v>45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291</v>
      </c>
      <c r="AT217" s="227" t="s">
        <v>199</v>
      </c>
      <c r="AU217" s="227" t="s">
        <v>83</v>
      </c>
      <c r="AY217" s="20" t="s">
        <v>197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81</v>
      </c>
      <c r="BK217" s="228">
        <f>ROUND(I217*H217,2)</f>
        <v>0</v>
      </c>
      <c r="BL217" s="20" t="s">
        <v>291</v>
      </c>
      <c r="BM217" s="227" t="s">
        <v>3681</v>
      </c>
    </row>
    <row r="218" s="2" customFormat="1" ht="37.8" customHeight="1">
      <c r="A218" s="41"/>
      <c r="B218" s="42"/>
      <c r="C218" s="216" t="s">
        <v>1042</v>
      </c>
      <c r="D218" s="216" t="s">
        <v>199</v>
      </c>
      <c r="E218" s="217" t="s">
        <v>3682</v>
      </c>
      <c r="F218" s="218" t="s">
        <v>3683</v>
      </c>
      <c r="G218" s="219" t="s">
        <v>267</v>
      </c>
      <c r="H218" s="220">
        <v>1</v>
      </c>
      <c r="I218" s="221"/>
      <c r="J218" s="222">
        <f>ROUND(I218*H218,2)</f>
        <v>0</v>
      </c>
      <c r="K218" s="218" t="s">
        <v>19</v>
      </c>
      <c r="L218" s="47"/>
      <c r="M218" s="223" t="s">
        <v>19</v>
      </c>
      <c r="N218" s="224" t="s">
        <v>45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291</v>
      </c>
      <c r="AT218" s="227" t="s">
        <v>199</v>
      </c>
      <c r="AU218" s="227" t="s">
        <v>83</v>
      </c>
      <c r="AY218" s="20" t="s">
        <v>197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81</v>
      </c>
      <c r="BK218" s="228">
        <f>ROUND(I218*H218,2)</f>
        <v>0</v>
      </c>
      <c r="BL218" s="20" t="s">
        <v>291</v>
      </c>
      <c r="BM218" s="227" t="s">
        <v>3684</v>
      </c>
    </row>
    <row r="219" s="2" customFormat="1" ht="16.5" customHeight="1">
      <c r="A219" s="41"/>
      <c r="B219" s="42"/>
      <c r="C219" s="216" t="s">
        <v>1048</v>
      </c>
      <c r="D219" s="216" t="s">
        <v>199</v>
      </c>
      <c r="E219" s="217" t="s">
        <v>3685</v>
      </c>
      <c r="F219" s="218" t="s">
        <v>3686</v>
      </c>
      <c r="G219" s="219" t="s">
        <v>267</v>
      </c>
      <c r="H219" s="220">
        <v>1</v>
      </c>
      <c r="I219" s="221"/>
      <c r="J219" s="222">
        <f>ROUND(I219*H219,2)</f>
        <v>0</v>
      </c>
      <c r="K219" s="218" t="s">
        <v>19</v>
      </c>
      <c r="L219" s="47"/>
      <c r="M219" s="223" t="s">
        <v>19</v>
      </c>
      <c r="N219" s="224" t="s">
        <v>45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291</v>
      </c>
      <c r="AT219" s="227" t="s">
        <v>199</v>
      </c>
      <c r="AU219" s="227" t="s">
        <v>83</v>
      </c>
      <c r="AY219" s="20" t="s">
        <v>197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81</v>
      </c>
      <c r="BK219" s="228">
        <f>ROUND(I219*H219,2)</f>
        <v>0</v>
      </c>
      <c r="BL219" s="20" t="s">
        <v>291</v>
      </c>
      <c r="BM219" s="227" t="s">
        <v>3687</v>
      </c>
    </row>
    <row r="220" s="2" customFormat="1" ht="16.5" customHeight="1">
      <c r="A220" s="41"/>
      <c r="B220" s="42"/>
      <c r="C220" s="216" t="s">
        <v>1053</v>
      </c>
      <c r="D220" s="216" t="s">
        <v>199</v>
      </c>
      <c r="E220" s="217" t="s">
        <v>3688</v>
      </c>
      <c r="F220" s="218" t="s">
        <v>3689</v>
      </c>
      <c r="G220" s="219" t="s">
        <v>1500</v>
      </c>
      <c r="H220" s="220">
        <v>1</v>
      </c>
      <c r="I220" s="221"/>
      <c r="J220" s="222">
        <f>ROUND(I220*H220,2)</f>
        <v>0</v>
      </c>
      <c r="K220" s="218" t="s">
        <v>19</v>
      </c>
      <c r="L220" s="47"/>
      <c r="M220" s="223" t="s">
        <v>19</v>
      </c>
      <c r="N220" s="224" t="s">
        <v>45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291</v>
      </c>
      <c r="AT220" s="227" t="s">
        <v>199</v>
      </c>
      <c r="AU220" s="227" t="s">
        <v>83</v>
      </c>
      <c r="AY220" s="20" t="s">
        <v>197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81</v>
      </c>
      <c r="BK220" s="228">
        <f>ROUND(I220*H220,2)</f>
        <v>0</v>
      </c>
      <c r="BL220" s="20" t="s">
        <v>291</v>
      </c>
      <c r="BM220" s="227" t="s">
        <v>3690</v>
      </c>
    </row>
    <row r="221" s="2" customFormat="1" ht="16.5" customHeight="1">
      <c r="A221" s="41"/>
      <c r="B221" s="42"/>
      <c r="C221" s="216" t="s">
        <v>3185</v>
      </c>
      <c r="D221" s="216" t="s">
        <v>199</v>
      </c>
      <c r="E221" s="217" t="s">
        <v>3691</v>
      </c>
      <c r="F221" s="218" t="s">
        <v>3692</v>
      </c>
      <c r="G221" s="219" t="s">
        <v>1500</v>
      </c>
      <c r="H221" s="220">
        <v>1</v>
      </c>
      <c r="I221" s="221"/>
      <c r="J221" s="222">
        <f>ROUND(I221*H221,2)</f>
        <v>0</v>
      </c>
      <c r="K221" s="218" t="s">
        <v>19</v>
      </c>
      <c r="L221" s="47"/>
      <c r="M221" s="223" t="s">
        <v>19</v>
      </c>
      <c r="N221" s="224" t="s">
        <v>45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291</v>
      </c>
      <c r="AT221" s="227" t="s">
        <v>199</v>
      </c>
      <c r="AU221" s="227" t="s">
        <v>83</v>
      </c>
      <c r="AY221" s="20" t="s">
        <v>197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81</v>
      </c>
      <c r="BK221" s="228">
        <f>ROUND(I221*H221,2)</f>
        <v>0</v>
      </c>
      <c r="BL221" s="20" t="s">
        <v>291</v>
      </c>
      <c r="BM221" s="227" t="s">
        <v>3693</v>
      </c>
    </row>
    <row r="222" s="2" customFormat="1" ht="16.5" customHeight="1">
      <c r="A222" s="41"/>
      <c r="B222" s="42"/>
      <c r="C222" s="216" t="s">
        <v>1063</v>
      </c>
      <c r="D222" s="216" t="s">
        <v>199</v>
      </c>
      <c r="E222" s="217" t="s">
        <v>3694</v>
      </c>
      <c r="F222" s="218" t="s">
        <v>3695</v>
      </c>
      <c r="G222" s="219" t="s">
        <v>1500</v>
      </c>
      <c r="H222" s="220">
        <v>1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45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291</v>
      </c>
      <c r="AT222" s="227" t="s">
        <v>199</v>
      </c>
      <c r="AU222" s="227" t="s">
        <v>83</v>
      </c>
      <c r="AY222" s="20" t="s">
        <v>197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81</v>
      </c>
      <c r="BK222" s="228">
        <f>ROUND(I222*H222,2)</f>
        <v>0</v>
      </c>
      <c r="BL222" s="20" t="s">
        <v>291</v>
      </c>
      <c r="BM222" s="227" t="s">
        <v>3696</v>
      </c>
    </row>
    <row r="223" s="2" customFormat="1" ht="16.5" customHeight="1">
      <c r="A223" s="41"/>
      <c r="B223" s="42"/>
      <c r="C223" s="216" t="s">
        <v>1067</v>
      </c>
      <c r="D223" s="216" t="s">
        <v>199</v>
      </c>
      <c r="E223" s="217" t="s">
        <v>3697</v>
      </c>
      <c r="F223" s="218" t="s">
        <v>3698</v>
      </c>
      <c r="G223" s="219" t="s">
        <v>1500</v>
      </c>
      <c r="H223" s="220">
        <v>1</v>
      </c>
      <c r="I223" s="221"/>
      <c r="J223" s="222">
        <f>ROUND(I223*H223,2)</f>
        <v>0</v>
      </c>
      <c r="K223" s="218" t="s">
        <v>19</v>
      </c>
      <c r="L223" s="47"/>
      <c r="M223" s="223" t="s">
        <v>19</v>
      </c>
      <c r="N223" s="224" t="s">
        <v>45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291</v>
      </c>
      <c r="AT223" s="227" t="s">
        <v>199</v>
      </c>
      <c r="AU223" s="227" t="s">
        <v>83</v>
      </c>
      <c r="AY223" s="20" t="s">
        <v>197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81</v>
      </c>
      <c r="BK223" s="228">
        <f>ROUND(I223*H223,2)</f>
        <v>0</v>
      </c>
      <c r="BL223" s="20" t="s">
        <v>291</v>
      </c>
      <c r="BM223" s="227" t="s">
        <v>3699</v>
      </c>
    </row>
    <row r="224" s="2" customFormat="1" ht="16.5" customHeight="1">
      <c r="A224" s="41"/>
      <c r="B224" s="42"/>
      <c r="C224" s="216" t="s">
        <v>3197</v>
      </c>
      <c r="D224" s="216" t="s">
        <v>199</v>
      </c>
      <c r="E224" s="217" t="s">
        <v>3700</v>
      </c>
      <c r="F224" s="218" t="s">
        <v>3701</v>
      </c>
      <c r="G224" s="219" t="s">
        <v>1500</v>
      </c>
      <c r="H224" s="220">
        <v>1</v>
      </c>
      <c r="I224" s="221"/>
      <c r="J224" s="222">
        <f>ROUND(I224*H224,2)</f>
        <v>0</v>
      </c>
      <c r="K224" s="218" t="s">
        <v>19</v>
      </c>
      <c r="L224" s="47"/>
      <c r="M224" s="223" t="s">
        <v>19</v>
      </c>
      <c r="N224" s="224" t="s">
        <v>45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291</v>
      </c>
      <c r="AT224" s="227" t="s">
        <v>199</v>
      </c>
      <c r="AU224" s="227" t="s">
        <v>83</v>
      </c>
      <c r="AY224" s="20" t="s">
        <v>197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81</v>
      </c>
      <c r="BK224" s="228">
        <f>ROUND(I224*H224,2)</f>
        <v>0</v>
      </c>
      <c r="BL224" s="20" t="s">
        <v>291</v>
      </c>
      <c r="BM224" s="227" t="s">
        <v>3702</v>
      </c>
    </row>
    <row r="225" s="2" customFormat="1" ht="21.75" customHeight="1">
      <c r="A225" s="41"/>
      <c r="B225" s="42"/>
      <c r="C225" s="216" t="s">
        <v>3202</v>
      </c>
      <c r="D225" s="216" t="s">
        <v>199</v>
      </c>
      <c r="E225" s="217" t="s">
        <v>3703</v>
      </c>
      <c r="F225" s="218" t="s">
        <v>3704</v>
      </c>
      <c r="G225" s="219" t="s">
        <v>1500</v>
      </c>
      <c r="H225" s="220">
        <v>1</v>
      </c>
      <c r="I225" s="221"/>
      <c r="J225" s="222">
        <f>ROUND(I225*H225,2)</f>
        <v>0</v>
      </c>
      <c r="K225" s="218" t="s">
        <v>19</v>
      </c>
      <c r="L225" s="47"/>
      <c r="M225" s="223" t="s">
        <v>19</v>
      </c>
      <c r="N225" s="224" t="s">
        <v>45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291</v>
      </c>
      <c r="AT225" s="227" t="s">
        <v>199</v>
      </c>
      <c r="AU225" s="227" t="s">
        <v>83</v>
      </c>
      <c r="AY225" s="20" t="s">
        <v>197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81</v>
      </c>
      <c r="BK225" s="228">
        <f>ROUND(I225*H225,2)</f>
        <v>0</v>
      </c>
      <c r="BL225" s="20" t="s">
        <v>291</v>
      </c>
      <c r="BM225" s="227" t="s">
        <v>3705</v>
      </c>
    </row>
    <row r="226" s="2" customFormat="1" ht="16.5" customHeight="1">
      <c r="A226" s="41"/>
      <c r="B226" s="42"/>
      <c r="C226" s="216" t="s">
        <v>3207</v>
      </c>
      <c r="D226" s="216" t="s">
        <v>199</v>
      </c>
      <c r="E226" s="217" t="s">
        <v>3706</v>
      </c>
      <c r="F226" s="218" t="s">
        <v>3707</v>
      </c>
      <c r="G226" s="219" t="s">
        <v>1500</v>
      </c>
      <c r="H226" s="220">
        <v>1</v>
      </c>
      <c r="I226" s="221"/>
      <c r="J226" s="222">
        <f>ROUND(I226*H226,2)</f>
        <v>0</v>
      </c>
      <c r="K226" s="218" t="s">
        <v>19</v>
      </c>
      <c r="L226" s="47"/>
      <c r="M226" s="223" t="s">
        <v>19</v>
      </c>
      <c r="N226" s="224" t="s">
        <v>45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291</v>
      </c>
      <c r="AT226" s="227" t="s">
        <v>199</v>
      </c>
      <c r="AU226" s="227" t="s">
        <v>83</v>
      </c>
      <c r="AY226" s="20" t="s">
        <v>197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81</v>
      </c>
      <c r="BK226" s="228">
        <f>ROUND(I226*H226,2)</f>
        <v>0</v>
      </c>
      <c r="BL226" s="20" t="s">
        <v>291</v>
      </c>
      <c r="BM226" s="227" t="s">
        <v>3708</v>
      </c>
    </row>
    <row r="227" s="2" customFormat="1" ht="16.5" customHeight="1">
      <c r="A227" s="41"/>
      <c r="B227" s="42"/>
      <c r="C227" s="216" t="s">
        <v>1071</v>
      </c>
      <c r="D227" s="216" t="s">
        <v>199</v>
      </c>
      <c r="E227" s="217" t="s">
        <v>3709</v>
      </c>
      <c r="F227" s="218" t="s">
        <v>3710</v>
      </c>
      <c r="G227" s="219" t="s">
        <v>3711</v>
      </c>
      <c r="H227" s="220">
        <v>45</v>
      </c>
      <c r="I227" s="221"/>
      <c r="J227" s="222">
        <f>ROUND(I227*H227,2)</f>
        <v>0</v>
      </c>
      <c r="K227" s="218" t="s">
        <v>19</v>
      </c>
      <c r="L227" s="47"/>
      <c r="M227" s="223" t="s">
        <v>19</v>
      </c>
      <c r="N227" s="224" t="s">
        <v>45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291</v>
      </c>
      <c r="AT227" s="227" t="s">
        <v>199</v>
      </c>
      <c r="AU227" s="227" t="s">
        <v>83</v>
      </c>
      <c r="AY227" s="20" t="s">
        <v>197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81</v>
      </c>
      <c r="BK227" s="228">
        <f>ROUND(I227*H227,2)</f>
        <v>0</v>
      </c>
      <c r="BL227" s="20" t="s">
        <v>291</v>
      </c>
      <c r="BM227" s="227" t="s">
        <v>3712</v>
      </c>
    </row>
    <row r="228" s="2" customFormat="1" ht="16.5" customHeight="1">
      <c r="A228" s="41"/>
      <c r="B228" s="42"/>
      <c r="C228" s="216" t="s">
        <v>1076</v>
      </c>
      <c r="D228" s="216" t="s">
        <v>199</v>
      </c>
      <c r="E228" s="217" t="s">
        <v>3713</v>
      </c>
      <c r="F228" s="218" t="s">
        <v>3714</v>
      </c>
      <c r="G228" s="219" t="s">
        <v>3711</v>
      </c>
      <c r="H228" s="220">
        <v>100</v>
      </c>
      <c r="I228" s="221"/>
      <c r="J228" s="222">
        <f>ROUND(I228*H228,2)</f>
        <v>0</v>
      </c>
      <c r="K228" s="218" t="s">
        <v>19</v>
      </c>
      <c r="L228" s="47"/>
      <c r="M228" s="296" t="s">
        <v>19</v>
      </c>
      <c r="N228" s="297" t="s">
        <v>45</v>
      </c>
      <c r="O228" s="293"/>
      <c r="P228" s="298">
        <f>O228*H228</f>
        <v>0</v>
      </c>
      <c r="Q228" s="298">
        <v>0</v>
      </c>
      <c r="R228" s="298">
        <f>Q228*H228</f>
        <v>0</v>
      </c>
      <c r="S228" s="298">
        <v>0</v>
      </c>
      <c r="T228" s="299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291</v>
      </c>
      <c r="AT228" s="227" t="s">
        <v>199</v>
      </c>
      <c r="AU228" s="227" t="s">
        <v>83</v>
      </c>
      <c r="AY228" s="20" t="s">
        <v>197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81</v>
      </c>
      <c r="BK228" s="228">
        <f>ROUND(I228*H228,2)</f>
        <v>0</v>
      </c>
      <c r="BL228" s="20" t="s">
        <v>291</v>
      </c>
      <c r="BM228" s="227" t="s">
        <v>3715</v>
      </c>
    </row>
    <row r="229" s="2" customFormat="1" ht="6.96" customHeight="1">
      <c r="A229" s="41"/>
      <c r="B229" s="62"/>
      <c r="C229" s="63"/>
      <c r="D229" s="63"/>
      <c r="E229" s="63"/>
      <c r="F229" s="63"/>
      <c r="G229" s="63"/>
      <c r="H229" s="63"/>
      <c r="I229" s="63"/>
      <c r="J229" s="63"/>
      <c r="K229" s="63"/>
      <c r="L229" s="47"/>
      <c r="M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</row>
  </sheetData>
  <sheetProtection sheet="1" autoFilter="0" formatColumns="0" formatRows="0" objects="1" scenarios="1" spinCount="100000" saltValue="vPn6FDhU1QUIvHrQw9PXybEShcitmRYhnCMOfxiyWI5PP0ZPtcrq7K2ijMQ8p6hVTYu55IZphU3ihLrlExw+BA==" hashValue="+t5S/HH3PaMC9U8mqHBKEuYURDXCS24SPS1PxxhleJGSW7R+y8rZsasI8nw+hyodJVyvYB3+Nql+1RAHQegD5A==" algorithmName="SHA-512" password="CC35"/>
  <autoFilter ref="C96:K22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2724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2725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3716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ROUND(J100,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ROUND((SUM(BE100:BE285)),  2)</f>
        <v>0</v>
      </c>
      <c r="G37" s="41"/>
      <c r="H37" s="41"/>
      <c r="I37" s="161">
        <v>0.20999999999999999</v>
      </c>
      <c r="J37" s="160">
        <f>ROUND(((SUM(BE100:BE285))*I37),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ROUND((SUM(BF100:BF285)),  2)</f>
        <v>0</v>
      </c>
      <c r="G38" s="41"/>
      <c r="H38" s="41"/>
      <c r="I38" s="161">
        <v>0.12</v>
      </c>
      <c r="J38" s="160">
        <f>ROUND(((SUM(BF100:BF285))*I38),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ROUND((SUM(BG100:BG285)),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ROUND((SUM(BH100:BH285)),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ROUND((SUM(BI100:BI285)),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 - aktual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2724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2725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D.1.4.4 - Elektroinstalace silnoproud + hromosvod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Náchod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J100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3717</v>
      </c>
      <c r="E68" s="181"/>
      <c r="F68" s="181"/>
      <c r="G68" s="181"/>
      <c r="H68" s="181"/>
      <c r="I68" s="181"/>
      <c r="J68" s="182">
        <f>J101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3718</v>
      </c>
      <c r="E69" s="181"/>
      <c r="F69" s="181"/>
      <c r="G69" s="181"/>
      <c r="H69" s="181"/>
      <c r="I69" s="181"/>
      <c r="J69" s="182">
        <f>J104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3719</v>
      </c>
      <c r="E70" s="181"/>
      <c r="F70" s="181"/>
      <c r="G70" s="181"/>
      <c r="H70" s="181"/>
      <c r="I70" s="181"/>
      <c r="J70" s="182">
        <f>J139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3720</v>
      </c>
      <c r="E71" s="181"/>
      <c r="F71" s="181"/>
      <c r="G71" s="181"/>
      <c r="H71" s="181"/>
      <c r="I71" s="181"/>
      <c r="J71" s="182">
        <f>J160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3721</v>
      </c>
      <c r="E72" s="181"/>
      <c r="F72" s="181"/>
      <c r="G72" s="181"/>
      <c r="H72" s="181"/>
      <c r="I72" s="181"/>
      <c r="J72" s="182">
        <f>J174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4"/>
      <c r="C73" s="128"/>
      <c r="D73" s="185" t="s">
        <v>3722</v>
      </c>
      <c r="E73" s="186"/>
      <c r="F73" s="186"/>
      <c r="G73" s="186"/>
      <c r="H73" s="186"/>
      <c r="I73" s="186"/>
      <c r="J73" s="187">
        <f>J175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3723</v>
      </c>
      <c r="E74" s="186"/>
      <c r="F74" s="186"/>
      <c r="G74" s="186"/>
      <c r="H74" s="186"/>
      <c r="I74" s="186"/>
      <c r="J74" s="187">
        <f>J257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8"/>
      <c r="C75" s="179"/>
      <c r="D75" s="180" t="s">
        <v>3724</v>
      </c>
      <c r="E75" s="181"/>
      <c r="F75" s="181"/>
      <c r="G75" s="181"/>
      <c r="H75" s="181"/>
      <c r="I75" s="181"/>
      <c r="J75" s="182">
        <f>J276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3725</v>
      </c>
      <c r="E76" s="181"/>
      <c r="F76" s="181"/>
      <c r="G76" s="181"/>
      <c r="H76" s="181"/>
      <c r="I76" s="181"/>
      <c r="J76" s="182">
        <f>J284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6" t="s">
        <v>182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16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3" t="str">
        <f>E7</f>
        <v>ZZS - Náchod - aktual</v>
      </c>
      <c r="F86" s="35"/>
      <c r="G86" s="35"/>
      <c r="H86" s="35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4"/>
      <c r="C87" s="35" t="s">
        <v>147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1" customFormat="1" ht="16.5" customHeight="1">
      <c r="B88" s="24"/>
      <c r="C88" s="25"/>
      <c r="D88" s="25"/>
      <c r="E88" s="173" t="s">
        <v>148</v>
      </c>
      <c r="F88" s="25"/>
      <c r="G88" s="25"/>
      <c r="H88" s="25"/>
      <c r="I88" s="25"/>
      <c r="J88" s="25"/>
      <c r="K88" s="25"/>
      <c r="L88" s="23"/>
    </row>
    <row r="89" s="1" customFormat="1" ht="12" customHeight="1">
      <c r="B89" s="24"/>
      <c r="C89" s="35" t="s">
        <v>149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2" customFormat="1" ht="16.5" customHeight="1">
      <c r="A90" s="41"/>
      <c r="B90" s="42"/>
      <c r="C90" s="43"/>
      <c r="D90" s="43"/>
      <c r="E90" s="295" t="s">
        <v>2724</v>
      </c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2725</v>
      </c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72" t="str">
        <f>E13</f>
        <v>D.1.4.4 - Elektroinstalace silnoproud + hromosvod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21</v>
      </c>
      <c r="D94" s="43"/>
      <c r="E94" s="43"/>
      <c r="F94" s="30" t="str">
        <f>F16</f>
        <v>Náchod</v>
      </c>
      <c r="G94" s="43"/>
      <c r="H94" s="43"/>
      <c r="I94" s="35" t="s">
        <v>23</v>
      </c>
      <c r="J94" s="75" t="str">
        <f>IF(J16="","",J16)</f>
        <v>29. 7. 2024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25</v>
      </c>
      <c r="D96" s="43"/>
      <c r="E96" s="43"/>
      <c r="F96" s="30" t="str">
        <f>E19</f>
        <v>Královéhradecký kraj</v>
      </c>
      <c r="G96" s="43"/>
      <c r="H96" s="43"/>
      <c r="I96" s="35" t="s">
        <v>31</v>
      </c>
      <c r="J96" s="39" t="str">
        <f>E25</f>
        <v>CE-ING s.r.o.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5" t="s">
        <v>29</v>
      </c>
      <c r="D97" s="43"/>
      <c r="E97" s="43"/>
      <c r="F97" s="30" t="str">
        <f>IF(E22="","",E22)</f>
        <v>Vyplň údaj</v>
      </c>
      <c r="G97" s="43"/>
      <c r="H97" s="43"/>
      <c r="I97" s="35" t="s">
        <v>36</v>
      </c>
      <c r="J97" s="39" t="str">
        <f>E28</f>
        <v xml:space="preserve"> </v>
      </c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0.32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1" customFormat="1" ht="29.28" customHeight="1">
      <c r="A99" s="189"/>
      <c r="B99" s="190"/>
      <c r="C99" s="191" t="s">
        <v>183</v>
      </c>
      <c r="D99" s="192" t="s">
        <v>59</v>
      </c>
      <c r="E99" s="192" t="s">
        <v>55</v>
      </c>
      <c r="F99" s="192" t="s">
        <v>56</v>
      </c>
      <c r="G99" s="192" t="s">
        <v>184</v>
      </c>
      <c r="H99" s="192" t="s">
        <v>185</v>
      </c>
      <c r="I99" s="192" t="s">
        <v>186</v>
      </c>
      <c r="J99" s="192" t="s">
        <v>153</v>
      </c>
      <c r="K99" s="193" t="s">
        <v>187</v>
      </c>
      <c r="L99" s="194"/>
      <c r="M99" s="95" t="s">
        <v>19</v>
      </c>
      <c r="N99" s="96" t="s">
        <v>44</v>
      </c>
      <c r="O99" s="96" t="s">
        <v>188</v>
      </c>
      <c r="P99" s="96" t="s">
        <v>189</v>
      </c>
      <c r="Q99" s="96" t="s">
        <v>190</v>
      </c>
      <c r="R99" s="96" t="s">
        <v>191</v>
      </c>
      <c r="S99" s="96" t="s">
        <v>192</v>
      </c>
      <c r="T99" s="97" t="s">
        <v>193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1"/>
      <c r="B100" s="42"/>
      <c r="C100" s="102" t="s">
        <v>194</v>
      </c>
      <c r="D100" s="43"/>
      <c r="E100" s="43"/>
      <c r="F100" s="43"/>
      <c r="G100" s="43"/>
      <c r="H100" s="43"/>
      <c r="I100" s="43"/>
      <c r="J100" s="195">
        <f>BK100</f>
        <v>0</v>
      </c>
      <c r="K100" s="43"/>
      <c r="L100" s="47"/>
      <c r="M100" s="98"/>
      <c r="N100" s="196"/>
      <c r="O100" s="99"/>
      <c r="P100" s="197">
        <f>P101+P104+P139+P160+P174+P276+P284</f>
        <v>0</v>
      </c>
      <c r="Q100" s="99"/>
      <c r="R100" s="197">
        <f>R101+R104+R139+R160+R174+R276+R284</f>
        <v>0</v>
      </c>
      <c r="S100" s="99"/>
      <c r="T100" s="198">
        <f>T101+T104+T139+T160+T174+T276+T284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73</v>
      </c>
      <c r="AU100" s="20" t="s">
        <v>154</v>
      </c>
      <c r="BK100" s="199">
        <f>BK101+BK104+BK139+BK160+BK174+BK276+BK284</f>
        <v>0</v>
      </c>
    </row>
    <row r="101" s="12" customFormat="1" ht="25.92" customHeight="1">
      <c r="A101" s="12"/>
      <c r="B101" s="200"/>
      <c r="C101" s="201"/>
      <c r="D101" s="202" t="s">
        <v>73</v>
      </c>
      <c r="E101" s="203" t="s">
        <v>2030</v>
      </c>
      <c r="F101" s="203" t="s">
        <v>3726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SUM(P102:P103)</f>
        <v>0</v>
      </c>
      <c r="Q101" s="208"/>
      <c r="R101" s="209">
        <f>SUM(R102:R103)</f>
        <v>0</v>
      </c>
      <c r="S101" s="208"/>
      <c r="T101" s="210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81</v>
      </c>
      <c r="AT101" s="212" t="s">
        <v>73</v>
      </c>
      <c r="AU101" s="212" t="s">
        <v>74</v>
      </c>
      <c r="AY101" s="211" t="s">
        <v>197</v>
      </c>
      <c r="BK101" s="213">
        <f>SUM(BK102:BK103)</f>
        <v>0</v>
      </c>
    </row>
    <row r="102" s="2" customFormat="1" ht="24.15" customHeight="1">
      <c r="A102" s="41"/>
      <c r="B102" s="42"/>
      <c r="C102" s="216" t="s">
        <v>81</v>
      </c>
      <c r="D102" s="216" t="s">
        <v>199</v>
      </c>
      <c r="E102" s="217" t="s">
        <v>3727</v>
      </c>
      <c r="F102" s="218" t="s">
        <v>3728</v>
      </c>
      <c r="G102" s="219" t="s">
        <v>886</v>
      </c>
      <c r="H102" s="220">
        <v>10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109</v>
      </c>
      <c r="AT102" s="227" t="s">
        <v>199</v>
      </c>
      <c r="AU102" s="227" t="s">
        <v>81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109</v>
      </c>
      <c r="BM102" s="227" t="s">
        <v>3729</v>
      </c>
    </row>
    <row r="103" s="2" customFormat="1" ht="16.5" customHeight="1">
      <c r="A103" s="41"/>
      <c r="B103" s="42"/>
      <c r="C103" s="216" t="s">
        <v>83</v>
      </c>
      <c r="D103" s="216" t="s">
        <v>199</v>
      </c>
      <c r="E103" s="217" t="s">
        <v>3730</v>
      </c>
      <c r="F103" s="218" t="s">
        <v>3731</v>
      </c>
      <c r="G103" s="219" t="s">
        <v>211</v>
      </c>
      <c r="H103" s="220">
        <v>0.5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109</v>
      </c>
      <c r="AT103" s="227" t="s">
        <v>199</v>
      </c>
      <c r="AU103" s="227" t="s">
        <v>81</v>
      </c>
      <c r="AY103" s="20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81</v>
      </c>
      <c r="BK103" s="228">
        <f>ROUND(I103*H103,2)</f>
        <v>0</v>
      </c>
      <c r="BL103" s="20" t="s">
        <v>109</v>
      </c>
      <c r="BM103" s="227" t="s">
        <v>3732</v>
      </c>
    </row>
    <row r="104" s="12" customFormat="1" ht="25.92" customHeight="1">
      <c r="A104" s="12"/>
      <c r="B104" s="200"/>
      <c r="C104" s="201"/>
      <c r="D104" s="202" t="s">
        <v>73</v>
      </c>
      <c r="E104" s="203" t="s">
        <v>3733</v>
      </c>
      <c r="F104" s="203" t="s">
        <v>3734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SUM(P105:P138)</f>
        <v>0</v>
      </c>
      <c r="Q104" s="208"/>
      <c r="R104" s="209">
        <f>SUM(R105:R138)</f>
        <v>0</v>
      </c>
      <c r="S104" s="208"/>
      <c r="T104" s="210">
        <f>SUM(T105:T138)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81</v>
      </c>
      <c r="AT104" s="212" t="s">
        <v>73</v>
      </c>
      <c r="AU104" s="212" t="s">
        <v>74</v>
      </c>
      <c r="AY104" s="211" t="s">
        <v>197</v>
      </c>
      <c r="BK104" s="213">
        <f>SUM(BK105:BK138)</f>
        <v>0</v>
      </c>
    </row>
    <row r="105" s="2" customFormat="1" ht="16.5" customHeight="1">
      <c r="A105" s="41"/>
      <c r="B105" s="42"/>
      <c r="C105" s="216" t="s">
        <v>94</v>
      </c>
      <c r="D105" s="216" t="s">
        <v>199</v>
      </c>
      <c r="E105" s="217" t="s">
        <v>3735</v>
      </c>
      <c r="F105" s="218" t="s">
        <v>3736</v>
      </c>
      <c r="G105" s="219" t="s">
        <v>3374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109</v>
      </c>
      <c r="AT105" s="227" t="s">
        <v>199</v>
      </c>
      <c r="AU105" s="227" t="s">
        <v>81</v>
      </c>
      <c r="AY105" s="20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81</v>
      </c>
      <c r="BK105" s="228">
        <f>ROUND(I105*H105,2)</f>
        <v>0</v>
      </c>
      <c r="BL105" s="20" t="s">
        <v>109</v>
      </c>
      <c r="BM105" s="227" t="s">
        <v>3737</v>
      </c>
    </row>
    <row r="106" s="2" customFormat="1" ht="24.15" customHeight="1">
      <c r="A106" s="41"/>
      <c r="B106" s="42"/>
      <c r="C106" s="216" t="s">
        <v>109</v>
      </c>
      <c r="D106" s="216" t="s">
        <v>199</v>
      </c>
      <c r="E106" s="217" t="s">
        <v>3738</v>
      </c>
      <c r="F106" s="218" t="s">
        <v>3739</v>
      </c>
      <c r="G106" s="219" t="s">
        <v>3374</v>
      </c>
      <c r="H106" s="220">
        <v>1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109</v>
      </c>
      <c r="AT106" s="227" t="s">
        <v>199</v>
      </c>
      <c r="AU106" s="227" t="s">
        <v>81</v>
      </c>
      <c r="AY106" s="20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81</v>
      </c>
      <c r="BK106" s="228">
        <f>ROUND(I106*H106,2)</f>
        <v>0</v>
      </c>
      <c r="BL106" s="20" t="s">
        <v>109</v>
      </c>
      <c r="BM106" s="227" t="s">
        <v>3740</v>
      </c>
    </row>
    <row r="107" s="2" customFormat="1" ht="16.5" customHeight="1">
      <c r="A107" s="41"/>
      <c r="B107" s="42"/>
      <c r="C107" s="216" t="s">
        <v>230</v>
      </c>
      <c r="D107" s="216" t="s">
        <v>199</v>
      </c>
      <c r="E107" s="217" t="s">
        <v>3741</v>
      </c>
      <c r="F107" s="218" t="s">
        <v>3742</v>
      </c>
      <c r="G107" s="219" t="s">
        <v>3374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109</v>
      </c>
      <c r="AT107" s="227" t="s">
        <v>199</v>
      </c>
      <c r="AU107" s="227" t="s">
        <v>81</v>
      </c>
      <c r="AY107" s="20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81</v>
      </c>
      <c r="BK107" s="228">
        <f>ROUND(I107*H107,2)</f>
        <v>0</v>
      </c>
      <c r="BL107" s="20" t="s">
        <v>109</v>
      </c>
      <c r="BM107" s="227" t="s">
        <v>3743</v>
      </c>
    </row>
    <row r="108" s="2" customFormat="1" ht="24.15" customHeight="1">
      <c r="A108" s="41"/>
      <c r="B108" s="42"/>
      <c r="C108" s="216" t="s">
        <v>698</v>
      </c>
      <c r="D108" s="216" t="s">
        <v>199</v>
      </c>
      <c r="E108" s="217" t="s">
        <v>3744</v>
      </c>
      <c r="F108" s="218" t="s">
        <v>3745</v>
      </c>
      <c r="G108" s="219" t="s">
        <v>3374</v>
      </c>
      <c r="H108" s="220">
        <v>1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109</v>
      </c>
      <c r="AT108" s="227" t="s">
        <v>199</v>
      </c>
      <c r="AU108" s="227" t="s">
        <v>81</v>
      </c>
      <c r="AY108" s="20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81</v>
      </c>
      <c r="BK108" s="228">
        <f>ROUND(I108*H108,2)</f>
        <v>0</v>
      </c>
      <c r="BL108" s="20" t="s">
        <v>109</v>
      </c>
      <c r="BM108" s="227" t="s">
        <v>3746</v>
      </c>
    </row>
    <row r="109" s="2" customFormat="1" ht="16.5" customHeight="1">
      <c r="A109" s="41"/>
      <c r="B109" s="42"/>
      <c r="C109" s="216" t="s">
        <v>236</v>
      </c>
      <c r="D109" s="216" t="s">
        <v>199</v>
      </c>
      <c r="E109" s="217" t="s">
        <v>3747</v>
      </c>
      <c r="F109" s="218" t="s">
        <v>3748</v>
      </c>
      <c r="G109" s="219" t="s">
        <v>3374</v>
      </c>
      <c r="H109" s="220">
        <v>1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109</v>
      </c>
      <c r="AT109" s="227" t="s">
        <v>199</v>
      </c>
      <c r="AU109" s="227" t="s">
        <v>81</v>
      </c>
      <c r="AY109" s="20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81</v>
      </c>
      <c r="BK109" s="228">
        <f>ROUND(I109*H109,2)</f>
        <v>0</v>
      </c>
      <c r="BL109" s="20" t="s">
        <v>109</v>
      </c>
      <c r="BM109" s="227" t="s">
        <v>3749</v>
      </c>
    </row>
    <row r="110" s="2" customFormat="1" ht="24.15" customHeight="1">
      <c r="A110" s="41"/>
      <c r="B110" s="42"/>
      <c r="C110" s="216" t="s">
        <v>245</v>
      </c>
      <c r="D110" s="216" t="s">
        <v>199</v>
      </c>
      <c r="E110" s="217" t="s">
        <v>3750</v>
      </c>
      <c r="F110" s="218" t="s">
        <v>3751</v>
      </c>
      <c r="G110" s="219" t="s">
        <v>886</v>
      </c>
      <c r="H110" s="220">
        <v>13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109</v>
      </c>
      <c r="AT110" s="227" t="s">
        <v>199</v>
      </c>
      <c r="AU110" s="227" t="s">
        <v>81</v>
      </c>
      <c r="AY110" s="20" t="s">
        <v>197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81</v>
      </c>
      <c r="BK110" s="228">
        <f>ROUND(I110*H110,2)</f>
        <v>0</v>
      </c>
      <c r="BL110" s="20" t="s">
        <v>109</v>
      </c>
      <c r="BM110" s="227" t="s">
        <v>3752</v>
      </c>
    </row>
    <row r="111" s="2" customFormat="1" ht="16.5" customHeight="1">
      <c r="A111" s="41"/>
      <c r="B111" s="42"/>
      <c r="C111" s="216" t="s">
        <v>250</v>
      </c>
      <c r="D111" s="216" t="s">
        <v>199</v>
      </c>
      <c r="E111" s="217" t="s">
        <v>3753</v>
      </c>
      <c r="F111" s="218" t="s">
        <v>3754</v>
      </c>
      <c r="G111" s="219" t="s">
        <v>3374</v>
      </c>
      <c r="H111" s="220">
        <v>2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109</v>
      </c>
      <c r="AT111" s="227" t="s">
        <v>199</v>
      </c>
      <c r="AU111" s="227" t="s">
        <v>81</v>
      </c>
      <c r="AY111" s="20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81</v>
      </c>
      <c r="BK111" s="228">
        <f>ROUND(I111*H111,2)</f>
        <v>0</v>
      </c>
      <c r="BL111" s="20" t="s">
        <v>109</v>
      </c>
      <c r="BM111" s="227" t="s">
        <v>3755</v>
      </c>
    </row>
    <row r="112" s="2" customFormat="1" ht="16.5" customHeight="1">
      <c r="A112" s="41"/>
      <c r="B112" s="42"/>
      <c r="C112" s="216" t="s">
        <v>2766</v>
      </c>
      <c r="D112" s="216" t="s">
        <v>199</v>
      </c>
      <c r="E112" s="217" t="s">
        <v>3756</v>
      </c>
      <c r="F112" s="218" t="s">
        <v>3757</v>
      </c>
      <c r="G112" s="219" t="s">
        <v>3374</v>
      </c>
      <c r="H112" s="220">
        <v>2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109</v>
      </c>
      <c r="AT112" s="227" t="s">
        <v>199</v>
      </c>
      <c r="AU112" s="227" t="s">
        <v>81</v>
      </c>
      <c r="AY112" s="20" t="s">
        <v>197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81</v>
      </c>
      <c r="BK112" s="228">
        <f>ROUND(I112*H112,2)</f>
        <v>0</v>
      </c>
      <c r="BL112" s="20" t="s">
        <v>109</v>
      </c>
      <c r="BM112" s="227" t="s">
        <v>3758</v>
      </c>
    </row>
    <row r="113" s="2" customFormat="1" ht="16.5" customHeight="1">
      <c r="A113" s="41"/>
      <c r="B113" s="42"/>
      <c r="C113" s="216" t="s">
        <v>259</v>
      </c>
      <c r="D113" s="216" t="s">
        <v>199</v>
      </c>
      <c r="E113" s="217" t="s">
        <v>3759</v>
      </c>
      <c r="F113" s="218" t="s">
        <v>3760</v>
      </c>
      <c r="G113" s="219" t="s">
        <v>3374</v>
      </c>
      <c r="H113" s="220">
        <v>5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109</v>
      </c>
      <c r="AT113" s="227" t="s">
        <v>199</v>
      </c>
      <c r="AU113" s="227" t="s">
        <v>81</v>
      </c>
      <c r="AY113" s="20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81</v>
      </c>
      <c r="BK113" s="228">
        <f>ROUND(I113*H113,2)</f>
        <v>0</v>
      </c>
      <c r="BL113" s="20" t="s">
        <v>109</v>
      </c>
      <c r="BM113" s="227" t="s">
        <v>3761</v>
      </c>
    </row>
    <row r="114" s="2" customFormat="1" ht="16.5" customHeight="1">
      <c r="A114" s="41"/>
      <c r="B114" s="42"/>
      <c r="C114" s="216" t="s">
        <v>8</v>
      </c>
      <c r="D114" s="216" t="s">
        <v>199</v>
      </c>
      <c r="E114" s="217" t="s">
        <v>3762</v>
      </c>
      <c r="F114" s="218" t="s">
        <v>3763</v>
      </c>
      <c r="G114" s="219" t="s">
        <v>3374</v>
      </c>
      <c r="H114" s="220">
        <v>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109</v>
      </c>
      <c r="AT114" s="227" t="s">
        <v>199</v>
      </c>
      <c r="AU114" s="227" t="s">
        <v>81</v>
      </c>
      <c r="AY114" s="20" t="s">
        <v>197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81</v>
      </c>
      <c r="BK114" s="228">
        <f>ROUND(I114*H114,2)</f>
        <v>0</v>
      </c>
      <c r="BL114" s="20" t="s">
        <v>109</v>
      </c>
      <c r="BM114" s="227" t="s">
        <v>3764</v>
      </c>
    </row>
    <row r="115" s="2" customFormat="1" ht="16.5" customHeight="1">
      <c r="A115" s="41"/>
      <c r="B115" s="42"/>
      <c r="C115" s="216" t="s">
        <v>271</v>
      </c>
      <c r="D115" s="216" t="s">
        <v>199</v>
      </c>
      <c r="E115" s="217" t="s">
        <v>3765</v>
      </c>
      <c r="F115" s="218" t="s">
        <v>3766</v>
      </c>
      <c r="G115" s="219" t="s">
        <v>3374</v>
      </c>
      <c r="H115" s="220">
        <v>1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109</v>
      </c>
      <c r="AT115" s="227" t="s">
        <v>199</v>
      </c>
      <c r="AU115" s="227" t="s">
        <v>81</v>
      </c>
      <c r="AY115" s="20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81</v>
      </c>
      <c r="BK115" s="228">
        <f>ROUND(I115*H115,2)</f>
        <v>0</v>
      </c>
      <c r="BL115" s="20" t="s">
        <v>109</v>
      </c>
      <c r="BM115" s="227" t="s">
        <v>3767</v>
      </c>
    </row>
    <row r="116" s="2" customFormat="1" ht="21.75" customHeight="1">
      <c r="A116" s="41"/>
      <c r="B116" s="42"/>
      <c r="C116" s="216" t="s">
        <v>278</v>
      </c>
      <c r="D116" s="216" t="s">
        <v>199</v>
      </c>
      <c r="E116" s="217" t="s">
        <v>3768</v>
      </c>
      <c r="F116" s="218" t="s">
        <v>3769</v>
      </c>
      <c r="G116" s="219" t="s">
        <v>3374</v>
      </c>
      <c r="H116" s="220">
        <v>1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109</v>
      </c>
      <c r="AT116" s="227" t="s">
        <v>199</v>
      </c>
      <c r="AU116" s="227" t="s">
        <v>81</v>
      </c>
      <c r="AY116" s="20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81</v>
      </c>
      <c r="BK116" s="228">
        <f>ROUND(I116*H116,2)</f>
        <v>0</v>
      </c>
      <c r="BL116" s="20" t="s">
        <v>109</v>
      </c>
      <c r="BM116" s="227" t="s">
        <v>3770</v>
      </c>
    </row>
    <row r="117" s="2" customFormat="1" ht="16.5" customHeight="1">
      <c r="A117" s="41"/>
      <c r="B117" s="42"/>
      <c r="C117" s="216" t="s">
        <v>284</v>
      </c>
      <c r="D117" s="216" t="s">
        <v>199</v>
      </c>
      <c r="E117" s="217" t="s">
        <v>3771</v>
      </c>
      <c r="F117" s="218" t="s">
        <v>3772</v>
      </c>
      <c r="G117" s="219" t="s">
        <v>3374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109</v>
      </c>
      <c r="AT117" s="227" t="s">
        <v>199</v>
      </c>
      <c r="AU117" s="227" t="s">
        <v>81</v>
      </c>
      <c r="AY117" s="20" t="s">
        <v>197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81</v>
      </c>
      <c r="BK117" s="228">
        <f>ROUND(I117*H117,2)</f>
        <v>0</v>
      </c>
      <c r="BL117" s="20" t="s">
        <v>109</v>
      </c>
      <c r="BM117" s="227" t="s">
        <v>3773</v>
      </c>
    </row>
    <row r="118" s="2" customFormat="1" ht="16.5" customHeight="1">
      <c r="A118" s="41"/>
      <c r="B118" s="42"/>
      <c r="C118" s="216" t="s">
        <v>291</v>
      </c>
      <c r="D118" s="216" t="s">
        <v>199</v>
      </c>
      <c r="E118" s="217" t="s">
        <v>3774</v>
      </c>
      <c r="F118" s="218" t="s">
        <v>3775</v>
      </c>
      <c r="G118" s="219" t="s">
        <v>3374</v>
      </c>
      <c r="H118" s="220">
        <v>7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109</v>
      </c>
      <c r="AT118" s="227" t="s">
        <v>199</v>
      </c>
      <c r="AU118" s="227" t="s">
        <v>81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109</v>
      </c>
      <c r="BM118" s="227" t="s">
        <v>3776</v>
      </c>
    </row>
    <row r="119" s="2" customFormat="1" ht="16.5" customHeight="1">
      <c r="A119" s="41"/>
      <c r="B119" s="42"/>
      <c r="C119" s="216" t="s">
        <v>296</v>
      </c>
      <c r="D119" s="216" t="s">
        <v>199</v>
      </c>
      <c r="E119" s="217" t="s">
        <v>3777</v>
      </c>
      <c r="F119" s="218" t="s">
        <v>3778</v>
      </c>
      <c r="G119" s="219" t="s">
        <v>3374</v>
      </c>
      <c r="H119" s="220">
        <v>7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109</v>
      </c>
      <c r="AT119" s="227" t="s">
        <v>199</v>
      </c>
      <c r="AU119" s="227" t="s">
        <v>81</v>
      </c>
      <c r="AY119" s="20" t="s">
        <v>197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81</v>
      </c>
      <c r="BK119" s="228">
        <f>ROUND(I119*H119,2)</f>
        <v>0</v>
      </c>
      <c r="BL119" s="20" t="s">
        <v>109</v>
      </c>
      <c r="BM119" s="227" t="s">
        <v>3779</v>
      </c>
    </row>
    <row r="120" s="2" customFormat="1" ht="16.5" customHeight="1">
      <c r="A120" s="41"/>
      <c r="B120" s="42"/>
      <c r="C120" s="216" t="s">
        <v>303</v>
      </c>
      <c r="D120" s="216" t="s">
        <v>199</v>
      </c>
      <c r="E120" s="217" t="s">
        <v>3780</v>
      </c>
      <c r="F120" s="218" t="s">
        <v>3781</v>
      </c>
      <c r="G120" s="219" t="s">
        <v>3374</v>
      </c>
      <c r="H120" s="220">
        <v>2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109</v>
      </c>
      <c r="AT120" s="227" t="s">
        <v>199</v>
      </c>
      <c r="AU120" s="227" t="s">
        <v>81</v>
      </c>
      <c r="AY120" s="20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81</v>
      </c>
      <c r="BK120" s="228">
        <f>ROUND(I120*H120,2)</f>
        <v>0</v>
      </c>
      <c r="BL120" s="20" t="s">
        <v>109</v>
      </c>
      <c r="BM120" s="227" t="s">
        <v>3782</v>
      </c>
    </row>
    <row r="121" s="2" customFormat="1" ht="16.5" customHeight="1">
      <c r="A121" s="41"/>
      <c r="B121" s="42"/>
      <c r="C121" s="216" t="s">
        <v>310</v>
      </c>
      <c r="D121" s="216" t="s">
        <v>199</v>
      </c>
      <c r="E121" s="217" t="s">
        <v>3783</v>
      </c>
      <c r="F121" s="218" t="s">
        <v>3784</v>
      </c>
      <c r="G121" s="219" t="s">
        <v>3374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109</v>
      </c>
      <c r="AT121" s="227" t="s">
        <v>199</v>
      </c>
      <c r="AU121" s="227" t="s">
        <v>81</v>
      </c>
      <c r="AY121" s="20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81</v>
      </c>
      <c r="BK121" s="228">
        <f>ROUND(I121*H121,2)</f>
        <v>0</v>
      </c>
      <c r="BL121" s="20" t="s">
        <v>109</v>
      </c>
      <c r="BM121" s="227" t="s">
        <v>3785</v>
      </c>
    </row>
    <row r="122" s="2" customFormat="1" ht="16.5" customHeight="1">
      <c r="A122" s="41"/>
      <c r="B122" s="42"/>
      <c r="C122" s="216" t="s">
        <v>317</v>
      </c>
      <c r="D122" s="216" t="s">
        <v>199</v>
      </c>
      <c r="E122" s="217" t="s">
        <v>3786</v>
      </c>
      <c r="F122" s="218" t="s">
        <v>3787</v>
      </c>
      <c r="G122" s="219" t="s">
        <v>3374</v>
      </c>
      <c r="H122" s="220">
        <v>2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109</v>
      </c>
      <c r="AT122" s="227" t="s">
        <v>199</v>
      </c>
      <c r="AU122" s="227" t="s">
        <v>81</v>
      </c>
      <c r="AY122" s="20" t="s">
        <v>197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81</v>
      </c>
      <c r="BK122" s="228">
        <f>ROUND(I122*H122,2)</f>
        <v>0</v>
      </c>
      <c r="BL122" s="20" t="s">
        <v>109</v>
      </c>
      <c r="BM122" s="227" t="s">
        <v>3788</v>
      </c>
    </row>
    <row r="123" s="2" customFormat="1" ht="16.5" customHeight="1">
      <c r="A123" s="41"/>
      <c r="B123" s="42"/>
      <c r="C123" s="216" t="s">
        <v>7</v>
      </c>
      <c r="D123" s="216" t="s">
        <v>199</v>
      </c>
      <c r="E123" s="217" t="s">
        <v>3789</v>
      </c>
      <c r="F123" s="218" t="s">
        <v>3790</v>
      </c>
      <c r="G123" s="219" t="s">
        <v>3374</v>
      </c>
      <c r="H123" s="220">
        <v>4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109</v>
      </c>
      <c r="AT123" s="227" t="s">
        <v>199</v>
      </c>
      <c r="AU123" s="227" t="s">
        <v>81</v>
      </c>
      <c r="AY123" s="20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81</v>
      </c>
      <c r="BK123" s="228">
        <f>ROUND(I123*H123,2)</f>
        <v>0</v>
      </c>
      <c r="BL123" s="20" t="s">
        <v>109</v>
      </c>
      <c r="BM123" s="227" t="s">
        <v>3791</v>
      </c>
    </row>
    <row r="124" s="2" customFormat="1" ht="16.5" customHeight="1">
      <c r="A124" s="41"/>
      <c r="B124" s="42"/>
      <c r="C124" s="216" t="s">
        <v>328</v>
      </c>
      <c r="D124" s="216" t="s">
        <v>199</v>
      </c>
      <c r="E124" s="217" t="s">
        <v>3792</v>
      </c>
      <c r="F124" s="218" t="s">
        <v>3793</v>
      </c>
      <c r="G124" s="219" t="s">
        <v>3374</v>
      </c>
      <c r="H124" s="220">
        <v>1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109</v>
      </c>
      <c r="AT124" s="227" t="s">
        <v>199</v>
      </c>
      <c r="AU124" s="227" t="s">
        <v>81</v>
      </c>
      <c r="AY124" s="20" t="s">
        <v>197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81</v>
      </c>
      <c r="BK124" s="228">
        <f>ROUND(I124*H124,2)</f>
        <v>0</v>
      </c>
      <c r="BL124" s="20" t="s">
        <v>109</v>
      </c>
      <c r="BM124" s="227" t="s">
        <v>3794</v>
      </c>
    </row>
    <row r="125" s="2" customFormat="1" ht="16.5" customHeight="1">
      <c r="A125" s="41"/>
      <c r="B125" s="42"/>
      <c r="C125" s="216" t="s">
        <v>337</v>
      </c>
      <c r="D125" s="216" t="s">
        <v>199</v>
      </c>
      <c r="E125" s="217" t="s">
        <v>3795</v>
      </c>
      <c r="F125" s="218" t="s">
        <v>3796</v>
      </c>
      <c r="G125" s="219" t="s">
        <v>3374</v>
      </c>
      <c r="H125" s="220">
        <v>1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109</v>
      </c>
      <c r="AT125" s="227" t="s">
        <v>199</v>
      </c>
      <c r="AU125" s="227" t="s">
        <v>81</v>
      </c>
      <c r="AY125" s="20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81</v>
      </c>
      <c r="BK125" s="228">
        <f>ROUND(I125*H125,2)</f>
        <v>0</v>
      </c>
      <c r="BL125" s="20" t="s">
        <v>109</v>
      </c>
      <c r="BM125" s="227" t="s">
        <v>3797</v>
      </c>
    </row>
    <row r="126" s="2" customFormat="1" ht="16.5" customHeight="1">
      <c r="A126" s="41"/>
      <c r="B126" s="42"/>
      <c r="C126" s="216" t="s">
        <v>345</v>
      </c>
      <c r="D126" s="216" t="s">
        <v>199</v>
      </c>
      <c r="E126" s="217" t="s">
        <v>3798</v>
      </c>
      <c r="F126" s="218" t="s">
        <v>3799</v>
      </c>
      <c r="G126" s="219" t="s">
        <v>3374</v>
      </c>
      <c r="H126" s="220">
        <v>3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109</v>
      </c>
      <c r="AT126" s="227" t="s">
        <v>199</v>
      </c>
      <c r="AU126" s="227" t="s">
        <v>81</v>
      </c>
      <c r="AY126" s="20" t="s">
        <v>197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81</v>
      </c>
      <c r="BK126" s="228">
        <f>ROUND(I126*H126,2)</f>
        <v>0</v>
      </c>
      <c r="BL126" s="20" t="s">
        <v>109</v>
      </c>
      <c r="BM126" s="227" t="s">
        <v>3800</v>
      </c>
    </row>
    <row r="127" s="2" customFormat="1" ht="16.5" customHeight="1">
      <c r="A127" s="41"/>
      <c r="B127" s="42"/>
      <c r="C127" s="216" t="s">
        <v>352</v>
      </c>
      <c r="D127" s="216" t="s">
        <v>199</v>
      </c>
      <c r="E127" s="217" t="s">
        <v>3801</v>
      </c>
      <c r="F127" s="218" t="s">
        <v>3802</v>
      </c>
      <c r="G127" s="219" t="s">
        <v>3374</v>
      </c>
      <c r="H127" s="220">
        <v>2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109</v>
      </c>
      <c r="AT127" s="227" t="s">
        <v>199</v>
      </c>
      <c r="AU127" s="227" t="s">
        <v>81</v>
      </c>
      <c r="AY127" s="20" t="s">
        <v>197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81</v>
      </c>
      <c r="BK127" s="228">
        <f>ROUND(I127*H127,2)</f>
        <v>0</v>
      </c>
      <c r="BL127" s="20" t="s">
        <v>109</v>
      </c>
      <c r="BM127" s="227" t="s">
        <v>3803</v>
      </c>
    </row>
    <row r="128" s="2" customFormat="1" ht="16.5" customHeight="1">
      <c r="A128" s="41"/>
      <c r="B128" s="42"/>
      <c r="C128" s="216" t="s">
        <v>359</v>
      </c>
      <c r="D128" s="216" t="s">
        <v>199</v>
      </c>
      <c r="E128" s="217" t="s">
        <v>3804</v>
      </c>
      <c r="F128" s="218" t="s">
        <v>3805</v>
      </c>
      <c r="G128" s="219" t="s">
        <v>3374</v>
      </c>
      <c r="H128" s="220">
        <v>11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109</v>
      </c>
      <c r="AT128" s="227" t="s">
        <v>199</v>
      </c>
      <c r="AU128" s="227" t="s">
        <v>81</v>
      </c>
      <c r="AY128" s="20" t="s">
        <v>197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81</v>
      </c>
      <c r="BK128" s="228">
        <f>ROUND(I128*H128,2)</f>
        <v>0</v>
      </c>
      <c r="BL128" s="20" t="s">
        <v>109</v>
      </c>
      <c r="BM128" s="227" t="s">
        <v>3806</v>
      </c>
    </row>
    <row r="129" s="2" customFormat="1" ht="16.5" customHeight="1">
      <c r="A129" s="41"/>
      <c r="B129" s="42"/>
      <c r="C129" s="216" t="s">
        <v>366</v>
      </c>
      <c r="D129" s="216" t="s">
        <v>199</v>
      </c>
      <c r="E129" s="217" t="s">
        <v>3807</v>
      </c>
      <c r="F129" s="218" t="s">
        <v>3808</v>
      </c>
      <c r="G129" s="219" t="s">
        <v>3374</v>
      </c>
      <c r="H129" s="220">
        <v>6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109</v>
      </c>
      <c r="AT129" s="227" t="s">
        <v>199</v>
      </c>
      <c r="AU129" s="227" t="s">
        <v>81</v>
      </c>
      <c r="AY129" s="20" t="s">
        <v>197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81</v>
      </c>
      <c r="BK129" s="228">
        <f>ROUND(I129*H129,2)</f>
        <v>0</v>
      </c>
      <c r="BL129" s="20" t="s">
        <v>109</v>
      </c>
      <c r="BM129" s="227" t="s">
        <v>3809</v>
      </c>
    </row>
    <row r="130" s="2" customFormat="1" ht="16.5" customHeight="1">
      <c r="A130" s="41"/>
      <c r="B130" s="42"/>
      <c r="C130" s="216" t="s">
        <v>372</v>
      </c>
      <c r="D130" s="216" t="s">
        <v>199</v>
      </c>
      <c r="E130" s="217" t="s">
        <v>3810</v>
      </c>
      <c r="F130" s="218" t="s">
        <v>3811</v>
      </c>
      <c r="G130" s="219" t="s">
        <v>3374</v>
      </c>
      <c r="H130" s="220">
        <v>1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109</v>
      </c>
      <c r="AT130" s="227" t="s">
        <v>199</v>
      </c>
      <c r="AU130" s="227" t="s">
        <v>81</v>
      </c>
      <c r="AY130" s="20" t="s">
        <v>197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81</v>
      </c>
      <c r="BK130" s="228">
        <f>ROUND(I130*H130,2)</f>
        <v>0</v>
      </c>
      <c r="BL130" s="20" t="s">
        <v>109</v>
      </c>
      <c r="BM130" s="227" t="s">
        <v>3812</v>
      </c>
    </row>
    <row r="131" s="2" customFormat="1" ht="16.5" customHeight="1">
      <c r="A131" s="41"/>
      <c r="B131" s="42"/>
      <c r="C131" s="216" t="s">
        <v>379</v>
      </c>
      <c r="D131" s="216" t="s">
        <v>199</v>
      </c>
      <c r="E131" s="217" t="s">
        <v>3813</v>
      </c>
      <c r="F131" s="218" t="s">
        <v>3814</v>
      </c>
      <c r="G131" s="219" t="s">
        <v>3374</v>
      </c>
      <c r="H131" s="220">
        <v>1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109</v>
      </c>
      <c r="AT131" s="227" t="s">
        <v>199</v>
      </c>
      <c r="AU131" s="227" t="s">
        <v>81</v>
      </c>
      <c r="AY131" s="20" t="s">
        <v>197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81</v>
      </c>
      <c r="BK131" s="228">
        <f>ROUND(I131*H131,2)</f>
        <v>0</v>
      </c>
      <c r="BL131" s="20" t="s">
        <v>109</v>
      </c>
      <c r="BM131" s="227" t="s">
        <v>3815</v>
      </c>
    </row>
    <row r="132" s="2" customFormat="1" ht="16.5" customHeight="1">
      <c r="A132" s="41"/>
      <c r="B132" s="42"/>
      <c r="C132" s="216" t="s">
        <v>383</v>
      </c>
      <c r="D132" s="216" t="s">
        <v>199</v>
      </c>
      <c r="E132" s="217" t="s">
        <v>3816</v>
      </c>
      <c r="F132" s="218" t="s">
        <v>3817</v>
      </c>
      <c r="G132" s="219" t="s">
        <v>3374</v>
      </c>
      <c r="H132" s="220">
        <v>1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109</v>
      </c>
      <c r="AT132" s="227" t="s">
        <v>199</v>
      </c>
      <c r="AU132" s="227" t="s">
        <v>81</v>
      </c>
      <c r="AY132" s="20" t="s">
        <v>197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81</v>
      </c>
      <c r="BK132" s="228">
        <f>ROUND(I132*H132,2)</f>
        <v>0</v>
      </c>
      <c r="BL132" s="20" t="s">
        <v>109</v>
      </c>
      <c r="BM132" s="227" t="s">
        <v>3818</v>
      </c>
    </row>
    <row r="133" s="2" customFormat="1" ht="21.75" customHeight="1">
      <c r="A133" s="41"/>
      <c r="B133" s="42"/>
      <c r="C133" s="216" t="s">
        <v>390</v>
      </c>
      <c r="D133" s="216" t="s">
        <v>199</v>
      </c>
      <c r="E133" s="217" t="s">
        <v>3819</v>
      </c>
      <c r="F133" s="218" t="s">
        <v>3820</v>
      </c>
      <c r="G133" s="219" t="s">
        <v>3374</v>
      </c>
      <c r="H133" s="220">
        <v>4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109</v>
      </c>
      <c r="AT133" s="227" t="s">
        <v>199</v>
      </c>
      <c r="AU133" s="227" t="s">
        <v>81</v>
      </c>
      <c r="AY133" s="20" t="s">
        <v>197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81</v>
      </c>
      <c r="BK133" s="228">
        <f>ROUND(I133*H133,2)</f>
        <v>0</v>
      </c>
      <c r="BL133" s="20" t="s">
        <v>109</v>
      </c>
      <c r="BM133" s="227" t="s">
        <v>3821</v>
      </c>
    </row>
    <row r="134" s="2" customFormat="1" ht="16.5" customHeight="1">
      <c r="A134" s="41"/>
      <c r="B134" s="42"/>
      <c r="C134" s="216" t="s">
        <v>396</v>
      </c>
      <c r="D134" s="216" t="s">
        <v>199</v>
      </c>
      <c r="E134" s="217" t="s">
        <v>3822</v>
      </c>
      <c r="F134" s="218" t="s">
        <v>3823</v>
      </c>
      <c r="G134" s="219" t="s">
        <v>3374</v>
      </c>
      <c r="H134" s="220">
        <v>1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109</v>
      </c>
      <c r="AT134" s="227" t="s">
        <v>199</v>
      </c>
      <c r="AU134" s="227" t="s">
        <v>81</v>
      </c>
      <c r="AY134" s="20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81</v>
      </c>
      <c r="BK134" s="228">
        <f>ROUND(I134*H134,2)</f>
        <v>0</v>
      </c>
      <c r="BL134" s="20" t="s">
        <v>109</v>
      </c>
      <c r="BM134" s="227" t="s">
        <v>3824</v>
      </c>
    </row>
    <row r="135" s="2" customFormat="1" ht="16.5" customHeight="1">
      <c r="A135" s="41"/>
      <c r="B135" s="42"/>
      <c r="C135" s="216" t="s">
        <v>402</v>
      </c>
      <c r="D135" s="216" t="s">
        <v>199</v>
      </c>
      <c r="E135" s="217" t="s">
        <v>3825</v>
      </c>
      <c r="F135" s="218" t="s">
        <v>3826</v>
      </c>
      <c r="G135" s="219" t="s">
        <v>3374</v>
      </c>
      <c r="H135" s="220">
        <v>3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109</v>
      </c>
      <c r="AT135" s="227" t="s">
        <v>199</v>
      </c>
      <c r="AU135" s="227" t="s">
        <v>81</v>
      </c>
      <c r="AY135" s="20" t="s">
        <v>197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81</v>
      </c>
      <c r="BK135" s="228">
        <f>ROUND(I135*H135,2)</f>
        <v>0</v>
      </c>
      <c r="BL135" s="20" t="s">
        <v>109</v>
      </c>
      <c r="BM135" s="227" t="s">
        <v>3827</v>
      </c>
    </row>
    <row r="136" s="2" customFormat="1" ht="16.5" customHeight="1">
      <c r="A136" s="41"/>
      <c r="B136" s="42"/>
      <c r="C136" s="216" t="s">
        <v>408</v>
      </c>
      <c r="D136" s="216" t="s">
        <v>199</v>
      </c>
      <c r="E136" s="217" t="s">
        <v>3828</v>
      </c>
      <c r="F136" s="218" t="s">
        <v>3829</v>
      </c>
      <c r="G136" s="219" t="s">
        <v>3374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109</v>
      </c>
      <c r="AT136" s="227" t="s">
        <v>199</v>
      </c>
      <c r="AU136" s="227" t="s">
        <v>81</v>
      </c>
      <c r="AY136" s="20" t="s">
        <v>197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81</v>
      </c>
      <c r="BK136" s="228">
        <f>ROUND(I136*H136,2)</f>
        <v>0</v>
      </c>
      <c r="BL136" s="20" t="s">
        <v>109</v>
      </c>
      <c r="BM136" s="227" t="s">
        <v>3830</v>
      </c>
    </row>
    <row r="137" s="2" customFormat="1" ht="16.5" customHeight="1">
      <c r="A137" s="41"/>
      <c r="B137" s="42"/>
      <c r="C137" s="216" t="s">
        <v>415</v>
      </c>
      <c r="D137" s="216" t="s">
        <v>199</v>
      </c>
      <c r="E137" s="217" t="s">
        <v>3831</v>
      </c>
      <c r="F137" s="218" t="s">
        <v>3832</v>
      </c>
      <c r="G137" s="219" t="s">
        <v>3374</v>
      </c>
      <c r="H137" s="220">
        <v>46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109</v>
      </c>
      <c r="AT137" s="227" t="s">
        <v>199</v>
      </c>
      <c r="AU137" s="227" t="s">
        <v>81</v>
      </c>
      <c r="AY137" s="20" t="s">
        <v>197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81</v>
      </c>
      <c r="BK137" s="228">
        <f>ROUND(I137*H137,2)</f>
        <v>0</v>
      </c>
      <c r="BL137" s="20" t="s">
        <v>109</v>
      </c>
      <c r="BM137" s="227" t="s">
        <v>3833</v>
      </c>
    </row>
    <row r="138" s="2" customFormat="1" ht="16.5" customHeight="1">
      <c r="A138" s="41"/>
      <c r="B138" s="42"/>
      <c r="C138" s="216" t="s">
        <v>423</v>
      </c>
      <c r="D138" s="216" t="s">
        <v>199</v>
      </c>
      <c r="E138" s="217" t="s">
        <v>3834</v>
      </c>
      <c r="F138" s="218" t="s">
        <v>3835</v>
      </c>
      <c r="G138" s="219" t="s">
        <v>3374</v>
      </c>
      <c r="H138" s="220">
        <v>1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109</v>
      </c>
      <c r="AT138" s="227" t="s">
        <v>199</v>
      </c>
      <c r="AU138" s="227" t="s">
        <v>81</v>
      </c>
      <c r="AY138" s="20" t="s">
        <v>197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81</v>
      </c>
      <c r="BK138" s="228">
        <f>ROUND(I138*H138,2)</f>
        <v>0</v>
      </c>
      <c r="BL138" s="20" t="s">
        <v>109</v>
      </c>
      <c r="BM138" s="227" t="s">
        <v>3836</v>
      </c>
    </row>
    <row r="139" s="12" customFormat="1" ht="25.92" customHeight="1">
      <c r="A139" s="12"/>
      <c r="B139" s="200"/>
      <c r="C139" s="201"/>
      <c r="D139" s="202" t="s">
        <v>73</v>
      </c>
      <c r="E139" s="203" t="s">
        <v>2066</v>
      </c>
      <c r="F139" s="203" t="s">
        <v>3837</v>
      </c>
      <c r="G139" s="201"/>
      <c r="H139" s="201"/>
      <c r="I139" s="204"/>
      <c r="J139" s="205">
        <f>BK139</f>
        <v>0</v>
      </c>
      <c r="K139" s="201"/>
      <c r="L139" s="206"/>
      <c r="M139" s="207"/>
      <c r="N139" s="208"/>
      <c r="O139" s="208"/>
      <c r="P139" s="209">
        <f>SUM(P140:P159)</f>
        <v>0</v>
      </c>
      <c r="Q139" s="208"/>
      <c r="R139" s="209">
        <f>SUM(R140:R159)</f>
        <v>0</v>
      </c>
      <c r="S139" s="208"/>
      <c r="T139" s="210">
        <f>SUM(T140:T159)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81</v>
      </c>
      <c r="AT139" s="212" t="s">
        <v>73</v>
      </c>
      <c r="AU139" s="212" t="s">
        <v>74</v>
      </c>
      <c r="AY139" s="211" t="s">
        <v>197</v>
      </c>
      <c r="BK139" s="213">
        <f>SUM(BK140:BK159)</f>
        <v>0</v>
      </c>
    </row>
    <row r="140" s="2" customFormat="1" ht="37.8" customHeight="1">
      <c r="A140" s="41"/>
      <c r="B140" s="42"/>
      <c r="C140" s="216" t="s">
        <v>430</v>
      </c>
      <c r="D140" s="216" t="s">
        <v>199</v>
      </c>
      <c r="E140" s="217" t="s">
        <v>3838</v>
      </c>
      <c r="F140" s="218" t="s">
        <v>3839</v>
      </c>
      <c r="G140" s="219" t="s">
        <v>3374</v>
      </c>
      <c r="H140" s="220">
        <v>1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109</v>
      </c>
      <c r="AT140" s="227" t="s">
        <v>199</v>
      </c>
      <c r="AU140" s="227" t="s">
        <v>81</v>
      </c>
      <c r="AY140" s="20" t="s">
        <v>197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81</v>
      </c>
      <c r="BK140" s="228">
        <f>ROUND(I140*H140,2)</f>
        <v>0</v>
      </c>
      <c r="BL140" s="20" t="s">
        <v>109</v>
      </c>
      <c r="BM140" s="227" t="s">
        <v>3840</v>
      </c>
    </row>
    <row r="141" s="2" customFormat="1" ht="16.5" customHeight="1">
      <c r="A141" s="41"/>
      <c r="B141" s="42"/>
      <c r="C141" s="216" t="s">
        <v>436</v>
      </c>
      <c r="D141" s="216" t="s">
        <v>199</v>
      </c>
      <c r="E141" s="217" t="s">
        <v>3753</v>
      </c>
      <c r="F141" s="218" t="s">
        <v>3754</v>
      </c>
      <c r="G141" s="219" t="s">
        <v>3374</v>
      </c>
      <c r="H141" s="220">
        <v>3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109</v>
      </c>
      <c r="AT141" s="227" t="s">
        <v>199</v>
      </c>
      <c r="AU141" s="227" t="s">
        <v>81</v>
      </c>
      <c r="AY141" s="20" t="s">
        <v>197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81</v>
      </c>
      <c r="BK141" s="228">
        <f>ROUND(I141*H141,2)</f>
        <v>0</v>
      </c>
      <c r="BL141" s="20" t="s">
        <v>109</v>
      </c>
      <c r="BM141" s="227" t="s">
        <v>3841</v>
      </c>
    </row>
    <row r="142" s="2" customFormat="1" ht="16.5" customHeight="1">
      <c r="A142" s="41"/>
      <c r="B142" s="42"/>
      <c r="C142" s="216" t="s">
        <v>442</v>
      </c>
      <c r="D142" s="216" t="s">
        <v>199</v>
      </c>
      <c r="E142" s="217" t="s">
        <v>3842</v>
      </c>
      <c r="F142" s="218" t="s">
        <v>3757</v>
      </c>
      <c r="G142" s="219" t="s">
        <v>3374</v>
      </c>
      <c r="H142" s="220">
        <v>2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109</v>
      </c>
      <c r="AT142" s="227" t="s">
        <v>199</v>
      </c>
      <c r="AU142" s="227" t="s">
        <v>81</v>
      </c>
      <c r="AY142" s="20" t="s">
        <v>197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81</v>
      </c>
      <c r="BK142" s="228">
        <f>ROUND(I142*H142,2)</f>
        <v>0</v>
      </c>
      <c r="BL142" s="20" t="s">
        <v>109</v>
      </c>
      <c r="BM142" s="227" t="s">
        <v>3843</v>
      </c>
    </row>
    <row r="143" s="2" customFormat="1" ht="16.5" customHeight="1">
      <c r="A143" s="41"/>
      <c r="B143" s="42"/>
      <c r="C143" s="216" t="s">
        <v>448</v>
      </c>
      <c r="D143" s="216" t="s">
        <v>199</v>
      </c>
      <c r="E143" s="217" t="s">
        <v>3844</v>
      </c>
      <c r="F143" s="218" t="s">
        <v>3763</v>
      </c>
      <c r="G143" s="219" t="s">
        <v>3374</v>
      </c>
      <c r="H143" s="220">
        <v>1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109</v>
      </c>
      <c r="AT143" s="227" t="s">
        <v>199</v>
      </c>
      <c r="AU143" s="227" t="s">
        <v>81</v>
      </c>
      <c r="AY143" s="20" t="s">
        <v>197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81</v>
      </c>
      <c r="BK143" s="228">
        <f>ROUND(I143*H143,2)</f>
        <v>0</v>
      </c>
      <c r="BL143" s="20" t="s">
        <v>109</v>
      </c>
      <c r="BM143" s="227" t="s">
        <v>3845</v>
      </c>
    </row>
    <row r="144" s="2" customFormat="1" ht="16.5" customHeight="1">
      <c r="A144" s="41"/>
      <c r="B144" s="42"/>
      <c r="C144" s="216" t="s">
        <v>455</v>
      </c>
      <c r="D144" s="216" t="s">
        <v>199</v>
      </c>
      <c r="E144" s="217" t="s">
        <v>3846</v>
      </c>
      <c r="F144" s="218" t="s">
        <v>3847</v>
      </c>
      <c r="G144" s="219" t="s">
        <v>3374</v>
      </c>
      <c r="H144" s="220">
        <v>1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109</v>
      </c>
      <c r="AT144" s="227" t="s">
        <v>199</v>
      </c>
      <c r="AU144" s="227" t="s">
        <v>81</v>
      </c>
      <c r="AY144" s="20" t="s">
        <v>197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81</v>
      </c>
      <c r="BK144" s="228">
        <f>ROUND(I144*H144,2)</f>
        <v>0</v>
      </c>
      <c r="BL144" s="20" t="s">
        <v>109</v>
      </c>
      <c r="BM144" s="227" t="s">
        <v>3848</v>
      </c>
    </row>
    <row r="145" s="2" customFormat="1" ht="21.75" customHeight="1">
      <c r="A145" s="41"/>
      <c r="B145" s="42"/>
      <c r="C145" s="216" t="s">
        <v>462</v>
      </c>
      <c r="D145" s="216" t="s">
        <v>199</v>
      </c>
      <c r="E145" s="217" t="s">
        <v>3768</v>
      </c>
      <c r="F145" s="218" t="s">
        <v>3769</v>
      </c>
      <c r="G145" s="219" t="s">
        <v>3374</v>
      </c>
      <c r="H145" s="220">
        <v>1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109</v>
      </c>
      <c r="AT145" s="227" t="s">
        <v>199</v>
      </c>
      <c r="AU145" s="227" t="s">
        <v>81</v>
      </c>
      <c r="AY145" s="20" t="s">
        <v>197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81</v>
      </c>
      <c r="BK145" s="228">
        <f>ROUND(I145*H145,2)</f>
        <v>0</v>
      </c>
      <c r="BL145" s="20" t="s">
        <v>109</v>
      </c>
      <c r="BM145" s="227" t="s">
        <v>3849</v>
      </c>
    </row>
    <row r="146" s="2" customFormat="1" ht="16.5" customHeight="1">
      <c r="A146" s="41"/>
      <c r="B146" s="42"/>
      <c r="C146" s="216" t="s">
        <v>467</v>
      </c>
      <c r="D146" s="216" t="s">
        <v>199</v>
      </c>
      <c r="E146" s="217" t="s">
        <v>3774</v>
      </c>
      <c r="F146" s="218" t="s">
        <v>3775</v>
      </c>
      <c r="G146" s="219" t="s">
        <v>3374</v>
      </c>
      <c r="H146" s="220">
        <v>3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109</v>
      </c>
      <c r="AT146" s="227" t="s">
        <v>199</v>
      </c>
      <c r="AU146" s="227" t="s">
        <v>81</v>
      </c>
      <c r="AY146" s="20" t="s">
        <v>197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81</v>
      </c>
      <c r="BK146" s="228">
        <f>ROUND(I146*H146,2)</f>
        <v>0</v>
      </c>
      <c r="BL146" s="20" t="s">
        <v>109</v>
      </c>
      <c r="BM146" s="227" t="s">
        <v>3850</v>
      </c>
    </row>
    <row r="147" s="2" customFormat="1" ht="16.5" customHeight="1">
      <c r="A147" s="41"/>
      <c r="B147" s="42"/>
      <c r="C147" s="216" t="s">
        <v>474</v>
      </c>
      <c r="D147" s="216" t="s">
        <v>199</v>
      </c>
      <c r="E147" s="217" t="s">
        <v>3777</v>
      </c>
      <c r="F147" s="218" t="s">
        <v>3778</v>
      </c>
      <c r="G147" s="219" t="s">
        <v>3374</v>
      </c>
      <c r="H147" s="220">
        <v>18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109</v>
      </c>
      <c r="AT147" s="227" t="s">
        <v>199</v>
      </c>
      <c r="AU147" s="227" t="s">
        <v>81</v>
      </c>
      <c r="AY147" s="20" t="s">
        <v>197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81</v>
      </c>
      <c r="BK147" s="228">
        <f>ROUND(I147*H147,2)</f>
        <v>0</v>
      </c>
      <c r="BL147" s="20" t="s">
        <v>109</v>
      </c>
      <c r="BM147" s="227" t="s">
        <v>3851</v>
      </c>
    </row>
    <row r="148" s="2" customFormat="1" ht="16.5" customHeight="1">
      <c r="A148" s="41"/>
      <c r="B148" s="42"/>
      <c r="C148" s="216" t="s">
        <v>481</v>
      </c>
      <c r="D148" s="216" t="s">
        <v>199</v>
      </c>
      <c r="E148" s="217" t="s">
        <v>3852</v>
      </c>
      <c r="F148" s="218" t="s">
        <v>3853</v>
      </c>
      <c r="G148" s="219" t="s">
        <v>3374</v>
      </c>
      <c r="H148" s="220">
        <v>6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109</v>
      </c>
      <c r="AT148" s="227" t="s">
        <v>199</v>
      </c>
      <c r="AU148" s="227" t="s">
        <v>81</v>
      </c>
      <c r="AY148" s="20" t="s">
        <v>197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81</v>
      </c>
      <c r="BK148" s="228">
        <f>ROUND(I148*H148,2)</f>
        <v>0</v>
      </c>
      <c r="BL148" s="20" t="s">
        <v>109</v>
      </c>
      <c r="BM148" s="227" t="s">
        <v>3854</v>
      </c>
    </row>
    <row r="149" s="2" customFormat="1" ht="16.5" customHeight="1">
      <c r="A149" s="41"/>
      <c r="B149" s="42"/>
      <c r="C149" s="216" t="s">
        <v>488</v>
      </c>
      <c r="D149" s="216" t="s">
        <v>199</v>
      </c>
      <c r="E149" s="217" t="s">
        <v>3855</v>
      </c>
      <c r="F149" s="218" t="s">
        <v>3856</v>
      </c>
      <c r="G149" s="219" t="s">
        <v>3374</v>
      </c>
      <c r="H149" s="220">
        <v>2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109</v>
      </c>
      <c r="AT149" s="227" t="s">
        <v>199</v>
      </c>
      <c r="AU149" s="227" t="s">
        <v>81</v>
      </c>
      <c r="AY149" s="20" t="s">
        <v>197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81</v>
      </c>
      <c r="BK149" s="228">
        <f>ROUND(I149*H149,2)</f>
        <v>0</v>
      </c>
      <c r="BL149" s="20" t="s">
        <v>109</v>
      </c>
      <c r="BM149" s="227" t="s">
        <v>3857</v>
      </c>
    </row>
    <row r="150" s="2" customFormat="1" ht="16.5" customHeight="1">
      <c r="A150" s="41"/>
      <c r="B150" s="42"/>
      <c r="C150" s="216" t="s">
        <v>503</v>
      </c>
      <c r="D150" s="216" t="s">
        <v>199</v>
      </c>
      <c r="E150" s="217" t="s">
        <v>3783</v>
      </c>
      <c r="F150" s="218" t="s">
        <v>3784</v>
      </c>
      <c r="G150" s="219" t="s">
        <v>3374</v>
      </c>
      <c r="H150" s="220">
        <v>2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109</v>
      </c>
      <c r="AT150" s="227" t="s">
        <v>199</v>
      </c>
      <c r="AU150" s="227" t="s">
        <v>81</v>
      </c>
      <c r="AY150" s="20" t="s">
        <v>197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81</v>
      </c>
      <c r="BK150" s="228">
        <f>ROUND(I150*H150,2)</f>
        <v>0</v>
      </c>
      <c r="BL150" s="20" t="s">
        <v>109</v>
      </c>
      <c r="BM150" s="227" t="s">
        <v>3858</v>
      </c>
    </row>
    <row r="151" s="2" customFormat="1" ht="16.5" customHeight="1">
      <c r="A151" s="41"/>
      <c r="B151" s="42"/>
      <c r="C151" s="216" t="s">
        <v>508</v>
      </c>
      <c r="D151" s="216" t="s">
        <v>199</v>
      </c>
      <c r="E151" s="217" t="s">
        <v>3859</v>
      </c>
      <c r="F151" s="218" t="s">
        <v>3787</v>
      </c>
      <c r="G151" s="219" t="s">
        <v>3374</v>
      </c>
      <c r="H151" s="220">
        <v>3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109</v>
      </c>
      <c r="AT151" s="227" t="s">
        <v>199</v>
      </c>
      <c r="AU151" s="227" t="s">
        <v>81</v>
      </c>
      <c r="AY151" s="20" t="s">
        <v>197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81</v>
      </c>
      <c r="BK151" s="228">
        <f>ROUND(I151*H151,2)</f>
        <v>0</v>
      </c>
      <c r="BL151" s="20" t="s">
        <v>109</v>
      </c>
      <c r="BM151" s="227" t="s">
        <v>3860</v>
      </c>
    </row>
    <row r="152" s="2" customFormat="1" ht="16.5" customHeight="1">
      <c r="A152" s="41"/>
      <c r="B152" s="42"/>
      <c r="C152" s="216" t="s">
        <v>514</v>
      </c>
      <c r="D152" s="216" t="s">
        <v>199</v>
      </c>
      <c r="E152" s="217" t="s">
        <v>3798</v>
      </c>
      <c r="F152" s="218" t="s">
        <v>3799</v>
      </c>
      <c r="G152" s="219" t="s">
        <v>3374</v>
      </c>
      <c r="H152" s="220">
        <v>4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109</v>
      </c>
      <c r="AT152" s="227" t="s">
        <v>199</v>
      </c>
      <c r="AU152" s="227" t="s">
        <v>81</v>
      </c>
      <c r="AY152" s="20" t="s">
        <v>197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81</v>
      </c>
      <c r="BK152" s="228">
        <f>ROUND(I152*H152,2)</f>
        <v>0</v>
      </c>
      <c r="BL152" s="20" t="s">
        <v>109</v>
      </c>
      <c r="BM152" s="227" t="s">
        <v>3861</v>
      </c>
    </row>
    <row r="153" s="2" customFormat="1" ht="16.5" customHeight="1">
      <c r="A153" s="41"/>
      <c r="B153" s="42"/>
      <c r="C153" s="216" t="s">
        <v>519</v>
      </c>
      <c r="D153" s="216" t="s">
        <v>199</v>
      </c>
      <c r="E153" s="217" t="s">
        <v>3801</v>
      </c>
      <c r="F153" s="218" t="s">
        <v>3802</v>
      </c>
      <c r="G153" s="219" t="s">
        <v>3374</v>
      </c>
      <c r="H153" s="220">
        <v>3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109</v>
      </c>
      <c r="AT153" s="227" t="s">
        <v>199</v>
      </c>
      <c r="AU153" s="227" t="s">
        <v>81</v>
      </c>
      <c r="AY153" s="20" t="s">
        <v>197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81</v>
      </c>
      <c r="BK153" s="228">
        <f>ROUND(I153*H153,2)</f>
        <v>0</v>
      </c>
      <c r="BL153" s="20" t="s">
        <v>109</v>
      </c>
      <c r="BM153" s="227" t="s">
        <v>3862</v>
      </c>
    </row>
    <row r="154" s="2" customFormat="1" ht="16.5" customHeight="1">
      <c r="A154" s="41"/>
      <c r="B154" s="42"/>
      <c r="C154" s="216" t="s">
        <v>525</v>
      </c>
      <c r="D154" s="216" t="s">
        <v>199</v>
      </c>
      <c r="E154" s="217" t="s">
        <v>3863</v>
      </c>
      <c r="F154" s="218" t="s">
        <v>3864</v>
      </c>
      <c r="G154" s="219" t="s">
        <v>3374</v>
      </c>
      <c r="H154" s="220">
        <v>8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109</v>
      </c>
      <c r="AT154" s="227" t="s">
        <v>199</v>
      </c>
      <c r="AU154" s="227" t="s">
        <v>81</v>
      </c>
      <c r="AY154" s="20" t="s">
        <v>197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81</v>
      </c>
      <c r="BK154" s="228">
        <f>ROUND(I154*H154,2)</f>
        <v>0</v>
      </c>
      <c r="BL154" s="20" t="s">
        <v>109</v>
      </c>
      <c r="BM154" s="227" t="s">
        <v>3865</v>
      </c>
    </row>
    <row r="155" s="2" customFormat="1" ht="16.5" customHeight="1">
      <c r="A155" s="41"/>
      <c r="B155" s="42"/>
      <c r="C155" s="216" t="s">
        <v>533</v>
      </c>
      <c r="D155" s="216" t="s">
        <v>199</v>
      </c>
      <c r="E155" s="217" t="s">
        <v>3866</v>
      </c>
      <c r="F155" s="218" t="s">
        <v>3867</v>
      </c>
      <c r="G155" s="219" t="s">
        <v>3374</v>
      </c>
      <c r="H155" s="220">
        <v>5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109</v>
      </c>
      <c r="AT155" s="227" t="s">
        <v>199</v>
      </c>
      <c r="AU155" s="227" t="s">
        <v>81</v>
      </c>
      <c r="AY155" s="20" t="s">
        <v>197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81</v>
      </c>
      <c r="BK155" s="228">
        <f>ROUND(I155*H155,2)</f>
        <v>0</v>
      </c>
      <c r="BL155" s="20" t="s">
        <v>109</v>
      </c>
      <c r="BM155" s="227" t="s">
        <v>3868</v>
      </c>
    </row>
    <row r="156" s="2" customFormat="1" ht="16.5" customHeight="1">
      <c r="A156" s="41"/>
      <c r="B156" s="42"/>
      <c r="C156" s="216" t="s">
        <v>541</v>
      </c>
      <c r="D156" s="216" t="s">
        <v>199</v>
      </c>
      <c r="E156" s="217" t="s">
        <v>3869</v>
      </c>
      <c r="F156" s="218" t="s">
        <v>3870</v>
      </c>
      <c r="G156" s="219" t="s">
        <v>3374</v>
      </c>
      <c r="H156" s="220">
        <v>6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109</v>
      </c>
      <c r="AT156" s="227" t="s">
        <v>199</v>
      </c>
      <c r="AU156" s="227" t="s">
        <v>81</v>
      </c>
      <c r="AY156" s="20" t="s">
        <v>197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81</v>
      </c>
      <c r="BK156" s="228">
        <f>ROUND(I156*H156,2)</f>
        <v>0</v>
      </c>
      <c r="BL156" s="20" t="s">
        <v>109</v>
      </c>
      <c r="BM156" s="227" t="s">
        <v>3871</v>
      </c>
    </row>
    <row r="157" s="2" customFormat="1" ht="16.5" customHeight="1">
      <c r="A157" s="41"/>
      <c r="B157" s="42"/>
      <c r="C157" s="216" t="s">
        <v>546</v>
      </c>
      <c r="D157" s="216" t="s">
        <v>199</v>
      </c>
      <c r="E157" s="217" t="s">
        <v>3872</v>
      </c>
      <c r="F157" s="218" t="s">
        <v>3817</v>
      </c>
      <c r="G157" s="219" t="s">
        <v>3374</v>
      </c>
      <c r="H157" s="220">
        <v>1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109</v>
      </c>
      <c r="AT157" s="227" t="s">
        <v>199</v>
      </c>
      <c r="AU157" s="227" t="s">
        <v>81</v>
      </c>
      <c r="AY157" s="20" t="s">
        <v>197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81</v>
      </c>
      <c r="BK157" s="228">
        <f>ROUND(I157*H157,2)</f>
        <v>0</v>
      </c>
      <c r="BL157" s="20" t="s">
        <v>109</v>
      </c>
      <c r="BM157" s="227" t="s">
        <v>3873</v>
      </c>
    </row>
    <row r="158" s="2" customFormat="1" ht="16.5" customHeight="1">
      <c r="A158" s="41"/>
      <c r="B158" s="42"/>
      <c r="C158" s="216" t="s">
        <v>550</v>
      </c>
      <c r="D158" s="216" t="s">
        <v>199</v>
      </c>
      <c r="E158" s="217" t="s">
        <v>3874</v>
      </c>
      <c r="F158" s="218" t="s">
        <v>3875</v>
      </c>
      <c r="G158" s="219" t="s">
        <v>19</v>
      </c>
      <c r="H158" s="220">
        <v>1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109</v>
      </c>
      <c r="AT158" s="227" t="s">
        <v>199</v>
      </c>
      <c r="AU158" s="227" t="s">
        <v>81</v>
      </c>
      <c r="AY158" s="20" t="s">
        <v>197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81</v>
      </c>
      <c r="BK158" s="228">
        <f>ROUND(I158*H158,2)</f>
        <v>0</v>
      </c>
      <c r="BL158" s="20" t="s">
        <v>109</v>
      </c>
      <c r="BM158" s="227" t="s">
        <v>3876</v>
      </c>
    </row>
    <row r="159" s="2" customFormat="1" ht="16.5" customHeight="1">
      <c r="A159" s="41"/>
      <c r="B159" s="42"/>
      <c r="C159" s="216" t="s">
        <v>562</v>
      </c>
      <c r="D159" s="216" t="s">
        <v>199</v>
      </c>
      <c r="E159" s="217" t="s">
        <v>3877</v>
      </c>
      <c r="F159" s="218" t="s">
        <v>3878</v>
      </c>
      <c r="G159" s="219" t="s">
        <v>3374</v>
      </c>
      <c r="H159" s="220">
        <v>1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109</v>
      </c>
      <c r="AT159" s="227" t="s">
        <v>199</v>
      </c>
      <c r="AU159" s="227" t="s">
        <v>81</v>
      </c>
      <c r="AY159" s="20" t="s">
        <v>197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81</v>
      </c>
      <c r="BK159" s="228">
        <f>ROUND(I159*H159,2)</f>
        <v>0</v>
      </c>
      <c r="BL159" s="20" t="s">
        <v>109</v>
      </c>
      <c r="BM159" s="227" t="s">
        <v>3879</v>
      </c>
    </row>
    <row r="160" s="12" customFormat="1" ht="25.92" customHeight="1">
      <c r="A160" s="12"/>
      <c r="B160" s="200"/>
      <c r="C160" s="201"/>
      <c r="D160" s="202" t="s">
        <v>73</v>
      </c>
      <c r="E160" s="203" t="s">
        <v>3880</v>
      </c>
      <c r="F160" s="203" t="s">
        <v>3881</v>
      </c>
      <c r="G160" s="201"/>
      <c r="H160" s="201"/>
      <c r="I160" s="204"/>
      <c r="J160" s="205">
        <f>BK160</f>
        <v>0</v>
      </c>
      <c r="K160" s="201"/>
      <c r="L160" s="206"/>
      <c r="M160" s="207"/>
      <c r="N160" s="208"/>
      <c r="O160" s="208"/>
      <c r="P160" s="209">
        <f>SUM(P161:P173)</f>
        <v>0</v>
      </c>
      <c r="Q160" s="208"/>
      <c r="R160" s="209">
        <f>SUM(R161:R173)</f>
        <v>0</v>
      </c>
      <c r="S160" s="208"/>
      <c r="T160" s="210">
        <f>SUM(T161:T173)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81</v>
      </c>
      <c r="AT160" s="212" t="s">
        <v>73</v>
      </c>
      <c r="AU160" s="212" t="s">
        <v>74</v>
      </c>
      <c r="AY160" s="211" t="s">
        <v>197</v>
      </c>
      <c r="BK160" s="213">
        <f>SUM(BK161:BK173)</f>
        <v>0</v>
      </c>
    </row>
    <row r="161" s="2" customFormat="1" ht="37.8" customHeight="1">
      <c r="A161" s="41"/>
      <c r="B161" s="42"/>
      <c r="C161" s="216" t="s">
        <v>566</v>
      </c>
      <c r="D161" s="216" t="s">
        <v>199</v>
      </c>
      <c r="E161" s="217" t="s">
        <v>3882</v>
      </c>
      <c r="F161" s="218" t="s">
        <v>3883</v>
      </c>
      <c r="G161" s="219" t="s">
        <v>3374</v>
      </c>
      <c r="H161" s="220">
        <v>1</v>
      </c>
      <c r="I161" s="221"/>
      <c r="J161" s="222">
        <f>ROUND(I161*H161,2)</f>
        <v>0</v>
      </c>
      <c r="K161" s="218" t="s">
        <v>19</v>
      </c>
      <c r="L161" s="47"/>
      <c r="M161" s="223" t="s">
        <v>19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109</v>
      </c>
      <c r="AT161" s="227" t="s">
        <v>199</v>
      </c>
      <c r="AU161" s="227" t="s">
        <v>81</v>
      </c>
      <c r="AY161" s="20" t="s">
        <v>197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81</v>
      </c>
      <c r="BK161" s="228">
        <f>ROUND(I161*H161,2)</f>
        <v>0</v>
      </c>
      <c r="BL161" s="20" t="s">
        <v>109</v>
      </c>
      <c r="BM161" s="227" t="s">
        <v>3884</v>
      </c>
    </row>
    <row r="162" s="2" customFormat="1" ht="16.5" customHeight="1">
      <c r="A162" s="41"/>
      <c r="B162" s="42"/>
      <c r="C162" s="216" t="s">
        <v>571</v>
      </c>
      <c r="D162" s="216" t="s">
        <v>199</v>
      </c>
      <c r="E162" s="217" t="s">
        <v>3885</v>
      </c>
      <c r="F162" s="218" t="s">
        <v>3886</v>
      </c>
      <c r="G162" s="219" t="s">
        <v>3374</v>
      </c>
      <c r="H162" s="220">
        <v>3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45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109</v>
      </c>
      <c r="AT162" s="227" t="s">
        <v>199</v>
      </c>
      <c r="AU162" s="227" t="s">
        <v>81</v>
      </c>
      <c r="AY162" s="20" t="s">
        <v>197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81</v>
      </c>
      <c r="BK162" s="228">
        <f>ROUND(I162*H162,2)</f>
        <v>0</v>
      </c>
      <c r="BL162" s="20" t="s">
        <v>109</v>
      </c>
      <c r="BM162" s="227" t="s">
        <v>3887</v>
      </c>
    </row>
    <row r="163" s="2" customFormat="1" ht="16.5" customHeight="1">
      <c r="A163" s="41"/>
      <c r="B163" s="42"/>
      <c r="C163" s="216" t="s">
        <v>576</v>
      </c>
      <c r="D163" s="216" t="s">
        <v>199</v>
      </c>
      <c r="E163" s="217" t="s">
        <v>3753</v>
      </c>
      <c r="F163" s="218" t="s">
        <v>3754</v>
      </c>
      <c r="G163" s="219" t="s">
        <v>3374</v>
      </c>
      <c r="H163" s="220">
        <v>2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109</v>
      </c>
      <c r="AT163" s="227" t="s">
        <v>199</v>
      </c>
      <c r="AU163" s="227" t="s">
        <v>81</v>
      </c>
      <c r="AY163" s="20" t="s">
        <v>197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81</v>
      </c>
      <c r="BK163" s="228">
        <f>ROUND(I163*H163,2)</f>
        <v>0</v>
      </c>
      <c r="BL163" s="20" t="s">
        <v>109</v>
      </c>
      <c r="BM163" s="227" t="s">
        <v>3888</v>
      </c>
    </row>
    <row r="164" s="2" customFormat="1" ht="16.5" customHeight="1">
      <c r="A164" s="41"/>
      <c r="B164" s="42"/>
      <c r="C164" s="216" t="s">
        <v>580</v>
      </c>
      <c r="D164" s="216" t="s">
        <v>199</v>
      </c>
      <c r="E164" s="217" t="s">
        <v>3889</v>
      </c>
      <c r="F164" s="218" t="s">
        <v>3757</v>
      </c>
      <c r="G164" s="219" t="s">
        <v>3374</v>
      </c>
      <c r="H164" s="220">
        <v>1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109</v>
      </c>
      <c r="AT164" s="227" t="s">
        <v>199</v>
      </c>
      <c r="AU164" s="227" t="s">
        <v>81</v>
      </c>
      <c r="AY164" s="20" t="s">
        <v>197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81</v>
      </c>
      <c r="BK164" s="228">
        <f>ROUND(I164*H164,2)</f>
        <v>0</v>
      </c>
      <c r="BL164" s="20" t="s">
        <v>109</v>
      </c>
      <c r="BM164" s="227" t="s">
        <v>3890</v>
      </c>
    </row>
    <row r="165" s="2" customFormat="1" ht="16.5" customHeight="1">
      <c r="A165" s="41"/>
      <c r="B165" s="42"/>
      <c r="C165" s="216" t="s">
        <v>589</v>
      </c>
      <c r="D165" s="216" t="s">
        <v>199</v>
      </c>
      <c r="E165" s="217" t="s">
        <v>3891</v>
      </c>
      <c r="F165" s="218" t="s">
        <v>3763</v>
      </c>
      <c r="G165" s="219" t="s">
        <v>3374</v>
      </c>
      <c r="H165" s="220">
        <v>1</v>
      </c>
      <c r="I165" s="221"/>
      <c r="J165" s="222">
        <f>ROUND(I165*H165,2)</f>
        <v>0</v>
      </c>
      <c r="K165" s="218" t="s">
        <v>19</v>
      </c>
      <c r="L165" s="47"/>
      <c r="M165" s="223" t="s">
        <v>19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109</v>
      </c>
      <c r="AT165" s="227" t="s">
        <v>199</v>
      </c>
      <c r="AU165" s="227" t="s">
        <v>81</v>
      </c>
      <c r="AY165" s="20" t="s">
        <v>197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81</v>
      </c>
      <c r="BK165" s="228">
        <f>ROUND(I165*H165,2)</f>
        <v>0</v>
      </c>
      <c r="BL165" s="20" t="s">
        <v>109</v>
      </c>
      <c r="BM165" s="227" t="s">
        <v>3892</v>
      </c>
    </row>
    <row r="166" s="2" customFormat="1" ht="16.5" customHeight="1">
      <c r="A166" s="41"/>
      <c r="B166" s="42"/>
      <c r="C166" s="216" t="s">
        <v>597</v>
      </c>
      <c r="D166" s="216" t="s">
        <v>199</v>
      </c>
      <c r="E166" s="217" t="s">
        <v>3893</v>
      </c>
      <c r="F166" s="218" t="s">
        <v>3894</v>
      </c>
      <c r="G166" s="219" t="s">
        <v>3374</v>
      </c>
      <c r="H166" s="220">
        <v>1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45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109</v>
      </c>
      <c r="AT166" s="227" t="s">
        <v>199</v>
      </c>
      <c r="AU166" s="227" t="s">
        <v>81</v>
      </c>
      <c r="AY166" s="20" t="s">
        <v>197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81</v>
      </c>
      <c r="BK166" s="228">
        <f>ROUND(I166*H166,2)</f>
        <v>0</v>
      </c>
      <c r="BL166" s="20" t="s">
        <v>109</v>
      </c>
      <c r="BM166" s="227" t="s">
        <v>3895</v>
      </c>
    </row>
    <row r="167" s="2" customFormat="1" ht="21.75" customHeight="1">
      <c r="A167" s="41"/>
      <c r="B167" s="42"/>
      <c r="C167" s="216" t="s">
        <v>602</v>
      </c>
      <c r="D167" s="216" t="s">
        <v>199</v>
      </c>
      <c r="E167" s="217" t="s">
        <v>3768</v>
      </c>
      <c r="F167" s="218" t="s">
        <v>3769</v>
      </c>
      <c r="G167" s="219" t="s">
        <v>3374</v>
      </c>
      <c r="H167" s="220">
        <v>1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109</v>
      </c>
      <c r="AT167" s="227" t="s">
        <v>199</v>
      </c>
      <c r="AU167" s="227" t="s">
        <v>81</v>
      </c>
      <c r="AY167" s="20" t="s">
        <v>197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81</v>
      </c>
      <c r="BK167" s="228">
        <f>ROUND(I167*H167,2)</f>
        <v>0</v>
      </c>
      <c r="BL167" s="20" t="s">
        <v>109</v>
      </c>
      <c r="BM167" s="227" t="s">
        <v>3896</v>
      </c>
    </row>
    <row r="168" s="2" customFormat="1" ht="16.5" customHeight="1">
      <c r="A168" s="41"/>
      <c r="B168" s="42"/>
      <c r="C168" s="216" t="s">
        <v>611</v>
      </c>
      <c r="D168" s="216" t="s">
        <v>199</v>
      </c>
      <c r="E168" s="217" t="s">
        <v>3771</v>
      </c>
      <c r="F168" s="218" t="s">
        <v>3772</v>
      </c>
      <c r="G168" s="219" t="s">
        <v>3374</v>
      </c>
      <c r="H168" s="220">
        <v>1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45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109</v>
      </c>
      <c r="AT168" s="227" t="s">
        <v>199</v>
      </c>
      <c r="AU168" s="227" t="s">
        <v>81</v>
      </c>
      <c r="AY168" s="20" t="s">
        <v>197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81</v>
      </c>
      <c r="BK168" s="228">
        <f>ROUND(I168*H168,2)</f>
        <v>0</v>
      </c>
      <c r="BL168" s="20" t="s">
        <v>109</v>
      </c>
      <c r="BM168" s="227" t="s">
        <v>3897</v>
      </c>
    </row>
    <row r="169" s="2" customFormat="1" ht="16.5" customHeight="1">
      <c r="A169" s="41"/>
      <c r="B169" s="42"/>
      <c r="C169" s="216" t="s">
        <v>616</v>
      </c>
      <c r="D169" s="216" t="s">
        <v>199</v>
      </c>
      <c r="E169" s="217" t="s">
        <v>3855</v>
      </c>
      <c r="F169" s="218" t="s">
        <v>3856</v>
      </c>
      <c r="G169" s="219" t="s">
        <v>3374</v>
      </c>
      <c r="H169" s="220">
        <v>4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45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109</v>
      </c>
      <c r="AT169" s="227" t="s">
        <v>199</v>
      </c>
      <c r="AU169" s="227" t="s">
        <v>81</v>
      </c>
      <c r="AY169" s="20" t="s">
        <v>197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81</v>
      </c>
      <c r="BK169" s="228">
        <f>ROUND(I169*H169,2)</f>
        <v>0</v>
      </c>
      <c r="BL169" s="20" t="s">
        <v>109</v>
      </c>
      <c r="BM169" s="227" t="s">
        <v>3898</v>
      </c>
    </row>
    <row r="170" s="2" customFormat="1" ht="16.5" customHeight="1">
      <c r="A170" s="41"/>
      <c r="B170" s="42"/>
      <c r="C170" s="216" t="s">
        <v>623</v>
      </c>
      <c r="D170" s="216" t="s">
        <v>199</v>
      </c>
      <c r="E170" s="217" t="s">
        <v>3899</v>
      </c>
      <c r="F170" s="218" t="s">
        <v>3900</v>
      </c>
      <c r="G170" s="219" t="s">
        <v>3374</v>
      </c>
      <c r="H170" s="220">
        <v>1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109</v>
      </c>
      <c r="AT170" s="227" t="s">
        <v>199</v>
      </c>
      <c r="AU170" s="227" t="s">
        <v>81</v>
      </c>
      <c r="AY170" s="20" t="s">
        <v>197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81</v>
      </c>
      <c r="BK170" s="228">
        <f>ROUND(I170*H170,2)</f>
        <v>0</v>
      </c>
      <c r="BL170" s="20" t="s">
        <v>109</v>
      </c>
      <c r="BM170" s="227" t="s">
        <v>3901</v>
      </c>
    </row>
    <row r="171" s="2" customFormat="1" ht="24.15" customHeight="1">
      <c r="A171" s="41"/>
      <c r="B171" s="42"/>
      <c r="C171" s="216" t="s">
        <v>629</v>
      </c>
      <c r="D171" s="216" t="s">
        <v>199</v>
      </c>
      <c r="E171" s="217" t="s">
        <v>3902</v>
      </c>
      <c r="F171" s="218" t="s">
        <v>3903</v>
      </c>
      <c r="G171" s="219" t="s">
        <v>3374</v>
      </c>
      <c r="H171" s="220">
        <v>1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45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109</v>
      </c>
      <c r="AT171" s="227" t="s">
        <v>199</v>
      </c>
      <c r="AU171" s="227" t="s">
        <v>81</v>
      </c>
      <c r="AY171" s="20" t="s">
        <v>197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81</v>
      </c>
      <c r="BK171" s="228">
        <f>ROUND(I171*H171,2)</f>
        <v>0</v>
      </c>
      <c r="BL171" s="20" t="s">
        <v>109</v>
      </c>
      <c r="BM171" s="227" t="s">
        <v>3904</v>
      </c>
    </row>
    <row r="172" s="2" customFormat="1" ht="16.5" customHeight="1">
      <c r="A172" s="41"/>
      <c r="B172" s="42"/>
      <c r="C172" s="216" t="s">
        <v>635</v>
      </c>
      <c r="D172" s="216" t="s">
        <v>199</v>
      </c>
      <c r="E172" s="217" t="s">
        <v>3905</v>
      </c>
      <c r="F172" s="218" t="s">
        <v>3875</v>
      </c>
      <c r="G172" s="219" t="s">
        <v>3374</v>
      </c>
      <c r="H172" s="220">
        <v>1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109</v>
      </c>
      <c r="AT172" s="227" t="s">
        <v>199</v>
      </c>
      <c r="AU172" s="227" t="s">
        <v>81</v>
      </c>
      <c r="AY172" s="20" t="s">
        <v>197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81</v>
      </c>
      <c r="BK172" s="228">
        <f>ROUND(I172*H172,2)</f>
        <v>0</v>
      </c>
      <c r="BL172" s="20" t="s">
        <v>109</v>
      </c>
      <c r="BM172" s="227" t="s">
        <v>3906</v>
      </c>
    </row>
    <row r="173" s="2" customFormat="1" ht="16.5" customHeight="1">
      <c r="A173" s="41"/>
      <c r="B173" s="42"/>
      <c r="C173" s="216" t="s">
        <v>639</v>
      </c>
      <c r="D173" s="216" t="s">
        <v>199</v>
      </c>
      <c r="E173" s="217" t="s">
        <v>3907</v>
      </c>
      <c r="F173" s="218" t="s">
        <v>3829</v>
      </c>
      <c r="G173" s="219" t="s">
        <v>3374</v>
      </c>
      <c r="H173" s="220">
        <v>1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109</v>
      </c>
      <c r="AT173" s="227" t="s">
        <v>199</v>
      </c>
      <c r="AU173" s="227" t="s">
        <v>81</v>
      </c>
      <c r="AY173" s="20" t="s">
        <v>197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81</v>
      </c>
      <c r="BK173" s="228">
        <f>ROUND(I173*H173,2)</f>
        <v>0</v>
      </c>
      <c r="BL173" s="20" t="s">
        <v>109</v>
      </c>
      <c r="BM173" s="227" t="s">
        <v>3908</v>
      </c>
    </row>
    <row r="174" s="12" customFormat="1" ht="25.92" customHeight="1">
      <c r="A174" s="12"/>
      <c r="B174" s="200"/>
      <c r="C174" s="201"/>
      <c r="D174" s="202" t="s">
        <v>73</v>
      </c>
      <c r="E174" s="203" t="s">
        <v>3909</v>
      </c>
      <c r="F174" s="203" t="s">
        <v>3910</v>
      </c>
      <c r="G174" s="201"/>
      <c r="H174" s="201"/>
      <c r="I174" s="204"/>
      <c r="J174" s="205">
        <f>BK174</f>
        <v>0</v>
      </c>
      <c r="K174" s="201"/>
      <c r="L174" s="206"/>
      <c r="M174" s="207"/>
      <c r="N174" s="208"/>
      <c r="O174" s="208"/>
      <c r="P174" s="209">
        <f>P175+P257</f>
        <v>0</v>
      </c>
      <c r="Q174" s="208"/>
      <c r="R174" s="209">
        <f>R175+R257</f>
        <v>0</v>
      </c>
      <c r="S174" s="208"/>
      <c r="T174" s="210">
        <f>T175+T257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81</v>
      </c>
      <c r="AT174" s="212" t="s">
        <v>73</v>
      </c>
      <c r="AU174" s="212" t="s">
        <v>74</v>
      </c>
      <c r="AY174" s="211" t="s">
        <v>197</v>
      </c>
      <c r="BK174" s="213">
        <f>BK175+BK257</f>
        <v>0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3911</v>
      </c>
      <c r="F175" s="214" t="s">
        <v>3912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SUM(P176:P256)</f>
        <v>0</v>
      </c>
      <c r="Q175" s="208"/>
      <c r="R175" s="209">
        <f>SUM(R176:R256)</f>
        <v>0</v>
      </c>
      <c r="S175" s="208"/>
      <c r="T175" s="210">
        <f>SUM(T176:T256)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81</v>
      </c>
      <c r="AT175" s="212" t="s">
        <v>73</v>
      </c>
      <c r="AU175" s="212" t="s">
        <v>81</v>
      </c>
      <c r="AY175" s="211" t="s">
        <v>197</v>
      </c>
      <c r="BK175" s="213">
        <f>SUM(BK176:BK256)</f>
        <v>0</v>
      </c>
    </row>
    <row r="176" s="2" customFormat="1" ht="16.5" customHeight="1">
      <c r="A176" s="41"/>
      <c r="B176" s="42"/>
      <c r="C176" s="216" t="s">
        <v>648</v>
      </c>
      <c r="D176" s="216" t="s">
        <v>199</v>
      </c>
      <c r="E176" s="217" t="s">
        <v>3913</v>
      </c>
      <c r="F176" s="218" t="s">
        <v>3914</v>
      </c>
      <c r="G176" s="219" t="s">
        <v>3374</v>
      </c>
      <c r="H176" s="220">
        <v>4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109</v>
      </c>
      <c r="AT176" s="227" t="s">
        <v>199</v>
      </c>
      <c r="AU176" s="227" t="s">
        <v>83</v>
      </c>
      <c r="AY176" s="20" t="s">
        <v>197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81</v>
      </c>
      <c r="BK176" s="228">
        <f>ROUND(I176*H176,2)</f>
        <v>0</v>
      </c>
      <c r="BL176" s="20" t="s">
        <v>109</v>
      </c>
      <c r="BM176" s="227" t="s">
        <v>3915</v>
      </c>
    </row>
    <row r="177" s="2" customFormat="1" ht="21.75" customHeight="1">
      <c r="A177" s="41"/>
      <c r="B177" s="42"/>
      <c r="C177" s="216" t="s">
        <v>655</v>
      </c>
      <c r="D177" s="216" t="s">
        <v>199</v>
      </c>
      <c r="E177" s="217" t="s">
        <v>3916</v>
      </c>
      <c r="F177" s="218" t="s">
        <v>3917</v>
      </c>
      <c r="G177" s="219" t="s">
        <v>3374</v>
      </c>
      <c r="H177" s="220">
        <v>4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45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109</v>
      </c>
      <c r="AT177" s="227" t="s">
        <v>199</v>
      </c>
      <c r="AU177" s="227" t="s">
        <v>83</v>
      </c>
      <c r="AY177" s="20" t="s">
        <v>197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81</v>
      </c>
      <c r="BK177" s="228">
        <f>ROUND(I177*H177,2)</f>
        <v>0</v>
      </c>
      <c r="BL177" s="20" t="s">
        <v>109</v>
      </c>
      <c r="BM177" s="227" t="s">
        <v>3918</v>
      </c>
    </row>
    <row r="178" s="2" customFormat="1" ht="21.75" customHeight="1">
      <c r="A178" s="41"/>
      <c r="B178" s="42"/>
      <c r="C178" s="216" t="s">
        <v>660</v>
      </c>
      <c r="D178" s="216" t="s">
        <v>199</v>
      </c>
      <c r="E178" s="217" t="s">
        <v>3919</v>
      </c>
      <c r="F178" s="218" t="s">
        <v>3920</v>
      </c>
      <c r="G178" s="219" t="s">
        <v>3374</v>
      </c>
      <c r="H178" s="220">
        <v>10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109</v>
      </c>
      <c r="AT178" s="227" t="s">
        <v>199</v>
      </c>
      <c r="AU178" s="227" t="s">
        <v>83</v>
      </c>
      <c r="AY178" s="20" t="s">
        <v>197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81</v>
      </c>
      <c r="BK178" s="228">
        <f>ROUND(I178*H178,2)</f>
        <v>0</v>
      </c>
      <c r="BL178" s="20" t="s">
        <v>109</v>
      </c>
      <c r="BM178" s="227" t="s">
        <v>3921</v>
      </c>
    </row>
    <row r="179" s="2" customFormat="1" ht="24.15" customHeight="1">
      <c r="A179" s="41"/>
      <c r="B179" s="42"/>
      <c r="C179" s="216" t="s">
        <v>667</v>
      </c>
      <c r="D179" s="216" t="s">
        <v>199</v>
      </c>
      <c r="E179" s="217" t="s">
        <v>3922</v>
      </c>
      <c r="F179" s="218" t="s">
        <v>3923</v>
      </c>
      <c r="G179" s="219" t="s">
        <v>3374</v>
      </c>
      <c r="H179" s="220">
        <v>225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45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109</v>
      </c>
      <c r="AT179" s="227" t="s">
        <v>199</v>
      </c>
      <c r="AU179" s="227" t="s">
        <v>83</v>
      </c>
      <c r="AY179" s="20" t="s">
        <v>197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81</v>
      </c>
      <c r="BK179" s="228">
        <f>ROUND(I179*H179,2)</f>
        <v>0</v>
      </c>
      <c r="BL179" s="20" t="s">
        <v>109</v>
      </c>
      <c r="BM179" s="227" t="s">
        <v>3924</v>
      </c>
    </row>
    <row r="180" s="2" customFormat="1" ht="21.75" customHeight="1">
      <c r="A180" s="41"/>
      <c r="B180" s="42"/>
      <c r="C180" s="216" t="s">
        <v>673</v>
      </c>
      <c r="D180" s="216" t="s">
        <v>199</v>
      </c>
      <c r="E180" s="217" t="s">
        <v>3925</v>
      </c>
      <c r="F180" s="218" t="s">
        <v>3926</v>
      </c>
      <c r="G180" s="219" t="s">
        <v>3374</v>
      </c>
      <c r="H180" s="220">
        <v>1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109</v>
      </c>
      <c r="AT180" s="227" t="s">
        <v>199</v>
      </c>
      <c r="AU180" s="227" t="s">
        <v>83</v>
      </c>
      <c r="AY180" s="20" t="s">
        <v>197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81</v>
      </c>
      <c r="BK180" s="228">
        <f>ROUND(I180*H180,2)</f>
        <v>0</v>
      </c>
      <c r="BL180" s="20" t="s">
        <v>109</v>
      </c>
      <c r="BM180" s="227" t="s">
        <v>3927</v>
      </c>
    </row>
    <row r="181" s="2" customFormat="1" ht="16.5" customHeight="1">
      <c r="A181" s="41"/>
      <c r="B181" s="42"/>
      <c r="C181" s="216" t="s">
        <v>677</v>
      </c>
      <c r="D181" s="216" t="s">
        <v>199</v>
      </c>
      <c r="E181" s="217" t="s">
        <v>3928</v>
      </c>
      <c r="F181" s="218" t="s">
        <v>3929</v>
      </c>
      <c r="G181" s="219" t="s">
        <v>886</v>
      </c>
      <c r="H181" s="220">
        <v>168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45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109</v>
      </c>
      <c r="AT181" s="227" t="s">
        <v>199</v>
      </c>
      <c r="AU181" s="227" t="s">
        <v>83</v>
      </c>
      <c r="AY181" s="20" t="s">
        <v>197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81</v>
      </c>
      <c r="BK181" s="228">
        <f>ROUND(I181*H181,2)</f>
        <v>0</v>
      </c>
      <c r="BL181" s="20" t="s">
        <v>109</v>
      </c>
      <c r="BM181" s="227" t="s">
        <v>3930</v>
      </c>
    </row>
    <row r="182" s="2" customFormat="1" ht="16.5" customHeight="1">
      <c r="A182" s="41"/>
      <c r="B182" s="42"/>
      <c r="C182" s="216" t="s">
        <v>682</v>
      </c>
      <c r="D182" s="216" t="s">
        <v>199</v>
      </c>
      <c r="E182" s="217" t="s">
        <v>3931</v>
      </c>
      <c r="F182" s="218" t="s">
        <v>3932</v>
      </c>
      <c r="G182" s="219" t="s">
        <v>886</v>
      </c>
      <c r="H182" s="220">
        <v>115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45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109</v>
      </c>
      <c r="AT182" s="227" t="s">
        <v>199</v>
      </c>
      <c r="AU182" s="227" t="s">
        <v>83</v>
      </c>
      <c r="AY182" s="20" t="s">
        <v>197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81</v>
      </c>
      <c r="BK182" s="228">
        <f>ROUND(I182*H182,2)</f>
        <v>0</v>
      </c>
      <c r="BL182" s="20" t="s">
        <v>109</v>
      </c>
      <c r="BM182" s="227" t="s">
        <v>3933</v>
      </c>
    </row>
    <row r="183" s="2" customFormat="1" ht="16.5" customHeight="1">
      <c r="A183" s="41"/>
      <c r="B183" s="42"/>
      <c r="C183" s="216" t="s">
        <v>687</v>
      </c>
      <c r="D183" s="216" t="s">
        <v>199</v>
      </c>
      <c r="E183" s="217" t="s">
        <v>3934</v>
      </c>
      <c r="F183" s="218" t="s">
        <v>3935</v>
      </c>
      <c r="G183" s="219" t="s">
        <v>886</v>
      </c>
      <c r="H183" s="220">
        <v>112</v>
      </c>
      <c r="I183" s="221"/>
      <c r="J183" s="222">
        <f>ROUND(I183*H183,2)</f>
        <v>0</v>
      </c>
      <c r="K183" s="218" t="s">
        <v>19</v>
      </c>
      <c r="L183" s="47"/>
      <c r="M183" s="223" t="s">
        <v>19</v>
      </c>
      <c r="N183" s="224" t="s">
        <v>45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109</v>
      </c>
      <c r="AT183" s="227" t="s">
        <v>199</v>
      </c>
      <c r="AU183" s="227" t="s">
        <v>83</v>
      </c>
      <c r="AY183" s="20" t="s">
        <v>197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81</v>
      </c>
      <c r="BK183" s="228">
        <f>ROUND(I183*H183,2)</f>
        <v>0</v>
      </c>
      <c r="BL183" s="20" t="s">
        <v>109</v>
      </c>
      <c r="BM183" s="227" t="s">
        <v>3936</v>
      </c>
    </row>
    <row r="184" s="2" customFormat="1" ht="16.5" customHeight="1">
      <c r="A184" s="41"/>
      <c r="B184" s="42"/>
      <c r="C184" s="216" t="s">
        <v>693</v>
      </c>
      <c r="D184" s="216" t="s">
        <v>199</v>
      </c>
      <c r="E184" s="217" t="s">
        <v>3937</v>
      </c>
      <c r="F184" s="218" t="s">
        <v>3938</v>
      </c>
      <c r="G184" s="219" t="s">
        <v>886</v>
      </c>
      <c r="H184" s="220">
        <v>98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45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109</v>
      </c>
      <c r="AT184" s="227" t="s">
        <v>199</v>
      </c>
      <c r="AU184" s="227" t="s">
        <v>83</v>
      </c>
      <c r="AY184" s="20" t="s">
        <v>197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81</v>
      </c>
      <c r="BK184" s="228">
        <f>ROUND(I184*H184,2)</f>
        <v>0</v>
      </c>
      <c r="BL184" s="20" t="s">
        <v>109</v>
      </c>
      <c r="BM184" s="227" t="s">
        <v>3939</v>
      </c>
    </row>
    <row r="185" s="2" customFormat="1" ht="16.5" customHeight="1">
      <c r="A185" s="41"/>
      <c r="B185" s="42"/>
      <c r="C185" s="216" t="s">
        <v>700</v>
      </c>
      <c r="D185" s="216" t="s">
        <v>199</v>
      </c>
      <c r="E185" s="217" t="s">
        <v>3940</v>
      </c>
      <c r="F185" s="218" t="s">
        <v>3941</v>
      </c>
      <c r="G185" s="219" t="s">
        <v>886</v>
      </c>
      <c r="H185" s="220">
        <v>2388</v>
      </c>
      <c r="I185" s="221"/>
      <c r="J185" s="222">
        <f>ROUND(I185*H185,2)</f>
        <v>0</v>
      </c>
      <c r="K185" s="218" t="s">
        <v>19</v>
      </c>
      <c r="L185" s="47"/>
      <c r="M185" s="223" t="s">
        <v>19</v>
      </c>
      <c r="N185" s="224" t="s">
        <v>45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109</v>
      </c>
      <c r="AT185" s="227" t="s">
        <v>199</v>
      </c>
      <c r="AU185" s="227" t="s">
        <v>83</v>
      </c>
      <c r="AY185" s="20" t="s">
        <v>197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81</v>
      </c>
      <c r="BK185" s="228">
        <f>ROUND(I185*H185,2)</f>
        <v>0</v>
      </c>
      <c r="BL185" s="20" t="s">
        <v>109</v>
      </c>
      <c r="BM185" s="227" t="s">
        <v>3942</v>
      </c>
    </row>
    <row r="186" s="2" customFormat="1" ht="16.5" customHeight="1">
      <c r="A186" s="41"/>
      <c r="B186" s="42"/>
      <c r="C186" s="216" t="s">
        <v>706</v>
      </c>
      <c r="D186" s="216" t="s">
        <v>199</v>
      </c>
      <c r="E186" s="217" t="s">
        <v>3943</v>
      </c>
      <c r="F186" s="218" t="s">
        <v>3944</v>
      </c>
      <c r="G186" s="219" t="s">
        <v>886</v>
      </c>
      <c r="H186" s="220">
        <v>485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45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109</v>
      </c>
      <c r="AT186" s="227" t="s">
        <v>199</v>
      </c>
      <c r="AU186" s="227" t="s">
        <v>83</v>
      </c>
      <c r="AY186" s="20" t="s">
        <v>197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81</v>
      </c>
      <c r="BK186" s="228">
        <f>ROUND(I186*H186,2)</f>
        <v>0</v>
      </c>
      <c r="BL186" s="20" t="s">
        <v>109</v>
      </c>
      <c r="BM186" s="227" t="s">
        <v>3945</v>
      </c>
    </row>
    <row r="187" s="2" customFormat="1" ht="16.5" customHeight="1">
      <c r="A187" s="41"/>
      <c r="B187" s="42"/>
      <c r="C187" s="216" t="s">
        <v>711</v>
      </c>
      <c r="D187" s="216" t="s">
        <v>199</v>
      </c>
      <c r="E187" s="217" t="s">
        <v>3946</v>
      </c>
      <c r="F187" s="218" t="s">
        <v>3947</v>
      </c>
      <c r="G187" s="219" t="s">
        <v>886</v>
      </c>
      <c r="H187" s="220">
        <v>72</v>
      </c>
      <c r="I187" s="221"/>
      <c r="J187" s="222">
        <f>ROUND(I187*H187,2)</f>
        <v>0</v>
      </c>
      <c r="K187" s="218" t="s">
        <v>19</v>
      </c>
      <c r="L187" s="47"/>
      <c r="M187" s="223" t="s">
        <v>19</v>
      </c>
      <c r="N187" s="224" t="s">
        <v>45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109</v>
      </c>
      <c r="AT187" s="227" t="s">
        <v>199</v>
      </c>
      <c r="AU187" s="227" t="s">
        <v>83</v>
      </c>
      <c r="AY187" s="20" t="s">
        <v>197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81</v>
      </c>
      <c r="BK187" s="228">
        <f>ROUND(I187*H187,2)</f>
        <v>0</v>
      </c>
      <c r="BL187" s="20" t="s">
        <v>109</v>
      </c>
      <c r="BM187" s="227" t="s">
        <v>3948</v>
      </c>
    </row>
    <row r="188" s="2" customFormat="1" ht="16.5" customHeight="1">
      <c r="A188" s="41"/>
      <c r="B188" s="42"/>
      <c r="C188" s="216" t="s">
        <v>3044</v>
      </c>
      <c r="D188" s="216" t="s">
        <v>199</v>
      </c>
      <c r="E188" s="217" t="s">
        <v>3949</v>
      </c>
      <c r="F188" s="218" t="s">
        <v>3950</v>
      </c>
      <c r="G188" s="219" t="s">
        <v>886</v>
      </c>
      <c r="H188" s="220">
        <v>1684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45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109</v>
      </c>
      <c r="AT188" s="227" t="s">
        <v>199</v>
      </c>
      <c r="AU188" s="227" t="s">
        <v>83</v>
      </c>
      <c r="AY188" s="20" t="s">
        <v>197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81</v>
      </c>
      <c r="BK188" s="228">
        <f>ROUND(I188*H188,2)</f>
        <v>0</v>
      </c>
      <c r="BL188" s="20" t="s">
        <v>109</v>
      </c>
      <c r="BM188" s="227" t="s">
        <v>3951</v>
      </c>
    </row>
    <row r="189" s="2" customFormat="1" ht="16.5" customHeight="1">
      <c r="A189" s="41"/>
      <c r="B189" s="42"/>
      <c r="C189" s="216" t="s">
        <v>765</v>
      </c>
      <c r="D189" s="216" t="s">
        <v>199</v>
      </c>
      <c r="E189" s="217" t="s">
        <v>3952</v>
      </c>
      <c r="F189" s="218" t="s">
        <v>3953</v>
      </c>
      <c r="G189" s="219" t="s">
        <v>886</v>
      </c>
      <c r="H189" s="220">
        <v>53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45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109</v>
      </c>
      <c r="AT189" s="227" t="s">
        <v>199</v>
      </c>
      <c r="AU189" s="227" t="s">
        <v>83</v>
      </c>
      <c r="AY189" s="20" t="s">
        <v>197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81</v>
      </c>
      <c r="BK189" s="228">
        <f>ROUND(I189*H189,2)</f>
        <v>0</v>
      </c>
      <c r="BL189" s="20" t="s">
        <v>109</v>
      </c>
      <c r="BM189" s="227" t="s">
        <v>3954</v>
      </c>
    </row>
    <row r="190" s="2" customFormat="1" ht="16.5" customHeight="1">
      <c r="A190" s="41"/>
      <c r="B190" s="42"/>
      <c r="C190" s="216" t="s">
        <v>794</v>
      </c>
      <c r="D190" s="216" t="s">
        <v>199</v>
      </c>
      <c r="E190" s="217" t="s">
        <v>3955</v>
      </c>
      <c r="F190" s="218" t="s">
        <v>3956</v>
      </c>
      <c r="G190" s="219" t="s">
        <v>886</v>
      </c>
      <c r="H190" s="220">
        <v>242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45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109</v>
      </c>
      <c r="AT190" s="227" t="s">
        <v>199</v>
      </c>
      <c r="AU190" s="227" t="s">
        <v>83</v>
      </c>
      <c r="AY190" s="20" t="s">
        <v>197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81</v>
      </c>
      <c r="BK190" s="228">
        <f>ROUND(I190*H190,2)</f>
        <v>0</v>
      </c>
      <c r="BL190" s="20" t="s">
        <v>109</v>
      </c>
      <c r="BM190" s="227" t="s">
        <v>3957</v>
      </c>
    </row>
    <row r="191" s="2" customFormat="1" ht="16.5" customHeight="1">
      <c r="A191" s="41"/>
      <c r="B191" s="42"/>
      <c r="C191" s="216" t="s">
        <v>799</v>
      </c>
      <c r="D191" s="216" t="s">
        <v>199</v>
      </c>
      <c r="E191" s="217" t="s">
        <v>3958</v>
      </c>
      <c r="F191" s="218" t="s">
        <v>3959</v>
      </c>
      <c r="G191" s="219" t="s">
        <v>886</v>
      </c>
      <c r="H191" s="220">
        <v>350</v>
      </c>
      <c r="I191" s="221"/>
      <c r="J191" s="222">
        <f>ROUND(I191*H191,2)</f>
        <v>0</v>
      </c>
      <c r="K191" s="218" t="s">
        <v>19</v>
      </c>
      <c r="L191" s="47"/>
      <c r="M191" s="223" t="s">
        <v>19</v>
      </c>
      <c r="N191" s="224" t="s">
        <v>45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109</v>
      </c>
      <c r="AT191" s="227" t="s">
        <v>199</v>
      </c>
      <c r="AU191" s="227" t="s">
        <v>83</v>
      </c>
      <c r="AY191" s="20" t="s">
        <v>197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81</v>
      </c>
      <c r="BK191" s="228">
        <f>ROUND(I191*H191,2)</f>
        <v>0</v>
      </c>
      <c r="BL191" s="20" t="s">
        <v>109</v>
      </c>
      <c r="BM191" s="227" t="s">
        <v>3960</v>
      </c>
    </row>
    <row r="192" s="2" customFormat="1" ht="16.5" customHeight="1">
      <c r="A192" s="41"/>
      <c r="B192" s="42"/>
      <c r="C192" s="216" t="s">
        <v>806</v>
      </c>
      <c r="D192" s="216" t="s">
        <v>199</v>
      </c>
      <c r="E192" s="217" t="s">
        <v>3961</v>
      </c>
      <c r="F192" s="218" t="s">
        <v>3962</v>
      </c>
      <c r="G192" s="219" t="s">
        <v>886</v>
      </c>
      <c r="H192" s="220">
        <v>24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45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109</v>
      </c>
      <c r="AT192" s="227" t="s">
        <v>199</v>
      </c>
      <c r="AU192" s="227" t="s">
        <v>83</v>
      </c>
      <c r="AY192" s="20" t="s">
        <v>197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81</v>
      </c>
      <c r="BK192" s="228">
        <f>ROUND(I192*H192,2)</f>
        <v>0</v>
      </c>
      <c r="BL192" s="20" t="s">
        <v>109</v>
      </c>
      <c r="BM192" s="227" t="s">
        <v>3963</v>
      </c>
    </row>
    <row r="193" s="2" customFormat="1" ht="16.5" customHeight="1">
      <c r="A193" s="41"/>
      <c r="B193" s="42"/>
      <c r="C193" s="216" t="s">
        <v>811</v>
      </c>
      <c r="D193" s="216" t="s">
        <v>199</v>
      </c>
      <c r="E193" s="217" t="s">
        <v>3964</v>
      </c>
      <c r="F193" s="218" t="s">
        <v>3965</v>
      </c>
      <c r="G193" s="219" t="s">
        <v>886</v>
      </c>
      <c r="H193" s="220">
        <v>20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45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109</v>
      </c>
      <c r="AT193" s="227" t="s">
        <v>199</v>
      </c>
      <c r="AU193" s="227" t="s">
        <v>83</v>
      </c>
      <c r="AY193" s="20" t="s">
        <v>197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81</v>
      </c>
      <c r="BK193" s="228">
        <f>ROUND(I193*H193,2)</f>
        <v>0</v>
      </c>
      <c r="BL193" s="20" t="s">
        <v>109</v>
      </c>
      <c r="BM193" s="227" t="s">
        <v>3966</v>
      </c>
    </row>
    <row r="194" s="2" customFormat="1" ht="16.5" customHeight="1">
      <c r="A194" s="41"/>
      <c r="B194" s="42"/>
      <c r="C194" s="216" t="s">
        <v>817</v>
      </c>
      <c r="D194" s="216" t="s">
        <v>199</v>
      </c>
      <c r="E194" s="217" t="s">
        <v>3967</v>
      </c>
      <c r="F194" s="218" t="s">
        <v>3968</v>
      </c>
      <c r="G194" s="219" t="s">
        <v>886</v>
      </c>
      <c r="H194" s="220">
        <v>68</v>
      </c>
      <c r="I194" s="221"/>
      <c r="J194" s="222">
        <f>ROUND(I194*H194,2)</f>
        <v>0</v>
      </c>
      <c r="K194" s="218" t="s">
        <v>19</v>
      </c>
      <c r="L194" s="47"/>
      <c r="M194" s="223" t="s">
        <v>19</v>
      </c>
      <c r="N194" s="224" t="s">
        <v>45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109</v>
      </c>
      <c r="AT194" s="227" t="s">
        <v>199</v>
      </c>
      <c r="AU194" s="227" t="s">
        <v>83</v>
      </c>
      <c r="AY194" s="20" t="s">
        <v>197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81</v>
      </c>
      <c r="BK194" s="228">
        <f>ROUND(I194*H194,2)</f>
        <v>0</v>
      </c>
      <c r="BL194" s="20" t="s">
        <v>109</v>
      </c>
      <c r="BM194" s="227" t="s">
        <v>3969</v>
      </c>
    </row>
    <row r="195" s="2" customFormat="1" ht="16.5" customHeight="1">
      <c r="A195" s="41"/>
      <c r="B195" s="42"/>
      <c r="C195" s="216" t="s">
        <v>822</v>
      </c>
      <c r="D195" s="216" t="s">
        <v>199</v>
      </c>
      <c r="E195" s="217" t="s">
        <v>3970</v>
      </c>
      <c r="F195" s="218" t="s">
        <v>3971</v>
      </c>
      <c r="G195" s="219" t="s">
        <v>886</v>
      </c>
      <c r="H195" s="220">
        <v>40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45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109</v>
      </c>
      <c r="AT195" s="227" t="s">
        <v>199</v>
      </c>
      <c r="AU195" s="227" t="s">
        <v>83</v>
      </c>
      <c r="AY195" s="20" t="s">
        <v>197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81</v>
      </c>
      <c r="BK195" s="228">
        <f>ROUND(I195*H195,2)</f>
        <v>0</v>
      </c>
      <c r="BL195" s="20" t="s">
        <v>109</v>
      </c>
      <c r="BM195" s="227" t="s">
        <v>3972</v>
      </c>
    </row>
    <row r="196" s="2" customFormat="1" ht="16.5" customHeight="1">
      <c r="A196" s="41"/>
      <c r="B196" s="42"/>
      <c r="C196" s="216" t="s">
        <v>830</v>
      </c>
      <c r="D196" s="216" t="s">
        <v>199</v>
      </c>
      <c r="E196" s="217" t="s">
        <v>3973</v>
      </c>
      <c r="F196" s="218" t="s">
        <v>3974</v>
      </c>
      <c r="G196" s="219" t="s">
        <v>886</v>
      </c>
      <c r="H196" s="220">
        <v>220</v>
      </c>
      <c r="I196" s="221"/>
      <c r="J196" s="222">
        <f>ROUND(I196*H196,2)</f>
        <v>0</v>
      </c>
      <c r="K196" s="218" t="s">
        <v>19</v>
      </c>
      <c r="L196" s="47"/>
      <c r="M196" s="223" t="s">
        <v>19</v>
      </c>
      <c r="N196" s="224" t="s">
        <v>45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109</v>
      </c>
      <c r="AT196" s="227" t="s">
        <v>199</v>
      </c>
      <c r="AU196" s="227" t="s">
        <v>83</v>
      </c>
      <c r="AY196" s="20" t="s">
        <v>197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81</v>
      </c>
      <c r="BK196" s="228">
        <f>ROUND(I196*H196,2)</f>
        <v>0</v>
      </c>
      <c r="BL196" s="20" t="s">
        <v>109</v>
      </c>
      <c r="BM196" s="227" t="s">
        <v>3975</v>
      </c>
    </row>
    <row r="197" s="2" customFormat="1" ht="24.15" customHeight="1">
      <c r="A197" s="41"/>
      <c r="B197" s="42"/>
      <c r="C197" s="216" t="s">
        <v>835</v>
      </c>
      <c r="D197" s="216" t="s">
        <v>199</v>
      </c>
      <c r="E197" s="217" t="s">
        <v>3976</v>
      </c>
      <c r="F197" s="218" t="s">
        <v>3977</v>
      </c>
      <c r="G197" s="219" t="s">
        <v>886</v>
      </c>
      <c r="H197" s="220">
        <v>356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45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109</v>
      </c>
      <c r="AT197" s="227" t="s">
        <v>199</v>
      </c>
      <c r="AU197" s="227" t="s">
        <v>83</v>
      </c>
      <c r="AY197" s="20" t="s">
        <v>197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81</v>
      </c>
      <c r="BK197" s="228">
        <f>ROUND(I197*H197,2)</f>
        <v>0</v>
      </c>
      <c r="BL197" s="20" t="s">
        <v>109</v>
      </c>
      <c r="BM197" s="227" t="s">
        <v>3978</v>
      </c>
    </row>
    <row r="198" s="2" customFormat="1" ht="24.15" customHeight="1">
      <c r="A198" s="41"/>
      <c r="B198" s="42"/>
      <c r="C198" s="216" t="s">
        <v>840</v>
      </c>
      <c r="D198" s="216" t="s">
        <v>199</v>
      </c>
      <c r="E198" s="217" t="s">
        <v>3979</v>
      </c>
      <c r="F198" s="218" t="s">
        <v>3980</v>
      </c>
      <c r="G198" s="219" t="s">
        <v>886</v>
      </c>
      <c r="H198" s="220">
        <v>90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45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109</v>
      </c>
      <c r="AT198" s="227" t="s">
        <v>199</v>
      </c>
      <c r="AU198" s="227" t="s">
        <v>83</v>
      </c>
      <c r="AY198" s="20" t="s">
        <v>197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81</v>
      </c>
      <c r="BK198" s="228">
        <f>ROUND(I198*H198,2)</f>
        <v>0</v>
      </c>
      <c r="BL198" s="20" t="s">
        <v>109</v>
      </c>
      <c r="BM198" s="227" t="s">
        <v>3981</v>
      </c>
    </row>
    <row r="199" s="2" customFormat="1" ht="24.15" customHeight="1">
      <c r="A199" s="41"/>
      <c r="B199" s="42"/>
      <c r="C199" s="216" t="s">
        <v>846</v>
      </c>
      <c r="D199" s="216" t="s">
        <v>199</v>
      </c>
      <c r="E199" s="217" t="s">
        <v>3982</v>
      </c>
      <c r="F199" s="218" t="s">
        <v>3983</v>
      </c>
      <c r="G199" s="219" t="s">
        <v>886</v>
      </c>
      <c r="H199" s="220">
        <v>55</v>
      </c>
      <c r="I199" s="221"/>
      <c r="J199" s="222">
        <f>ROUND(I199*H199,2)</f>
        <v>0</v>
      </c>
      <c r="K199" s="218" t="s">
        <v>19</v>
      </c>
      <c r="L199" s="47"/>
      <c r="M199" s="223" t="s">
        <v>19</v>
      </c>
      <c r="N199" s="224" t="s">
        <v>45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109</v>
      </c>
      <c r="AT199" s="227" t="s">
        <v>199</v>
      </c>
      <c r="AU199" s="227" t="s">
        <v>83</v>
      </c>
      <c r="AY199" s="20" t="s">
        <v>197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81</v>
      </c>
      <c r="BK199" s="228">
        <f>ROUND(I199*H199,2)</f>
        <v>0</v>
      </c>
      <c r="BL199" s="20" t="s">
        <v>109</v>
      </c>
      <c r="BM199" s="227" t="s">
        <v>3984</v>
      </c>
    </row>
    <row r="200" s="2" customFormat="1" ht="16.5" customHeight="1">
      <c r="A200" s="41"/>
      <c r="B200" s="42"/>
      <c r="C200" s="216" t="s">
        <v>854</v>
      </c>
      <c r="D200" s="216" t="s">
        <v>199</v>
      </c>
      <c r="E200" s="217" t="s">
        <v>3985</v>
      </c>
      <c r="F200" s="218" t="s">
        <v>3986</v>
      </c>
      <c r="G200" s="219" t="s">
        <v>886</v>
      </c>
      <c r="H200" s="220">
        <v>10</v>
      </c>
      <c r="I200" s="221"/>
      <c r="J200" s="222">
        <f>ROUND(I200*H200,2)</f>
        <v>0</v>
      </c>
      <c r="K200" s="218" t="s">
        <v>19</v>
      </c>
      <c r="L200" s="47"/>
      <c r="M200" s="223" t="s">
        <v>19</v>
      </c>
      <c r="N200" s="224" t="s">
        <v>45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109</v>
      </c>
      <c r="AT200" s="227" t="s">
        <v>199</v>
      </c>
      <c r="AU200" s="227" t="s">
        <v>83</v>
      </c>
      <c r="AY200" s="20" t="s">
        <v>197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81</v>
      </c>
      <c r="BK200" s="228">
        <f>ROUND(I200*H200,2)</f>
        <v>0</v>
      </c>
      <c r="BL200" s="20" t="s">
        <v>109</v>
      </c>
      <c r="BM200" s="227" t="s">
        <v>3987</v>
      </c>
    </row>
    <row r="201" s="2" customFormat="1" ht="24.15" customHeight="1">
      <c r="A201" s="41"/>
      <c r="B201" s="42"/>
      <c r="C201" s="216" t="s">
        <v>859</v>
      </c>
      <c r="D201" s="216" t="s">
        <v>199</v>
      </c>
      <c r="E201" s="217" t="s">
        <v>3988</v>
      </c>
      <c r="F201" s="218" t="s">
        <v>3989</v>
      </c>
      <c r="G201" s="219" t="s">
        <v>3374</v>
      </c>
      <c r="H201" s="220">
        <v>45</v>
      </c>
      <c r="I201" s="221"/>
      <c r="J201" s="222">
        <f>ROUND(I201*H201,2)</f>
        <v>0</v>
      </c>
      <c r="K201" s="218" t="s">
        <v>19</v>
      </c>
      <c r="L201" s="47"/>
      <c r="M201" s="223" t="s">
        <v>19</v>
      </c>
      <c r="N201" s="224" t="s">
        <v>45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109</v>
      </c>
      <c r="AT201" s="227" t="s">
        <v>199</v>
      </c>
      <c r="AU201" s="227" t="s">
        <v>83</v>
      </c>
      <c r="AY201" s="20" t="s">
        <v>197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81</v>
      </c>
      <c r="BK201" s="228">
        <f>ROUND(I201*H201,2)</f>
        <v>0</v>
      </c>
      <c r="BL201" s="20" t="s">
        <v>109</v>
      </c>
      <c r="BM201" s="227" t="s">
        <v>3990</v>
      </c>
    </row>
    <row r="202" s="2" customFormat="1" ht="16.5" customHeight="1">
      <c r="A202" s="41"/>
      <c r="B202" s="42"/>
      <c r="C202" s="216" t="s">
        <v>864</v>
      </c>
      <c r="D202" s="216" t="s">
        <v>199</v>
      </c>
      <c r="E202" s="217" t="s">
        <v>3991</v>
      </c>
      <c r="F202" s="218" t="s">
        <v>3992</v>
      </c>
      <c r="G202" s="219" t="s">
        <v>886</v>
      </c>
      <c r="H202" s="220">
        <v>35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45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109</v>
      </c>
      <c r="AT202" s="227" t="s">
        <v>199</v>
      </c>
      <c r="AU202" s="227" t="s">
        <v>83</v>
      </c>
      <c r="AY202" s="20" t="s">
        <v>197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81</v>
      </c>
      <c r="BK202" s="228">
        <f>ROUND(I202*H202,2)</f>
        <v>0</v>
      </c>
      <c r="BL202" s="20" t="s">
        <v>109</v>
      </c>
      <c r="BM202" s="227" t="s">
        <v>3993</v>
      </c>
    </row>
    <row r="203" s="2" customFormat="1" ht="16.5" customHeight="1">
      <c r="A203" s="41"/>
      <c r="B203" s="42"/>
      <c r="C203" s="216" t="s">
        <v>869</v>
      </c>
      <c r="D203" s="216" t="s">
        <v>199</v>
      </c>
      <c r="E203" s="217" t="s">
        <v>3994</v>
      </c>
      <c r="F203" s="218" t="s">
        <v>3995</v>
      </c>
      <c r="G203" s="219" t="s">
        <v>3374</v>
      </c>
      <c r="H203" s="220">
        <v>1</v>
      </c>
      <c r="I203" s="221"/>
      <c r="J203" s="222">
        <f>ROUND(I203*H203,2)</f>
        <v>0</v>
      </c>
      <c r="K203" s="218" t="s">
        <v>19</v>
      </c>
      <c r="L203" s="47"/>
      <c r="M203" s="223" t="s">
        <v>19</v>
      </c>
      <c r="N203" s="224" t="s">
        <v>45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109</v>
      </c>
      <c r="AT203" s="227" t="s">
        <v>199</v>
      </c>
      <c r="AU203" s="227" t="s">
        <v>83</v>
      </c>
      <c r="AY203" s="20" t="s">
        <v>197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81</v>
      </c>
      <c r="BK203" s="228">
        <f>ROUND(I203*H203,2)</f>
        <v>0</v>
      </c>
      <c r="BL203" s="20" t="s">
        <v>109</v>
      </c>
      <c r="BM203" s="227" t="s">
        <v>3996</v>
      </c>
    </row>
    <row r="204" s="2" customFormat="1" ht="16.5" customHeight="1">
      <c r="A204" s="41"/>
      <c r="B204" s="42"/>
      <c r="C204" s="216" t="s">
        <v>3106</v>
      </c>
      <c r="D204" s="216" t="s">
        <v>199</v>
      </c>
      <c r="E204" s="217" t="s">
        <v>3997</v>
      </c>
      <c r="F204" s="218" t="s">
        <v>3998</v>
      </c>
      <c r="G204" s="219" t="s">
        <v>3374</v>
      </c>
      <c r="H204" s="220">
        <v>2</v>
      </c>
      <c r="I204" s="221"/>
      <c r="J204" s="222">
        <f>ROUND(I204*H204,2)</f>
        <v>0</v>
      </c>
      <c r="K204" s="218" t="s">
        <v>19</v>
      </c>
      <c r="L204" s="47"/>
      <c r="M204" s="223" t="s">
        <v>19</v>
      </c>
      <c r="N204" s="224" t="s">
        <v>45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109</v>
      </c>
      <c r="AT204" s="227" t="s">
        <v>199</v>
      </c>
      <c r="AU204" s="227" t="s">
        <v>83</v>
      </c>
      <c r="AY204" s="20" t="s">
        <v>197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81</v>
      </c>
      <c r="BK204" s="228">
        <f>ROUND(I204*H204,2)</f>
        <v>0</v>
      </c>
      <c r="BL204" s="20" t="s">
        <v>109</v>
      </c>
      <c r="BM204" s="227" t="s">
        <v>3999</v>
      </c>
    </row>
    <row r="205" s="2" customFormat="1" ht="16.5" customHeight="1">
      <c r="A205" s="41"/>
      <c r="B205" s="42"/>
      <c r="C205" s="216" t="s">
        <v>875</v>
      </c>
      <c r="D205" s="216" t="s">
        <v>199</v>
      </c>
      <c r="E205" s="217" t="s">
        <v>4000</v>
      </c>
      <c r="F205" s="218" t="s">
        <v>4001</v>
      </c>
      <c r="G205" s="219" t="s">
        <v>3374</v>
      </c>
      <c r="H205" s="220">
        <v>24</v>
      </c>
      <c r="I205" s="221"/>
      <c r="J205" s="222">
        <f>ROUND(I205*H205,2)</f>
        <v>0</v>
      </c>
      <c r="K205" s="218" t="s">
        <v>19</v>
      </c>
      <c r="L205" s="47"/>
      <c r="M205" s="223" t="s">
        <v>19</v>
      </c>
      <c r="N205" s="224" t="s">
        <v>45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109</v>
      </c>
      <c r="AT205" s="227" t="s">
        <v>199</v>
      </c>
      <c r="AU205" s="227" t="s">
        <v>83</v>
      </c>
      <c r="AY205" s="20" t="s">
        <v>197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81</v>
      </c>
      <c r="BK205" s="228">
        <f>ROUND(I205*H205,2)</f>
        <v>0</v>
      </c>
      <c r="BL205" s="20" t="s">
        <v>109</v>
      </c>
      <c r="BM205" s="227" t="s">
        <v>4002</v>
      </c>
    </row>
    <row r="206" s="2" customFormat="1" ht="16.5" customHeight="1">
      <c r="A206" s="41"/>
      <c r="B206" s="42"/>
      <c r="C206" s="216" t="s">
        <v>883</v>
      </c>
      <c r="D206" s="216" t="s">
        <v>199</v>
      </c>
      <c r="E206" s="217" t="s">
        <v>4003</v>
      </c>
      <c r="F206" s="218" t="s">
        <v>4004</v>
      </c>
      <c r="G206" s="219" t="s">
        <v>3374</v>
      </c>
      <c r="H206" s="220">
        <v>2</v>
      </c>
      <c r="I206" s="221"/>
      <c r="J206" s="222">
        <f>ROUND(I206*H206,2)</f>
        <v>0</v>
      </c>
      <c r="K206" s="218" t="s">
        <v>19</v>
      </c>
      <c r="L206" s="47"/>
      <c r="M206" s="223" t="s">
        <v>19</v>
      </c>
      <c r="N206" s="224" t="s">
        <v>45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109</v>
      </c>
      <c r="AT206" s="227" t="s">
        <v>199</v>
      </c>
      <c r="AU206" s="227" t="s">
        <v>83</v>
      </c>
      <c r="AY206" s="20" t="s">
        <v>197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81</v>
      </c>
      <c r="BK206" s="228">
        <f>ROUND(I206*H206,2)</f>
        <v>0</v>
      </c>
      <c r="BL206" s="20" t="s">
        <v>109</v>
      </c>
      <c r="BM206" s="227" t="s">
        <v>4005</v>
      </c>
    </row>
    <row r="207" s="2" customFormat="1" ht="16.5" customHeight="1">
      <c r="A207" s="41"/>
      <c r="B207" s="42"/>
      <c r="C207" s="216" t="s">
        <v>3119</v>
      </c>
      <c r="D207" s="216" t="s">
        <v>199</v>
      </c>
      <c r="E207" s="217" t="s">
        <v>4006</v>
      </c>
      <c r="F207" s="218" t="s">
        <v>4007</v>
      </c>
      <c r="G207" s="219" t="s">
        <v>3374</v>
      </c>
      <c r="H207" s="220">
        <v>32</v>
      </c>
      <c r="I207" s="221"/>
      <c r="J207" s="222">
        <f>ROUND(I207*H207,2)</f>
        <v>0</v>
      </c>
      <c r="K207" s="218" t="s">
        <v>19</v>
      </c>
      <c r="L207" s="47"/>
      <c r="M207" s="223" t="s">
        <v>19</v>
      </c>
      <c r="N207" s="224" t="s">
        <v>45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109</v>
      </c>
      <c r="AT207" s="227" t="s">
        <v>199</v>
      </c>
      <c r="AU207" s="227" t="s">
        <v>83</v>
      </c>
      <c r="AY207" s="20" t="s">
        <v>197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81</v>
      </c>
      <c r="BK207" s="228">
        <f>ROUND(I207*H207,2)</f>
        <v>0</v>
      </c>
      <c r="BL207" s="20" t="s">
        <v>109</v>
      </c>
      <c r="BM207" s="227" t="s">
        <v>4008</v>
      </c>
    </row>
    <row r="208" s="2" customFormat="1" ht="16.5" customHeight="1">
      <c r="A208" s="41"/>
      <c r="B208" s="42"/>
      <c r="C208" s="216" t="s">
        <v>3124</v>
      </c>
      <c r="D208" s="216" t="s">
        <v>199</v>
      </c>
      <c r="E208" s="217" t="s">
        <v>4009</v>
      </c>
      <c r="F208" s="218" t="s">
        <v>4010</v>
      </c>
      <c r="G208" s="219" t="s">
        <v>3374</v>
      </c>
      <c r="H208" s="220">
        <v>87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45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109</v>
      </c>
      <c r="AT208" s="227" t="s">
        <v>199</v>
      </c>
      <c r="AU208" s="227" t="s">
        <v>83</v>
      </c>
      <c r="AY208" s="20" t="s">
        <v>197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81</v>
      </c>
      <c r="BK208" s="228">
        <f>ROUND(I208*H208,2)</f>
        <v>0</v>
      </c>
      <c r="BL208" s="20" t="s">
        <v>109</v>
      </c>
      <c r="BM208" s="227" t="s">
        <v>4011</v>
      </c>
    </row>
    <row r="209" s="2" customFormat="1" ht="16.5" customHeight="1">
      <c r="A209" s="41"/>
      <c r="B209" s="42"/>
      <c r="C209" s="216" t="s">
        <v>891</v>
      </c>
      <c r="D209" s="216" t="s">
        <v>199</v>
      </c>
      <c r="E209" s="217" t="s">
        <v>4012</v>
      </c>
      <c r="F209" s="218" t="s">
        <v>4013</v>
      </c>
      <c r="G209" s="219" t="s">
        <v>3374</v>
      </c>
      <c r="H209" s="220">
        <v>44</v>
      </c>
      <c r="I209" s="221"/>
      <c r="J209" s="222">
        <f>ROUND(I209*H209,2)</f>
        <v>0</v>
      </c>
      <c r="K209" s="218" t="s">
        <v>19</v>
      </c>
      <c r="L209" s="47"/>
      <c r="M209" s="223" t="s">
        <v>19</v>
      </c>
      <c r="N209" s="224" t="s">
        <v>45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109</v>
      </c>
      <c r="AT209" s="227" t="s">
        <v>199</v>
      </c>
      <c r="AU209" s="227" t="s">
        <v>83</v>
      </c>
      <c r="AY209" s="20" t="s">
        <v>197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81</v>
      </c>
      <c r="BK209" s="228">
        <f>ROUND(I209*H209,2)</f>
        <v>0</v>
      </c>
      <c r="BL209" s="20" t="s">
        <v>109</v>
      </c>
      <c r="BM209" s="227" t="s">
        <v>4014</v>
      </c>
    </row>
    <row r="210" s="2" customFormat="1" ht="16.5" customHeight="1">
      <c r="A210" s="41"/>
      <c r="B210" s="42"/>
      <c r="C210" s="216" t="s">
        <v>896</v>
      </c>
      <c r="D210" s="216" t="s">
        <v>199</v>
      </c>
      <c r="E210" s="217" t="s">
        <v>4015</v>
      </c>
      <c r="F210" s="218" t="s">
        <v>4016</v>
      </c>
      <c r="G210" s="219" t="s">
        <v>3374</v>
      </c>
      <c r="H210" s="220">
        <v>5</v>
      </c>
      <c r="I210" s="221"/>
      <c r="J210" s="222">
        <f>ROUND(I210*H210,2)</f>
        <v>0</v>
      </c>
      <c r="K210" s="218" t="s">
        <v>19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109</v>
      </c>
      <c r="AT210" s="227" t="s">
        <v>199</v>
      </c>
      <c r="AU210" s="227" t="s">
        <v>83</v>
      </c>
      <c r="AY210" s="20" t="s">
        <v>197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81</v>
      </c>
      <c r="BK210" s="228">
        <f>ROUND(I210*H210,2)</f>
        <v>0</v>
      </c>
      <c r="BL210" s="20" t="s">
        <v>109</v>
      </c>
      <c r="BM210" s="227" t="s">
        <v>4017</v>
      </c>
    </row>
    <row r="211" s="2" customFormat="1" ht="16.5" customHeight="1">
      <c r="A211" s="41"/>
      <c r="B211" s="42"/>
      <c r="C211" s="216" t="s">
        <v>901</v>
      </c>
      <c r="D211" s="216" t="s">
        <v>199</v>
      </c>
      <c r="E211" s="217" t="s">
        <v>4018</v>
      </c>
      <c r="F211" s="218" t="s">
        <v>4019</v>
      </c>
      <c r="G211" s="219" t="s">
        <v>3374</v>
      </c>
      <c r="H211" s="220">
        <v>8</v>
      </c>
      <c r="I211" s="221"/>
      <c r="J211" s="222">
        <f>ROUND(I211*H211,2)</f>
        <v>0</v>
      </c>
      <c r="K211" s="218" t="s">
        <v>19</v>
      </c>
      <c r="L211" s="47"/>
      <c r="M211" s="223" t="s">
        <v>19</v>
      </c>
      <c r="N211" s="224" t="s">
        <v>45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109</v>
      </c>
      <c r="AT211" s="227" t="s">
        <v>199</v>
      </c>
      <c r="AU211" s="227" t="s">
        <v>83</v>
      </c>
      <c r="AY211" s="20" t="s">
        <v>197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81</v>
      </c>
      <c r="BK211" s="228">
        <f>ROUND(I211*H211,2)</f>
        <v>0</v>
      </c>
      <c r="BL211" s="20" t="s">
        <v>109</v>
      </c>
      <c r="BM211" s="227" t="s">
        <v>4020</v>
      </c>
    </row>
    <row r="212" s="2" customFormat="1" ht="16.5" customHeight="1">
      <c r="A212" s="41"/>
      <c r="B212" s="42"/>
      <c r="C212" s="216" t="s">
        <v>948</v>
      </c>
      <c r="D212" s="216" t="s">
        <v>199</v>
      </c>
      <c r="E212" s="217" t="s">
        <v>4021</v>
      </c>
      <c r="F212" s="218" t="s">
        <v>4022</v>
      </c>
      <c r="G212" s="219" t="s">
        <v>3374</v>
      </c>
      <c r="H212" s="220">
        <v>1</v>
      </c>
      <c r="I212" s="221"/>
      <c r="J212" s="222">
        <f>ROUND(I212*H212,2)</f>
        <v>0</v>
      </c>
      <c r="K212" s="218" t="s">
        <v>19</v>
      </c>
      <c r="L212" s="47"/>
      <c r="M212" s="223" t="s">
        <v>19</v>
      </c>
      <c r="N212" s="224" t="s">
        <v>45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109</v>
      </c>
      <c r="AT212" s="227" t="s">
        <v>199</v>
      </c>
      <c r="AU212" s="227" t="s">
        <v>83</v>
      </c>
      <c r="AY212" s="20" t="s">
        <v>197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81</v>
      </c>
      <c r="BK212" s="228">
        <f>ROUND(I212*H212,2)</f>
        <v>0</v>
      </c>
      <c r="BL212" s="20" t="s">
        <v>109</v>
      </c>
      <c r="BM212" s="227" t="s">
        <v>4023</v>
      </c>
    </row>
    <row r="213" s="2" customFormat="1" ht="16.5" customHeight="1">
      <c r="A213" s="41"/>
      <c r="B213" s="42"/>
      <c r="C213" s="216" t="s">
        <v>953</v>
      </c>
      <c r="D213" s="216" t="s">
        <v>199</v>
      </c>
      <c r="E213" s="217" t="s">
        <v>4024</v>
      </c>
      <c r="F213" s="218" t="s">
        <v>4025</v>
      </c>
      <c r="G213" s="219" t="s">
        <v>3374</v>
      </c>
      <c r="H213" s="220">
        <v>15</v>
      </c>
      <c r="I213" s="221"/>
      <c r="J213" s="222">
        <f>ROUND(I213*H213,2)</f>
        <v>0</v>
      </c>
      <c r="K213" s="218" t="s">
        <v>19</v>
      </c>
      <c r="L213" s="47"/>
      <c r="M213" s="223" t="s">
        <v>19</v>
      </c>
      <c r="N213" s="224" t="s">
        <v>45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109</v>
      </c>
      <c r="AT213" s="227" t="s">
        <v>199</v>
      </c>
      <c r="AU213" s="227" t="s">
        <v>83</v>
      </c>
      <c r="AY213" s="20" t="s">
        <v>197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81</v>
      </c>
      <c r="BK213" s="228">
        <f>ROUND(I213*H213,2)</f>
        <v>0</v>
      </c>
      <c r="BL213" s="20" t="s">
        <v>109</v>
      </c>
      <c r="BM213" s="227" t="s">
        <v>4026</v>
      </c>
    </row>
    <row r="214" s="2" customFormat="1" ht="16.5" customHeight="1">
      <c r="A214" s="41"/>
      <c r="B214" s="42"/>
      <c r="C214" s="216" t="s">
        <v>961</v>
      </c>
      <c r="D214" s="216" t="s">
        <v>199</v>
      </c>
      <c r="E214" s="217" t="s">
        <v>4027</v>
      </c>
      <c r="F214" s="218" t="s">
        <v>4028</v>
      </c>
      <c r="G214" s="219" t="s">
        <v>3374</v>
      </c>
      <c r="H214" s="220">
        <v>1</v>
      </c>
      <c r="I214" s="221"/>
      <c r="J214" s="222">
        <f>ROUND(I214*H214,2)</f>
        <v>0</v>
      </c>
      <c r="K214" s="218" t="s">
        <v>19</v>
      </c>
      <c r="L214" s="47"/>
      <c r="M214" s="223" t="s">
        <v>19</v>
      </c>
      <c r="N214" s="224" t="s">
        <v>45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109</v>
      </c>
      <c r="AT214" s="227" t="s">
        <v>199</v>
      </c>
      <c r="AU214" s="227" t="s">
        <v>83</v>
      </c>
      <c r="AY214" s="20" t="s">
        <v>197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81</v>
      </c>
      <c r="BK214" s="228">
        <f>ROUND(I214*H214,2)</f>
        <v>0</v>
      </c>
      <c r="BL214" s="20" t="s">
        <v>109</v>
      </c>
      <c r="BM214" s="227" t="s">
        <v>4029</v>
      </c>
    </row>
    <row r="215" s="2" customFormat="1" ht="16.5" customHeight="1">
      <c r="A215" s="41"/>
      <c r="B215" s="42"/>
      <c r="C215" s="216" t="s">
        <v>967</v>
      </c>
      <c r="D215" s="216" t="s">
        <v>199</v>
      </c>
      <c r="E215" s="217" t="s">
        <v>4030</v>
      </c>
      <c r="F215" s="218" t="s">
        <v>4031</v>
      </c>
      <c r="G215" s="219" t="s">
        <v>3374</v>
      </c>
      <c r="H215" s="220">
        <v>2</v>
      </c>
      <c r="I215" s="221"/>
      <c r="J215" s="222">
        <f>ROUND(I215*H215,2)</f>
        <v>0</v>
      </c>
      <c r="K215" s="218" t="s">
        <v>19</v>
      </c>
      <c r="L215" s="47"/>
      <c r="M215" s="223" t="s">
        <v>19</v>
      </c>
      <c r="N215" s="224" t="s">
        <v>45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109</v>
      </c>
      <c r="AT215" s="227" t="s">
        <v>199</v>
      </c>
      <c r="AU215" s="227" t="s">
        <v>83</v>
      </c>
      <c r="AY215" s="20" t="s">
        <v>197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81</v>
      </c>
      <c r="BK215" s="228">
        <f>ROUND(I215*H215,2)</f>
        <v>0</v>
      </c>
      <c r="BL215" s="20" t="s">
        <v>109</v>
      </c>
      <c r="BM215" s="227" t="s">
        <v>4032</v>
      </c>
    </row>
    <row r="216" s="2" customFormat="1" ht="16.5" customHeight="1">
      <c r="A216" s="41"/>
      <c r="B216" s="42"/>
      <c r="C216" s="216" t="s">
        <v>972</v>
      </c>
      <c r="D216" s="216" t="s">
        <v>199</v>
      </c>
      <c r="E216" s="217" t="s">
        <v>4033</v>
      </c>
      <c r="F216" s="218" t="s">
        <v>4034</v>
      </c>
      <c r="G216" s="219" t="s">
        <v>3374</v>
      </c>
      <c r="H216" s="220">
        <v>14</v>
      </c>
      <c r="I216" s="221"/>
      <c r="J216" s="222">
        <f>ROUND(I216*H216,2)</f>
        <v>0</v>
      </c>
      <c r="K216" s="218" t="s">
        <v>19</v>
      </c>
      <c r="L216" s="47"/>
      <c r="M216" s="223" t="s">
        <v>19</v>
      </c>
      <c r="N216" s="224" t="s">
        <v>45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109</v>
      </c>
      <c r="AT216" s="227" t="s">
        <v>199</v>
      </c>
      <c r="AU216" s="227" t="s">
        <v>83</v>
      </c>
      <c r="AY216" s="20" t="s">
        <v>197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81</v>
      </c>
      <c r="BK216" s="228">
        <f>ROUND(I216*H216,2)</f>
        <v>0</v>
      </c>
      <c r="BL216" s="20" t="s">
        <v>109</v>
      </c>
      <c r="BM216" s="227" t="s">
        <v>4035</v>
      </c>
    </row>
    <row r="217" s="2" customFormat="1" ht="16.5" customHeight="1">
      <c r="A217" s="41"/>
      <c r="B217" s="42"/>
      <c r="C217" s="216" t="s">
        <v>1022</v>
      </c>
      <c r="D217" s="216" t="s">
        <v>199</v>
      </c>
      <c r="E217" s="217" t="s">
        <v>4036</v>
      </c>
      <c r="F217" s="218" t="s">
        <v>4037</v>
      </c>
      <c r="G217" s="219" t="s">
        <v>3374</v>
      </c>
      <c r="H217" s="220">
        <v>3</v>
      </c>
      <c r="I217" s="221"/>
      <c r="J217" s="222">
        <f>ROUND(I217*H217,2)</f>
        <v>0</v>
      </c>
      <c r="K217" s="218" t="s">
        <v>19</v>
      </c>
      <c r="L217" s="47"/>
      <c r="M217" s="223" t="s">
        <v>19</v>
      </c>
      <c r="N217" s="224" t="s">
        <v>45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109</v>
      </c>
      <c r="AT217" s="227" t="s">
        <v>199</v>
      </c>
      <c r="AU217" s="227" t="s">
        <v>83</v>
      </c>
      <c r="AY217" s="20" t="s">
        <v>197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81</v>
      </c>
      <c r="BK217" s="228">
        <f>ROUND(I217*H217,2)</f>
        <v>0</v>
      </c>
      <c r="BL217" s="20" t="s">
        <v>109</v>
      </c>
      <c r="BM217" s="227" t="s">
        <v>4038</v>
      </c>
    </row>
    <row r="218" s="2" customFormat="1" ht="16.5" customHeight="1">
      <c r="A218" s="41"/>
      <c r="B218" s="42"/>
      <c r="C218" s="216" t="s">
        <v>1026</v>
      </c>
      <c r="D218" s="216" t="s">
        <v>199</v>
      </c>
      <c r="E218" s="217" t="s">
        <v>4039</v>
      </c>
      <c r="F218" s="218" t="s">
        <v>4040</v>
      </c>
      <c r="G218" s="219" t="s">
        <v>3374</v>
      </c>
      <c r="H218" s="220">
        <v>30</v>
      </c>
      <c r="I218" s="221"/>
      <c r="J218" s="222">
        <f>ROUND(I218*H218,2)</f>
        <v>0</v>
      </c>
      <c r="K218" s="218" t="s">
        <v>19</v>
      </c>
      <c r="L218" s="47"/>
      <c r="M218" s="223" t="s">
        <v>19</v>
      </c>
      <c r="N218" s="224" t="s">
        <v>45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109</v>
      </c>
      <c r="AT218" s="227" t="s">
        <v>199</v>
      </c>
      <c r="AU218" s="227" t="s">
        <v>83</v>
      </c>
      <c r="AY218" s="20" t="s">
        <v>197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81</v>
      </c>
      <c r="BK218" s="228">
        <f>ROUND(I218*H218,2)</f>
        <v>0</v>
      </c>
      <c r="BL218" s="20" t="s">
        <v>109</v>
      </c>
      <c r="BM218" s="227" t="s">
        <v>4041</v>
      </c>
    </row>
    <row r="219" s="2" customFormat="1" ht="16.5" customHeight="1">
      <c r="A219" s="41"/>
      <c r="B219" s="42"/>
      <c r="C219" s="216" t="s">
        <v>1032</v>
      </c>
      <c r="D219" s="216" t="s">
        <v>199</v>
      </c>
      <c r="E219" s="217" t="s">
        <v>4042</v>
      </c>
      <c r="F219" s="218" t="s">
        <v>4043</v>
      </c>
      <c r="G219" s="219" t="s">
        <v>886</v>
      </c>
      <c r="H219" s="220">
        <v>14</v>
      </c>
      <c r="I219" s="221"/>
      <c r="J219" s="222">
        <f>ROUND(I219*H219,2)</f>
        <v>0</v>
      </c>
      <c r="K219" s="218" t="s">
        <v>19</v>
      </c>
      <c r="L219" s="47"/>
      <c r="M219" s="223" t="s">
        <v>19</v>
      </c>
      <c r="N219" s="224" t="s">
        <v>45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109</v>
      </c>
      <c r="AT219" s="227" t="s">
        <v>199</v>
      </c>
      <c r="AU219" s="227" t="s">
        <v>83</v>
      </c>
      <c r="AY219" s="20" t="s">
        <v>197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81</v>
      </c>
      <c r="BK219" s="228">
        <f>ROUND(I219*H219,2)</f>
        <v>0</v>
      </c>
      <c r="BL219" s="20" t="s">
        <v>109</v>
      </c>
      <c r="BM219" s="227" t="s">
        <v>4044</v>
      </c>
    </row>
    <row r="220" s="2" customFormat="1" ht="16.5" customHeight="1">
      <c r="A220" s="41"/>
      <c r="B220" s="42"/>
      <c r="C220" s="216" t="s">
        <v>1037</v>
      </c>
      <c r="D220" s="216" t="s">
        <v>199</v>
      </c>
      <c r="E220" s="217" t="s">
        <v>4045</v>
      </c>
      <c r="F220" s="218" t="s">
        <v>4046</v>
      </c>
      <c r="G220" s="219" t="s">
        <v>3374</v>
      </c>
      <c r="H220" s="220">
        <v>2</v>
      </c>
      <c r="I220" s="221"/>
      <c r="J220" s="222">
        <f>ROUND(I220*H220,2)</f>
        <v>0</v>
      </c>
      <c r="K220" s="218" t="s">
        <v>19</v>
      </c>
      <c r="L220" s="47"/>
      <c r="M220" s="223" t="s">
        <v>19</v>
      </c>
      <c r="N220" s="224" t="s">
        <v>45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109</v>
      </c>
      <c r="AT220" s="227" t="s">
        <v>199</v>
      </c>
      <c r="AU220" s="227" t="s">
        <v>83</v>
      </c>
      <c r="AY220" s="20" t="s">
        <v>197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81</v>
      </c>
      <c r="BK220" s="228">
        <f>ROUND(I220*H220,2)</f>
        <v>0</v>
      </c>
      <c r="BL220" s="20" t="s">
        <v>109</v>
      </c>
      <c r="BM220" s="227" t="s">
        <v>4047</v>
      </c>
    </row>
    <row r="221" s="2" customFormat="1" ht="24.15" customHeight="1">
      <c r="A221" s="41"/>
      <c r="B221" s="42"/>
      <c r="C221" s="216" t="s">
        <v>1042</v>
      </c>
      <c r="D221" s="216" t="s">
        <v>199</v>
      </c>
      <c r="E221" s="217" t="s">
        <v>4048</v>
      </c>
      <c r="F221" s="218" t="s">
        <v>4049</v>
      </c>
      <c r="G221" s="219" t="s">
        <v>3374</v>
      </c>
      <c r="H221" s="220">
        <v>19</v>
      </c>
      <c r="I221" s="221"/>
      <c r="J221" s="222">
        <f>ROUND(I221*H221,2)</f>
        <v>0</v>
      </c>
      <c r="K221" s="218" t="s">
        <v>19</v>
      </c>
      <c r="L221" s="47"/>
      <c r="M221" s="223" t="s">
        <v>19</v>
      </c>
      <c r="N221" s="224" t="s">
        <v>45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109</v>
      </c>
      <c r="AT221" s="227" t="s">
        <v>199</v>
      </c>
      <c r="AU221" s="227" t="s">
        <v>83</v>
      </c>
      <c r="AY221" s="20" t="s">
        <v>197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81</v>
      </c>
      <c r="BK221" s="228">
        <f>ROUND(I221*H221,2)</f>
        <v>0</v>
      </c>
      <c r="BL221" s="20" t="s">
        <v>109</v>
      </c>
      <c r="BM221" s="227" t="s">
        <v>4050</v>
      </c>
    </row>
    <row r="222" s="2" customFormat="1" ht="24.15" customHeight="1">
      <c r="A222" s="41"/>
      <c r="B222" s="42"/>
      <c r="C222" s="216" t="s">
        <v>1048</v>
      </c>
      <c r="D222" s="216" t="s">
        <v>199</v>
      </c>
      <c r="E222" s="217" t="s">
        <v>4051</v>
      </c>
      <c r="F222" s="218" t="s">
        <v>4052</v>
      </c>
      <c r="G222" s="219" t="s">
        <v>3374</v>
      </c>
      <c r="H222" s="220">
        <v>6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45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109</v>
      </c>
      <c r="AT222" s="227" t="s">
        <v>199</v>
      </c>
      <c r="AU222" s="227" t="s">
        <v>83</v>
      </c>
      <c r="AY222" s="20" t="s">
        <v>197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81</v>
      </c>
      <c r="BK222" s="228">
        <f>ROUND(I222*H222,2)</f>
        <v>0</v>
      </c>
      <c r="BL222" s="20" t="s">
        <v>109</v>
      </c>
      <c r="BM222" s="227" t="s">
        <v>4053</v>
      </c>
    </row>
    <row r="223" s="2" customFormat="1" ht="24.15" customHeight="1">
      <c r="A223" s="41"/>
      <c r="B223" s="42"/>
      <c r="C223" s="216" t="s">
        <v>1053</v>
      </c>
      <c r="D223" s="216" t="s">
        <v>199</v>
      </c>
      <c r="E223" s="217" t="s">
        <v>4054</v>
      </c>
      <c r="F223" s="218" t="s">
        <v>4055</v>
      </c>
      <c r="G223" s="219" t="s">
        <v>3374</v>
      </c>
      <c r="H223" s="220">
        <v>8</v>
      </c>
      <c r="I223" s="221"/>
      <c r="J223" s="222">
        <f>ROUND(I223*H223,2)</f>
        <v>0</v>
      </c>
      <c r="K223" s="218" t="s">
        <v>19</v>
      </c>
      <c r="L223" s="47"/>
      <c r="M223" s="223" t="s">
        <v>19</v>
      </c>
      <c r="N223" s="224" t="s">
        <v>45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109</v>
      </c>
      <c r="AT223" s="227" t="s">
        <v>199</v>
      </c>
      <c r="AU223" s="227" t="s">
        <v>83</v>
      </c>
      <c r="AY223" s="20" t="s">
        <v>197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81</v>
      </c>
      <c r="BK223" s="228">
        <f>ROUND(I223*H223,2)</f>
        <v>0</v>
      </c>
      <c r="BL223" s="20" t="s">
        <v>109</v>
      </c>
      <c r="BM223" s="227" t="s">
        <v>4056</v>
      </c>
    </row>
    <row r="224" s="2" customFormat="1" ht="37.8" customHeight="1">
      <c r="A224" s="41"/>
      <c r="B224" s="42"/>
      <c r="C224" s="216" t="s">
        <v>3185</v>
      </c>
      <c r="D224" s="216" t="s">
        <v>199</v>
      </c>
      <c r="E224" s="217" t="s">
        <v>4057</v>
      </c>
      <c r="F224" s="218" t="s">
        <v>4058</v>
      </c>
      <c r="G224" s="219" t="s">
        <v>3374</v>
      </c>
      <c r="H224" s="220">
        <v>36</v>
      </c>
      <c r="I224" s="221"/>
      <c r="J224" s="222">
        <f>ROUND(I224*H224,2)</f>
        <v>0</v>
      </c>
      <c r="K224" s="218" t="s">
        <v>19</v>
      </c>
      <c r="L224" s="47"/>
      <c r="M224" s="223" t="s">
        <v>19</v>
      </c>
      <c r="N224" s="224" t="s">
        <v>45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109</v>
      </c>
      <c r="AT224" s="227" t="s">
        <v>199</v>
      </c>
      <c r="AU224" s="227" t="s">
        <v>83</v>
      </c>
      <c r="AY224" s="20" t="s">
        <v>197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81</v>
      </c>
      <c r="BK224" s="228">
        <f>ROUND(I224*H224,2)</f>
        <v>0</v>
      </c>
      <c r="BL224" s="20" t="s">
        <v>109</v>
      </c>
      <c r="BM224" s="227" t="s">
        <v>4059</v>
      </c>
    </row>
    <row r="225" s="2" customFormat="1" ht="24.15" customHeight="1">
      <c r="A225" s="41"/>
      <c r="B225" s="42"/>
      <c r="C225" s="216" t="s">
        <v>1063</v>
      </c>
      <c r="D225" s="216" t="s">
        <v>199</v>
      </c>
      <c r="E225" s="217" t="s">
        <v>4060</v>
      </c>
      <c r="F225" s="218" t="s">
        <v>4061</v>
      </c>
      <c r="G225" s="219" t="s">
        <v>3374</v>
      </c>
      <c r="H225" s="220">
        <v>43</v>
      </c>
      <c r="I225" s="221"/>
      <c r="J225" s="222">
        <f>ROUND(I225*H225,2)</f>
        <v>0</v>
      </c>
      <c r="K225" s="218" t="s">
        <v>19</v>
      </c>
      <c r="L225" s="47"/>
      <c r="M225" s="223" t="s">
        <v>19</v>
      </c>
      <c r="N225" s="224" t="s">
        <v>45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109</v>
      </c>
      <c r="AT225" s="227" t="s">
        <v>199</v>
      </c>
      <c r="AU225" s="227" t="s">
        <v>83</v>
      </c>
      <c r="AY225" s="20" t="s">
        <v>197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81</v>
      </c>
      <c r="BK225" s="228">
        <f>ROUND(I225*H225,2)</f>
        <v>0</v>
      </c>
      <c r="BL225" s="20" t="s">
        <v>109</v>
      </c>
      <c r="BM225" s="227" t="s">
        <v>4062</v>
      </c>
    </row>
    <row r="226" s="2" customFormat="1" ht="24.15" customHeight="1">
      <c r="A226" s="41"/>
      <c r="B226" s="42"/>
      <c r="C226" s="216" t="s">
        <v>1067</v>
      </c>
      <c r="D226" s="216" t="s">
        <v>199</v>
      </c>
      <c r="E226" s="217" t="s">
        <v>4063</v>
      </c>
      <c r="F226" s="218" t="s">
        <v>4064</v>
      </c>
      <c r="G226" s="219" t="s">
        <v>3374</v>
      </c>
      <c r="H226" s="220">
        <v>31</v>
      </c>
      <c r="I226" s="221"/>
      <c r="J226" s="222">
        <f>ROUND(I226*H226,2)</f>
        <v>0</v>
      </c>
      <c r="K226" s="218" t="s">
        <v>19</v>
      </c>
      <c r="L226" s="47"/>
      <c r="M226" s="223" t="s">
        <v>19</v>
      </c>
      <c r="N226" s="224" t="s">
        <v>45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109</v>
      </c>
      <c r="AT226" s="227" t="s">
        <v>199</v>
      </c>
      <c r="AU226" s="227" t="s">
        <v>83</v>
      </c>
      <c r="AY226" s="20" t="s">
        <v>197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81</v>
      </c>
      <c r="BK226" s="228">
        <f>ROUND(I226*H226,2)</f>
        <v>0</v>
      </c>
      <c r="BL226" s="20" t="s">
        <v>109</v>
      </c>
      <c r="BM226" s="227" t="s">
        <v>4065</v>
      </c>
    </row>
    <row r="227" s="2" customFormat="1" ht="24.15" customHeight="1">
      <c r="A227" s="41"/>
      <c r="B227" s="42"/>
      <c r="C227" s="216" t="s">
        <v>3197</v>
      </c>
      <c r="D227" s="216" t="s">
        <v>199</v>
      </c>
      <c r="E227" s="217" t="s">
        <v>4066</v>
      </c>
      <c r="F227" s="218" t="s">
        <v>4067</v>
      </c>
      <c r="G227" s="219" t="s">
        <v>3374</v>
      </c>
      <c r="H227" s="220">
        <v>2</v>
      </c>
      <c r="I227" s="221"/>
      <c r="J227" s="222">
        <f>ROUND(I227*H227,2)</f>
        <v>0</v>
      </c>
      <c r="K227" s="218" t="s">
        <v>19</v>
      </c>
      <c r="L227" s="47"/>
      <c r="M227" s="223" t="s">
        <v>19</v>
      </c>
      <c r="N227" s="224" t="s">
        <v>45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109</v>
      </c>
      <c r="AT227" s="227" t="s">
        <v>199</v>
      </c>
      <c r="AU227" s="227" t="s">
        <v>83</v>
      </c>
      <c r="AY227" s="20" t="s">
        <v>197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81</v>
      </c>
      <c r="BK227" s="228">
        <f>ROUND(I227*H227,2)</f>
        <v>0</v>
      </c>
      <c r="BL227" s="20" t="s">
        <v>109</v>
      </c>
      <c r="BM227" s="227" t="s">
        <v>4068</v>
      </c>
    </row>
    <row r="228" s="2" customFormat="1" ht="24.15" customHeight="1">
      <c r="A228" s="41"/>
      <c r="B228" s="42"/>
      <c r="C228" s="216" t="s">
        <v>3202</v>
      </c>
      <c r="D228" s="216" t="s">
        <v>199</v>
      </c>
      <c r="E228" s="217" t="s">
        <v>4069</v>
      </c>
      <c r="F228" s="218" t="s">
        <v>4070</v>
      </c>
      <c r="G228" s="219" t="s">
        <v>3374</v>
      </c>
      <c r="H228" s="220">
        <v>16</v>
      </c>
      <c r="I228" s="221"/>
      <c r="J228" s="222">
        <f>ROUND(I228*H228,2)</f>
        <v>0</v>
      </c>
      <c r="K228" s="218" t="s">
        <v>19</v>
      </c>
      <c r="L228" s="47"/>
      <c r="M228" s="223" t="s">
        <v>19</v>
      </c>
      <c r="N228" s="224" t="s">
        <v>45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109</v>
      </c>
      <c r="AT228" s="227" t="s">
        <v>199</v>
      </c>
      <c r="AU228" s="227" t="s">
        <v>83</v>
      </c>
      <c r="AY228" s="20" t="s">
        <v>197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81</v>
      </c>
      <c r="BK228" s="228">
        <f>ROUND(I228*H228,2)</f>
        <v>0</v>
      </c>
      <c r="BL228" s="20" t="s">
        <v>109</v>
      </c>
      <c r="BM228" s="227" t="s">
        <v>4071</v>
      </c>
    </row>
    <row r="229" s="2" customFormat="1" ht="37.8" customHeight="1">
      <c r="A229" s="41"/>
      <c r="B229" s="42"/>
      <c r="C229" s="216" t="s">
        <v>3207</v>
      </c>
      <c r="D229" s="216" t="s">
        <v>199</v>
      </c>
      <c r="E229" s="217" t="s">
        <v>4072</v>
      </c>
      <c r="F229" s="218" t="s">
        <v>4073</v>
      </c>
      <c r="G229" s="219" t="s">
        <v>3374</v>
      </c>
      <c r="H229" s="220">
        <v>7</v>
      </c>
      <c r="I229" s="221"/>
      <c r="J229" s="222">
        <f>ROUND(I229*H229,2)</f>
        <v>0</v>
      </c>
      <c r="K229" s="218" t="s">
        <v>19</v>
      </c>
      <c r="L229" s="47"/>
      <c r="M229" s="223" t="s">
        <v>19</v>
      </c>
      <c r="N229" s="224" t="s">
        <v>45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109</v>
      </c>
      <c r="AT229" s="227" t="s">
        <v>199</v>
      </c>
      <c r="AU229" s="227" t="s">
        <v>83</v>
      </c>
      <c r="AY229" s="20" t="s">
        <v>197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81</v>
      </c>
      <c r="BK229" s="228">
        <f>ROUND(I229*H229,2)</f>
        <v>0</v>
      </c>
      <c r="BL229" s="20" t="s">
        <v>109</v>
      </c>
      <c r="BM229" s="227" t="s">
        <v>4074</v>
      </c>
    </row>
    <row r="230" s="2" customFormat="1" ht="24.15" customHeight="1">
      <c r="A230" s="41"/>
      <c r="B230" s="42"/>
      <c r="C230" s="216" t="s">
        <v>1071</v>
      </c>
      <c r="D230" s="216" t="s">
        <v>199</v>
      </c>
      <c r="E230" s="217" t="s">
        <v>4075</v>
      </c>
      <c r="F230" s="218" t="s">
        <v>4076</v>
      </c>
      <c r="G230" s="219" t="s">
        <v>3374</v>
      </c>
      <c r="H230" s="220">
        <v>2</v>
      </c>
      <c r="I230" s="221"/>
      <c r="J230" s="222">
        <f>ROUND(I230*H230,2)</f>
        <v>0</v>
      </c>
      <c r="K230" s="218" t="s">
        <v>19</v>
      </c>
      <c r="L230" s="47"/>
      <c r="M230" s="223" t="s">
        <v>19</v>
      </c>
      <c r="N230" s="224" t="s">
        <v>45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109</v>
      </c>
      <c r="AT230" s="227" t="s">
        <v>199</v>
      </c>
      <c r="AU230" s="227" t="s">
        <v>83</v>
      </c>
      <c r="AY230" s="20" t="s">
        <v>197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81</v>
      </c>
      <c r="BK230" s="228">
        <f>ROUND(I230*H230,2)</f>
        <v>0</v>
      </c>
      <c r="BL230" s="20" t="s">
        <v>109</v>
      </c>
      <c r="BM230" s="227" t="s">
        <v>4077</v>
      </c>
    </row>
    <row r="231" s="2" customFormat="1" ht="24.15" customHeight="1">
      <c r="A231" s="41"/>
      <c r="B231" s="42"/>
      <c r="C231" s="216" t="s">
        <v>1076</v>
      </c>
      <c r="D231" s="216" t="s">
        <v>199</v>
      </c>
      <c r="E231" s="217" t="s">
        <v>4078</v>
      </c>
      <c r="F231" s="218" t="s">
        <v>4079</v>
      </c>
      <c r="G231" s="219" t="s">
        <v>3374</v>
      </c>
      <c r="H231" s="220">
        <v>12</v>
      </c>
      <c r="I231" s="221"/>
      <c r="J231" s="222">
        <f>ROUND(I231*H231,2)</f>
        <v>0</v>
      </c>
      <c r="K231" s="218" t="s">
        <v>19</v>
      </c>
      <c r="L231" s="47"/>
      <c r="M231" s="223" t="s">
        <v>19</v>
      </c>
      <c r="N231" s="224" t="s">
        <v>45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109</v>
      </c>
      <c r="AT231" s="227" t="s">
        <v>199</v>
      </c>
      <c r="AU231" s="227" t="s">
        <v>83</v>
      </c>
      <c r="AY231" s="20" t="s">
        <v>197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81</v>
      </c>
      <c r="BK231" s="228">
        <f>ROUND(I231*H231,2)</f>
        <v>0</v>
      </c>
      <c r="BL231" s="20" t="s">
        <v>109</v>
      </c>
      <c r="BM231" s="227" t="s">
        <v>4080</v>
      </c>
    </row>
    <row r="232" s="2" customFormat="1" ht="24.15" customHeight="1">
      <c r="A232" s="41"/>
      <c r="B232" s="42"/>
      <c r="C232" s="216" t="s">
        <v>1080</v>
      </c>
      <c r="D232" s="216" t="s">
        <v>199</v>
      </c>
      <c r="E232" s="217" t="s">
        <v>4081</v>
      </c>
      <c r="F232" s="218" t="s">
        <v>4082</v>
      </c>
      <c r="G232" s="219" t="s">
        <v>3374</v>
      </c>
      <c r="H232" s="220">
        <v>6</v>
      </c>
      <c r="I232" s="221"/>
      <c r="J232" s="222">
        <f>ROUND(I232*H232,2)</f>
        <v>0</v>
      </c>
      <c r="K232" s="218" t="s">
        <v>19</v>
      </c>
      <c r="L232" s="47"/>
      <c r="M232" s="223" t="s">
        <v>19</v>
      </c>
      <c r="N232" s="224" t="s">
        <v>45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109</v>
      </c>
      <c r="AT232" s="227" t="s">
        <v>199</v>
      </c>
      <c r="AU232" s="227" t="s">
        <v>83</v>
      </c>
      <c r="AY232" s="20" t="s">
        <v>197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81</v>
      </c>
      <c r="BK232" s="228">
        <f>ROUND(I232*H232,2)</f>
        <v>0</v>
      </c>
      <c r="BL232" s="20" t="s">
        <v>109</v>
      </c>
      <c r="BM232" s="227" t="s">
        <v>4083</v>
      </c>
    </row>
    <row r="233" s="2" customFormat="1" ht="24.15" customHeight="1">
      <c r="A233" s="41"/>
      <c r="B233" s="42"/>
      <c r="C233" s="216" t="s">
        <v>1084</v>
      </c>
      <c r="D233" s="216" t="s">
        <v>199</v>
      </c>
      <c r="E233" s="217" t="s">
        <v>4084</v>
      </c>
      <c r="F233" s="218" t="s">
        <v>4085</v>
      </c>
      <c r="G233" s="219" t="s">
        <v>3374</v>
      </c>
      <c r="H233" s="220">
        <v>10</v>
      </c>
      <c r="I233" s="221"/>
      <c r="J233" s="222">
        <f>ROUND(I233*H233,2)</f>
        <v>0</v>
      </c>
      <c r="K233" s="218" t="s">
        <v>19</v>
      </c>
      <c r="L233" s="47"/>
      <c r="M233" s="223" t="s">
        <v>19</v>
      </c>
      <c r="N233" s="224" t="s">
        <v>45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109</v>
      </c>
      <c r="AT233" s="227" t="s">
        <v>199</v>
      </c>
      <c r="AU233" s="227" t="s">
        <v>83</v>
      </c>
      <c r="AY233" s="20" t="s">
        <v>197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81</v>
      </c>
      <c r="BK233" s="228">
        <f>ROUND(I233*H233,2)</f>
        <v>0</v>
      </c>
      <c r="BL233" s="20" t="s">
        <v>109</v>
      </c>
      <c r="BM233" s="227" t="s">
        <v>4086</v>
      </c>
    </row>
    <row r="234" s="2" customFormat="1" ht="24.15" customHeight="1">
      <c r="A234" s="41"/>
      <c r="B234" s="42"/>
      <c r="C234" s="216" t="s">
        <v>3227</v>
      </c>
      <c r="D234" s="216" t="s">
        <v>199</v>
      </c>
      <c r="E234" s="217" t="s">
        <v>4087</v>
      </c>
      <c r="F234" s="218" t="s">
        <v>4088</v>
      </c>
      <c r="G234" s="219" t="s">
        <v>3374</v>
      </c>
      <c r="H234" s="220">
        <v>6</v>
      </c>
      <c r="I234" s="221"/>
      <c r="J234" s="222">
        <f>ROUND(I234*H234,2)</f>
        <v>0</v>
      </c>
      <c r="K234" s="218" t="s">
        <v>19</v>
      </c>
      <c r="L234" s="47"/>
      <c r="M234" s="223" t="s">
        <v>19</v>
      </c>
      <c r="N234" s="224" t="s">
        <v>45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109</v>
      </c>
      <c r="AT234" s="227" t="s">
        <v>199</v>
      </c>
      <c r="AU234" s="227" t="s">
        <v>83</v>
      </c>
      <c r="AY234" s="20" t="s">
        <v>197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81</v>
      </c>
      <c r="BK234" s="228">
        <f>ROUND(I234*H234,2)</f>
        <v>0</v>
      </c>
      <c r="BL234" s="20" t="s">
        <v>109</v>
      </c>
      <c r="BM234" s="227" t="s">
        <v>4089</v>
      </c>
    </row>
    <row r="235" s="2" customFormat="1" ht="24.15" customHeight="1">
      <c r="A235" s="41"/>
      <c r="B235" s="42"/>
      <c r="C235" s="216" t="s">
        <v>3232</v>
      </c>
      <c r="D235" s="216" t="s">
        <v>199</v>
      </c>
      <c r="E235" s="217" t="s">
        <v>4090</v>
      </c>
      <c r="F235" s="218" t="s">
        <v>4091</v>
      </c>
      <c r="G235" s="219" t="s">
        <v>3374</v>
      </c>
      <c r="H235" s="220">
        <v>1</v>
      </c>
      <c r="I235" s="221"/>
      <c r="J235" s="222">
        <f>ROUND(I235*H235,2)</f>
        <v>0</v>
      </c>
      <c r="K235" s="218" t="s">
        <v>19</v>
      </c>
      <c r="L235" s="47"/>
      <c r="M235" s="223" t="s">
        <v>19</v>
      </c>
      <c r="N235" s="224" t="s">
        <v>45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109</v>
      </c>
      <c r="AT235" s="227" t="s">
        <v>199</v>
      </c>
      <c r="AU235" s="227" t="s">
        <v>83</v>
      </c>
      <c r="AY235" s="20" t="s">
        <v>197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81</v>
      </c>
      <c r="BK235" s="228">
        <f>ROUND(I235*H235,2)</f>
        <v>0</v>
      </c>
      <c r="BL235" s="20" t="s">
        <v>109</v>
      </c>
      <c r="BM235" s="227" t="s">
        <v>4092</v>
      </c>
    </row>
    <row r="236" s="2" customFormat="1" ht="24.15" customHeight="1">
      <c r="A236" s="41"/>
      <c r="B236" s="42"/>
      <c r="C236" s="216" t="s">
        <v>1088</v>
      </c>
      <c r="D236" s="216" t="s">
        <v>199</v>
      </c>
      <c r="E236" s="217" t="s">
        <v>4093</v>
      </c>
      <c r="F236" s="218" t="s">
        <v>4094</v>
      </c>
      <c r="G236" s="219" t="s">
        <v>3374</v>
      </c>
      <c r="H236" s="220">
        <v>2</v>
      </c>
      <c r="I236" s="221"/>
      <c r="J236" s="222">
        <f>ROUND(I236*H236,2)</f>
        <v>0</v>
      </c>
      <c r="K236" s="218" t="s">
        <v>19</v>
      </c>
      <c r="L236" s="47"/>
      <c r="M236" s="223" t="s">
        <v>19</v>
      </c>
      <c r="N236" s="224" t="s">
        <v>45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109</v>
      </c>
      <c r="AT236" s="227" t="s">
        <v>199</v>
      </c>
      <c r="AU236" s="227" t="s">
        <v>83</v>
      </c>
      <c r="AY236" s="20" t="s">
        <v>197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81</v>
      </c>
      <c r="BK236" s="228">
        <f>ROUND(I236*H236,2)</f>
        <v>0</v>
      </c>
      <c r="BL236" s="20" t="s">
        <v>109</v>
      </c>
      <c r="BM236" s="227" t="s">
        <v>4095</v>
      </c>
    </row>
    <row r="237" s="2" customFormat="1" ht="16.5" customHeight="1">
      <c r="A237" s="41"/>
      <c r="B237" s="42"/>
      <c r="C237" s="216" t="s">
        <v>1093</v>
      </c>
      <c r="D237" s="216" t="s">
        <v>199</v>
      </c>
      <c r="E237" s="217" t="s">
        <v>4096</v>
      </c>
      <c r="F237" s="218" t="s">
        <v>4097</v>
      </c>
      <c r="G237" s="219" t="s">
        <v>3374</v>
      </c>
      <c r="H237" s="220">
        <v>420</v>
      </c>
      <c r="I237" s="221"/>
      <c r="J237" s="222">
        <f>ROUND(I237*H237,2)</f>
        <v>0</v>
      </c>
      <c r="K237" s="218" t="s">
        <v>19</v>
      </c>
      <c r="L237" s="47"/>
      <c r="M237" s="223" t="s">
        <v>19</v>
      </c>
      <c r="N237" s="224" t="s">
        <v>45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109</v>
      </c>
      <c r="AT237" s="227" t="s">
        <v>199</v>
      </c>
      <c r="AU237" s="227" t="s">
        <v>83</v>
      </c>
      <c r="AY237" s="20" t="s">
        <v>197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81</v>
      </c>
      <c r="BK237" s="228">
        <f>ROUND(I237*H237,2)</f>
        <v>0</v>
      </c>
      <c r="BL237" s="20" t="s">
        <v>109</v>
      </c>
      <c r="BM237" s="227" t="s">
        <v>4098</v>
      </c>
    </row>
    <row r="238" s="2" customFormat="1" ht="16.5" customHeight="1">
      <c r="A238" s="41"/>
      <c r="B238" s="42"/>
      <c r="C238" s="216" t="s">
        <v>1097</v>
      </c>
      <c r="D238" s="216" t="s">
        <v>199</v>
      </c>
      <c r="E238" s="217" t="s">
        <v>4099</v>
      </c>
      <c r="F238" s="218" t="s">
        <v>4100</v>
      </c>
      <c r="G238" s="219" t="s">
        <v>3374</v>
      </c>
      <c r="H238" s="220">
        <v>220</v>
      </c>
      <c r="I238" s="221"/>
      <c r="J238" s="222">
        <f>ROUND(I238*H238,2)</f>
        <v>0</v>
      </c>
      <c r="K238" s="218" t="s">
        <v>19</v>
      </c>
      <c r="L238" s="47"/>
      <c r="M238" s="223" t="s">
        <v>19</v>
      </c>
      <c r="N238" s="224" t="s">
        <v>45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109</v>
      </c>
      <c r="AT238" s="227" t="s">
        <v>199</v>
      </c>
      <c r="AU238" s="227" t="s">
        <v>83</v>
      </c>
      <c r="AY238" s="20" t="s">
        <v>197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81</v>
      </c>
      <c r="BK238" s="228">
        <f>ROUND(I238*H238,2)</f>
        <v>0</v>
      </c>
      <c r="BL238" s="20" t="s">
        <v>109</v>
      </c>
      <c r="BM238" s="227" t="s">
        <v>4101</v>
      </c>
    </row>
    <row r="239" s="2" customFormat="1" ht="16.5" customHeight="1">
      <c r="A239" s="41"/>
      <c r="B239" s="42"/>
      <c r="C239" s="216" t="s">
        <v>1102</v>
      </c>
      <c r="D239" s="216" t="s">
        <v>199</v>
      </c>
      <c r="E239" s="217" t="s">
        <v>4102</v>
      </c>
      <c r="F239" s="218" t="s">
        <v>4103</v>
      </c>
      <c r="G239" s="219" t="s">
        <v>3374</v>
      </c>
      <c r="H239" s="220">
        <v>30</v>
      </c>
      <c r="I239" s="221"/>
      <c r="J239" s="222">
        <f>ROUND(I239*H239,2)</f>
        <v>0</v>
      </c>
      <c r="K239" s="218" t="s">
        <v>19</v>
      </c>
      <c r="L239" s="47"/>
      <c r="M239" s="223" t="s">
        <v>19</v>
      </c>
      <c r="N239" s="224" t="s">
        <v>45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109</v>
      </c>
      <c r="AT239" s="227" t="s">
        <v>199</v>
      </c>
      <c r="AU239" s="227" t="s">
        <v>83</v>
      </c>
      <c r="AY239" s="20" t="s">
        <v>197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81</v>
      </c>
      <c r="BK239" s="228">
        <f>ROUND(I239*H239,2)</f>
        <v>0</v>
      </c>
      <c r="BL239" s="20" t="s">
        <v>109</v>
      </c>
      <c r="BM239" s="227" t="s">
        <v>4104</v>
      </c>
    </row>
    <row r="240" s="2" customFormat="1" ht="16.5" customHeight="1">
      <c r="A240" s="41"/>
      <c r="B240" s="42"/>
      <c r="C240" s="216" t="s">
        <v>1108</v>
      </c>
      <c r="D240" s="216" t="s">
        <v>199</v>
      </c>
      <c r="E240" s="217" t="s">
        <v>4105</v>
      </c>
      <c r="F240" s="218" t="s">
        <v>4106</v>
      </c>
      <c r="G240" s="219" t="s">
        <v>3374</v>
      </c>
      <c r="H240" s="220">
        <v>30</v>
      </c>
      <c r="I240" s="221"/>
      <c r="J240" s="222">
        <f>ROUND(I240*H240,2)</f>
        <v>0</v>
      </c>
      <c r="K240" s="218" t="s">
        <v>19</v>
      </c>
      <c r="L240" s="47"/>
      <c r="M240" s="223" t="s">
        <v>19</v>
      </c>
      <c r="N240" s="224" t="s">
        <v>45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109</v>
      </c>
      <c r="AT240" s="227" t="s">
        <v>199</v>
      </c>
      <c r="AU240" s="227" t="s">
        <v>83</v>
      </c>
      <c r="AY240" s="20" t="s">
        <v>197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81</v>
      </c>
      <c r="BK240" s="228">
        <f>ROUND(I240*H240,2)</f>
        <v>0</v>
      </c>
      <c r="BL240" s="20" t="s">
        <v>109</v>
      </c>
      <c r="BM240" s="227" t="s">
        <v>4107</v>
      </c>
    </row>
    <row r="241" s="2" customFormat="1" ht="16.5" customHeight="1">
      <c r="A241" s="41"/>
      <c r="B241" s="42"/>
      <c r="C241" s="216" t="s">
        <v>1114</v>
      </c>
      <c r="D241" s="216" t="s">
        <v>199</v>
      </c>
      <c r="E241" s="217" t="s">
        <v>4108</v>
      </c>
      <c r="F241" s="218" t="s">
        <v>4109</v>
      </c>
      <c r="G241" s="219" t="s">
        <v>3374</v>
      </c>
      <c r="H241" s="220">
        <v>1</v>
      </c>
      <c r="I241" s="221"/>
      <c r="J241" s="222">
        <f>ROUND(I241*H241,2)</f>
        <v>0</v>
      </c>
      <c r="K241" s="218" t="s">
        <v>19</v>
      </c>
      <c r="L241" s="47"/>
      <c r="M241" s="223" t="s">
        <v>19</v>
      </c>
      <c r="N241" s="224" t="s">
        <v>45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109</v>
      </c>
      <c r="AT241" s="227" t="s">
        <v>199</v>
      </c>
      <c r="AU241" s="227" t="s">
        <v>83</v>
      </c>
      <c r="AY241" s="20" t="s">
        <v>197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81</v>
      </c>
      <c r="BK241" s="228">
        <f>ROUND(I241*H241,2)</f>
        <v>0</v>
      </c>
      <c r="BL241" s="20" t="s">
        <v>109</v>
      </c>
      <c r="BM241" s="227" t="s">
        <v>4110</v>
      </c>
    </row>
    <row r="242" s="2" customFormat="1" ht="16.5" customHeight="1">
      <c r="A242" s="41"/>
      <c r="B242" s="42"/>
      <c r="C242" s="216" t="s">
        <v>1120</v>
      </c>
      <c r="D242" s="216" t="s">
        <v>199</v>
      </c>
      <c r="E242" s="217" t="s">
        <v>4111</v>
      </c>
      <c r="F242" s="218" t="s">
        <v>4112</v>
      </c>
      <c r="G242" s="219" t="s">
        <v>3374</v>
      </c>
      <c r="H242" s="220">
        <v>1</v>
      </c>
      <c r="I242" s="221"/>
      <c r="J242" s="222">
        <f>ROUND(I242*H242,2)</f>
        <v>0</v>
      </c>
      <c r="K242" s="218" t="s">
        <v>19</v>
      </c>
      <c r="L242" s="47"/>
      <c r="M242" s="223" t="s">
        <v>19</v>
      </c>
      <c r="N242" s="224" t="s">
        <v>45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109</v>
      </c>
      <c r="AT242" s="227" t="s">
        <v>199</v>
      </c>
      <c r="AU242" s="227" t="s">
        <v>83</v>
      </c>
      <c r="AY242" s="20" t="s">
        <v>197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81</v>
      </c>
      <c r="BK242" s="228">
        <f>ROUND(I242*H242,2)</f>
        <v>0</v>
      </c>
      <c r="BL242" s="20" t="s">
        <v>109</v>
      </c>
      <c r="BM242" s="227" t="s">
        <v>4113</v>
      </c>
    </row>
    <row r="243" s="2" customFormat="1" ht="16.5" customHeight="1">
      <c r="A243" s="41"/>
      <c r="B243" s="42"/>
      <c r="C243" s="216" t="s">
        <v>1126</v>
      </c>
      <c r="D243" s="216" t="s">
        <v>199</v>
      </c>
      <c r="E243" s="217" t="s">
        <v>4114</v>
      </c>
      <c r="F243" s="218" t="s">
        <v>4115</v>
      </c>
      <c r="G243" s="219" t="s">
        <v>3374</v>
      </c>
      <c r="H243" s="220">
        <v>2</v>
      </c>
      <c r="I243" s="221"/>
      <c r="J243" s="222">
        <f>ROUND(I243*H243,2)</f>
        <v>0</v>
      </c>
      <c r="K243" s="218" t="s">
        <v>19</v>
      </c>
      <c r="L243" s="47"/>
      <c r="M243" s="223" t="s">
        <v>19</v>
      </c>
      <c r="N243" s="224" t="s">
        <v>45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109</v>
      </c>
      <c r="AT243" s="227" t="s">
        <v>199</v>
      </c>
      <c r="AU243" s="227" t="s">
        <v>83</v>
      </c>
      <c r="AY243" s="20" t="s">
        <v>197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81</v>
      </c>
      <c r="BK243" s="228">
        <f>ROUND(I243*H243,2)</f>
        <v>0</v>
      </c>
      <c r="BL243" s="20" t="s">
        <v>109</v>
      </c>
      <c r="BM243" s="227" t="s">
        <v>4116</v>
      </c>
    </row>
    <row r="244" s="2" customFormat="1" ht="16.5" customHeight="1">
      <c r="A244" s="41"/>
      <c r="B244" s="42"/>
      <c r="C244" s="216" t="s">
        <v>1132</v>
      </c>
      <c r="D244" s="216" t="s">
        <v>199</v>
      </c>
      <c r="E244" s="217" t="s">
        <v>4117</v>
      </c>
      <c r="F244" s="218" t="s">
        <v>4118</v>
      </c>
      <c r="G244" s="219" t="s">
        <v>3374</v>
      </c>
      <c r="H244" s="220">
        <v>5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45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109</v>
      </c>
      <c r="AT244" s="227" t="s">
        <v>199</v>
      </c>
      <c r="AU244" s="227" t="s">
        <v>83</v>
      </c>
      <c r="AY244" s="20" t="s">
        <v>197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81</v>
      </c>
      <c r="BK244" s="228">
        <f>ROUND(I244*H244,2)</f>
        <v>0</v>
      </c>
      <c r="BL244" s="20" t="s">
        <v>109</v>
      </c>
      <c r="BM244" s="227" t="s">
        <v>4119</v>
      </c>
    </row>
    <row r="245" s="2" customFormat="1" ht="16.5" customHeight="1">
      <c r="A245" s="41"/>
      <c r="B245" s="42"/>
      <c r="C245" s="216" t="s">
        <v>1137</v>
      </c>
      <c r="D245" s="216" t="s">
        <v>199</v>
      </c>
      <c r="E245" s="217" t="s">
        <v>4120</v>
      </c>
      <c r="F245" s="218" t="s">
        <v>4121</v>
      </c>
      <c r="G245" s="219" t="s">
        <v>3374</v>
      </c>
      <c r="H245" s="220">
        <v>1</v>
      </c>
      <c r="I245" s="221"/>
      <c r="J245" s="222">
        <f>ROUND(I245*H245,2)</f>
        <v>0</v>
      </c>
      <c r="K245" s="218" t="s">
        <v>19</v>
      </c>
      <c r="L245" s="47"/>
      <c r="M245" s="223" t="s">
        <v>19</v>
      </c>
      <c r="N245" s="224" t="s">
        <v>45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109</v>
      </c>
      <c r="AT245" s="227" t="s">
        <v>199</v>
      </c>
      <c r="AU245" s="227" t="s">
        <v>83</v>
      </c>
      <c r="AY245" s="20" t="s">
        <v>197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81</v>
      </c>
      <c r="BK245" s="228">
        <f>ROUND(I245*H245,2)</f>
        <v>0</v>
      </c>
      <c r="BL245" s="20" t="s">
        <v>109</v>
      </c>
      <c r="BM245" s="227" t="s">
        <v>4122</v>
      </c>
    </row>
    <row r="246" s="2" customFormat="1" ht="16.5" customHeight="1">
      <c r="A246" s="41"/>
      <c r="B246" s="42"/>
      <c r="C246" s="216" t="s">
        <v>1142</v>
      </c>
      <c r="D246" s="216" t="s">
        <v>199</v>
      </c>
      <c r="E246" s="217" t="s">
        <v>4123</v>
      </c>
      <c r="F246" s="218" t="s">
        <v>4124</v>
      </c>
      <c r="G246" s="219" t="s">
        <v>3374</v>
      </c>
      <c r="H246" s="220">
        <v>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45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109</v>
      </c>
      <c r="AT246" s="227" t="s">
        <v>199</v>
      </c>
      <c r="AU246" s="227" t="s">
        <v>83</v>
      </c>
      <c r="AY246" s="20" t="s">
        <v>197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81</v>
      </c>
      <c r="BK246" s="228">
        <f>ROUND(I246*H246,2)</f>
        <v>0</v>
      </c>
      <c r="BL246" s="20" t="s">
        <v>109</v>
      </c>
      <c r="BM246" s="227" t="s">
        <v>4125</v>
      </c>
    </row>
    <row r="247" s="2" customFormat="1" ht="16.5" customHeight="1">
      <c r="A247" s="41"/>
      <c r="B247" s="42"/>
      <c r="C247" s="216" t="s">
        <v>1148</v>
      </c>
      <c r="D247" s="216" t="s">
        <v>199</v>
      </c>
      <c r="E247" s="217" t="s">
        <v>4126</v>
      </c>
      <c r="F247" s="218" t="s">
        <v>4127</v>
      </c>
      <c r="G247" s="219" t="s">
        <v>3374</v>
      </c>
      <c r="H247" s="220">
        <v>143</v>
      </c>
      <c r="I247" s="221"/>
      <c r="J247" s="222">
        <f>ROUND(I247*H247,2)</f>
        <v>0</v>
      </c>
      <c r="K247" s="218" t="s">
        <v>19</v>
      </c>
      <c r="L247" s="47"/>
      <c r="M247" s="223" t="s">
        <v>19</v>
      </c>
      <c r="N247" s="224" t="s">
        <v>45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109</v>
      </c>
      <c r="AT247" s="227" t="s">
        <v>199</v>
      </c>
      <c r="AU247" s="227" t="s">
        <v>83</v>
      </c>
      <c r="AY247" s="20" t="s">
        <v>197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81</v>
      </c>
      <c r="BK247" s="228">
        <f>ROUND(I247*H247,2)</f>
        <v>0</v>
      </c>
      <c r="BL247" s="20" t="s">
        <v>109</v>
      </c>
      <c r="BM247" s="227" t="s">
        <v>4128</v>
      </c>
    </row>
    <row r="248" s="2" customFormat="1" ht="21.75" customHeight="1">
      <c r="A248" s="41"/>
      <c r="B248" s="42"/>
      <c r="C248" s="216" t="s">
        <v>1154</v>
      </c>
      <c r="D248" s="216" t="s">
        <v>199</v>
      </c>
      <c r="E248" s="217" t="s">
        <v>4129</v>
      </c>
      <c r="F248" s="218" t="s">
        <v>4130</v>
      </c>
      <c r="G248" s="219" t="s">
        <v>3374</v>
      </c>
      <c r="H248" s="220">
        <v>13</v>
      </c>
      <c r="I248" s="221"/>
      <c r="J248" s="222">
        <f>ROUND(I248*H248,2)</f>
        <v>0</v>
      </c>
      <c r="K248" s="218" t="s">
        <v>19</v>
      </c>
      <c r="L248" s="47"/>
      <c r="M248" s="223" t="s">
        <v>19</v>
      </c>
      <c r="N248" s="224" t="s">
        <v>45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109</v>
      </c>
      <c r="AT248" s="227" t="s">
        <v>199</v>
      </c>
      <c r="AU248" s="227" t="s">
        <v>83</v>
      </c>
      <c r="AY248" s="20" t="s">
        <v>197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81</v>
      </c>
      <c r="BK248" s="228">
        <f>ROUND(I248*H248,2)</f>
        <v>0</v>
      </c>
      <c r="BL248" s="20" t="s">
        <v>109</v>
      </c>
      <c r="BM248" s="227" t="s">
        <v>4131</v>
      </c>
    </row>
    <row r="249" s="2" customFormat="1" ht="21.75" customHeight="1">
      <c r="A249" s="41"/>
      <c r="B249" s="42"/>
      <c r="C249" s="216" t="s">
        <v>1159</v>
      </c>
      <c r="D249" s="216" t="s">
        <v>199</v>
      </c>
      <c r="E249" s="217" t="s">
        <v>4132</v>
      </c>
      <c r="F249" s="218" t="s">
        <v>4133</v>
      </c>
      <c r="G249" s="219" t="s">
        <v>3374</v>
      </c>
      <c r="H249" s="220">
        <v>4</v>
      </c>
      <c r="I249" s="221"/>
      <c r="J249" s="222">
        <f>ROUND(I249*H249,2)</f>
        <v>0</v>
      </c>
      <c r="K249" s="218" t="s">
        <v>19</v>
      </c>
      <c r="L249" s="47"/>
      <c r="M249" s="223" t="s">
        <v>19</v>
      </c>
      <c r="N249" s="224" t="s">
        <v>45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109</v>
      </c>
      <c r="AT249" s="227" t="s">
        <v>199</v>
      </c>
      <c r="AU249" s="227" t="s">
        <v>83</v>
      </c>
      <c r="AY249" s="20" t="s">
        <v>197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81</v>
      </c>
      <c r="BK249" s="228">
        <f>ROUND(I249*H249,2)</f>
        <v>0</v>
      </c>
      <c r="BL249" s="20" t="s">
        <v>109</v>
      </c>
      <c r="BM249" s="227" t="s">
        <v>4134</v>
      </c>
    </row>
    <row r="250" s="2" customFormat="1" ht="21.75" customHeight="1">
      <c r="A250" s="41"/>
      <c r="B250" s="42"/>
      <c r="C250" s="216" t="s">
        <v>1164</v>
      </c>
      <c r="D250" s="216" t="s">
        <v>199</v>
      </c>
      <c r="E250" s="217" t="s">
        <v>4135</v>
      </c>
      <c r="F250" s="218" t="s">
        <v>4136</v>
      </c>
      <c r="G250" s="219" t="s">
        <v>3374</v>
      </c>
      <c r="H250" s="220">
        <v>4</v>
      </c>
      <c r="I250" s="221"/>
      <c r="J250" s="222">
        <f>ROUND(I250*H250,2)</f>
        <v>0</v>
      </c>
      <c r="K250" s="218" t="s">
        <v>19</v>
      </c>
      <c r="L250" s="47"/>
      <c r="M250" s="223" t="s">
        <v>19</v>
      </c>
      <c r="N250" s="224" t="s">
        <v>45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109</v>
      </c>
      <c r="AT250" s="227" t="s">
        <v>199</v>
      </c>
      <c r="AU250" s="227" t="s">
        <v>83</v>
      </c>
      <c r="AY250" s="20" t="s">
        <v>197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81</v>
      </c>
      <c r="BK250" s="228">
        <f>ROUND(I250*H250,2)</f>
        <v>0</v>
      </c>
      <c r="BL250" s="20" t="s">
        <v>109</v>
      </c>
      <c r="BM250" s="227" t="s">
        <v>4137</v>
      </c>
    </row>
    <row r="251" s="2" customFormat="1" ht="16.5" customHeight="1">
      <c r="A251" s="41"/>
      <c r="B251" s="42"/>
      <c r="C251" s="216" t="s">
        <v>1169</v>
      </c>
      <c r="D251" s="216" t="s">
        <v>199</v>
      </c>
      <c r="E251" s="217" t="s">
        <v>4138</v>
      </c>
      <c r="F251" s="218" t="s">
        <v>4139</v>
      </c>
      <c r="G251" s="219" t="s">
        <v>3374</v>
      </c>
      <c r="H251" s="220">
        <v>2</v>
      </c>
      <c r="I251" s="221"/>
      <c r="J251" s="222">
        <f>ROUND(I251*H251,2)</f>
        <v>0</v>
      </c>
      <c r="K251" s="218" t="s">
        <v>19</v>
      </c>
      <c r="L251" s="47"/>
      <c r="M251" s="223" t="s">
        <v>19</v>
      </c>
      <c r="N251" s="224" t="s">
        <v>45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109</v>
      </c>
      <c r="AT251" s="227" t="s">
        <v>199</v>
      </c>
      <c r="AU251" s="227" t="s">
        <v>83</v>
      </c>
      <c r="AY251" s="20" t="s">
        <v>197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81</v>
      </c>
      <c r="BK251" s="228">
        <f>ROUND(I251*H251,2)</f>
        <v>0</v>
      </c>
      <c r="BL251" s="20" t="s">
        <v>109</v>
      </c>
      <c r="BM251" s="227" t="s">
        <v>4140</v>
      </c>
    </row>
    <row r="252" s="2" customFormat="1" ht="16.5" customHeight="1">
      <c r="A252" s="41"/>
      <c r="B252" s="42"/>
      <c r="C252" s="216" t="s">
        <v>1174</v>
      </c>
      <c r="D252" s="216" t="s">
        <v>199</v>
      </c>
      <c r="E252" s="217" t="s">
        <v>4141</v>
      </c>
      <c r="F252" s="218" t="s">
        <v>4142</v>
      </c>
      <c r="G252" s="219" t="s">
        <v>3374</v>
      </c>
      <c r="H252" s="220">
        <v>2</v>
      </c>
      <c r="I252" s="221"/>
      <c r="J252" s="222">
        <f>ROUND(I252*H252,2)</f>
        <v>0</v>
      </c>
      <c r="K252" s="218" t="s">
        <v>19</v>
      </c>
      <c r="L252" s="47"/>
      <c r="M252" s="223" t="s">
        <v>19</v>
      </c>
      <c r="N252" s="224" t="s">
        <v>45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109</v>
      </c>
      <c r="AT252" s="227" t="s">
        <v>199</v>
      </c>
      <c r="AU252" s="227" t="s">
        <v>83</v>
      </c>
      <c r="AY252" s="20" t="s">
        <v>197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81</v>
      </c>
      <c r="BK252" s="228">
        <f>ROUND(I252*H252,2)</f>
        <v>0</v>
      </c>
      <c r="BL252" s="20" t="s">
        <v>109</v>
      </c>
      <c r="BM252" s="227" t="s">
        <v>4143</v>
      </c>
    </row>
    <row r="253" s="2" customFormat="1" ht="33" customHeight="1">
      <c r="A253" s="41"/>
      <c r="B253" s="42"/>
      <c r="C253" s="216" t="s">
        <v>1180</v>
      </c>
      <c r="D253" s="216" t="s">
        <v>199</v>
      </c>
      <c r="E253" s="217" t="s">
        <v>4144</v>
      </c>
      <c r="F253" s="218" t="s">
        <v>4145</v>
      </c>
      <c r="G253" s="219" t="s">
        <v>3374</v>
      </c>
      <c r="H253" s="220">
        <v>1</v>
      </c>
      <c r="I253" s="221"/>
      <c r="J253" s="222">
        <f>ROUND(I253*H253,2)</f>
        <v>0</v>
      </c>
      <c r="K253" s="218" t="s">
        <v>19</v>
      </c>
      <c r="L253" s="47"/>
      <c r="M253" s="223" t="s">
        <v>19</v>
      </c>
      <c r="N253" s="224" t="s">
        <v>45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109</v>
      </c>
      <c r="AT253" s="227" t="s">
        <v>199</v>
      </c>
      <c r="AU253" s="227" t="s">
        <v>83</v>
      </c>
      <c r="AY253" s="20" t="s">
        <v>197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81</v>
      </c>
      <c r="BK253" s="228">
        <f>ROUND(I253*H253,2)</f>
        <v>0</v>
      </c>
      <c r="BL253" s="20" t="s">
        <v>109</v>
      </c>
      <c r="BM253" s="227" t="s">
        <v>4146</v>
      </c>
    </row>
    <row r="254" s="2" customFormat="1" ht="21.75" customHeight="1">
      <c r="A254" s="41"/>
      <c r="B254" s="42"/>
      <c r="C254" s="216" t="s">
        <v>1186</v>
      </c>
      <c r="D254" s="216" t="s">
        <v>199</v>
      </c>
      <c r="E254" s="217" t="s">
        <v>4147</v>
      </c>
      <c r="F254" s="218" t="s">
        <v>4148</v>
      </c>
      <c r="G254" s="219" t="s">
        <v>3374</v>
      </c>
      <c r="H254" s="220">
        <v>4</v>
      </c>
      <c r="I254" s="221"/>
      <c r="J254" s="222">
        <f>ROUND(I254*H254,2)</f>
        <v>0</v>
      </c>
      <c r="K254" s="218" t="s">
        <v>19</v>
      </c>
      <c r="L254" s="47"/>
      <c r="M254" s="223" t="s">
        <v>19</v>
      </c>
      <c r="N254" s="224" t="s">
        <v>45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109</v>
      </c>
      <c r="AT254" s="227" t="s">
        <v>199</v>
      </c>
      <c r="AU254" s="227" t="s">
        <v>83</v>
      </c>
      <c r="AY254" s="20" t="s">
        <v>197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81</v>
      </c>
      <c r="BK254" s="228">
        <f>ROUND(I254*H254,2)</f>
        <v>0</v>
      </c>
      <c r="BL254" s="20" t="s">
        <v>109</v>
      </c>
      <c r="BM254" s="227" t="s">
        <v>4149</v>
      </c>
    </row>
    <row r="255" s="2" customFormat="1" ht="16.5" customHeight="1">
      <c r="A255" s="41"/>
      <c r="B255" s="42"/>
      <c r="C255" s="216" t="s">
        <v>1192</v>
      </c>
      <c r="D255" s="216" t="s">
        <v>199</v>
      </c>
      <c r="E255" s="217" t="s">
        <v>4150</v>
      </c>
      <c r="F255" s="218" t="s">
        <v>4151</v>
      </c>
      <c r="G255" s="219" t="s">
        <v>3374</v>
      </c>
      <c r="H255" s="220">
        <v>1</v>
      </c>
      <c r="I255" s="221"/>
      <c r="J255" s="222">
        <f>ROUND(I255*H255,2)</f>
        <v>0</v>
      </c>
      <c r="K255" s="218" t="s">
        <v>19</v>
      </c>
      <c r="L255" s="47"/>
      <c r="M255" s="223" t="s">
        <v>19</v>
      </c>
      <c r="N255" s="224" t="s">
        <v>45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109</v>
      </c>
      <c r="AT255" s="227" t="s">
        <v>199</v>
      </c>
      <c r="AU255" s="227" t="s">
        <v>83</v>
      </c>
      <c r="AY255" s="20" t="s">
        <v>197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81</v>
      </c>
      <c r="BK255" s="228">
        <f>ROUND(I255*H255,2)</f>
        <v>0</v>
      </c>
      <c r="BL255" s="20" t="s">
        <v>109</v>
      </c>
      <c r="BM255" s="227" t="s">
        <v>4152</v>
      </c>
    </row>
    <row r="256" s="2" customFormat="1" ht="16.5" customHeight="1">
      <c r="A256" s="41"/>
      <c r="B256" s="42"/>
      <c r="C256" s="216" t="s">
        <v>1198</v>
      </c>
      <c r="D256" s="216" t="s">
        <v>199</v>
      </c>
      <c r="E256" s="217" t="s">
        <v>4153</v>
      </c>
      <c r="F256" s="218" t="s">
        <v>4154</v>
      </c>
      <c r="G256" s="219" t="s">
        <v>211</v>
      </c>
      <c r="H256" s="220">
        <v>0.5</v>
      </c>
      <c r="I256" s="221"/>
      <c r="J256" s="222">
        <f>ROUND(I256*H256,2)</f>
        <v>0</v>
      </c>
      <c r="K256" s="218" t="s">
        <v>19</v>
      </c>
      <c r="L256" s="47"/>
      <c r="M256" s="223" t="s">
        <v>19</v>
      </c>
      <c r="N256" s="224" t="s">
        <v>45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109</v>
      </c>
      <c r="AT256" s="227" t="s">
        <v>199</v>
      </c>
      <c r="AU256" s="227" t="s">
        <v>83</v>
      </c>
      <c r="AY256" s="20" t="s">
        <v>197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81</v>
      </c>
      <c r="BK256" s="228">
        <f>ROUND(I256*H256,2)</f>
        <v>0</v>
      </c>
      <c r="BL256" s="20" t="s">
        <v>109</v>
      </c>
      <c r="BM256" s="227" t="s">
        <v>4155</v>
      </c>
    </row>
    <row r="257" s="12" customFormat="1" ht="22.8" customHeight="1">
      <c r="A257" s="12"/>
      <c r="B257" s="200"/>
      <c r="C257" s="201"/>
      <c r="D257" s="202" t="s">
        <v>73</v>
      </c>
      <c r="E257" s="214" t="s">
        <v>4156</v>
      </c>
      <c r="F257" s="214" t="s">
        <v>4157</v>
      </c>
      <c r="G257" s="201"/>
      <c r="H257" s="201"/>
      <c r="I257" s="204"/>
      <c r="J257" s="215">
        <f>BK257</f>
        <v>0</v>
      </c>
      <c r="K257" s="201"/>
      <c r="L257" s="206"/>
      <c r="M257" s="207"/>
      <c r="N257" s="208"/>
      <c r="O257" s="208"/>
      <c r="P257" s="209">
        <f>SUM(P258:P275)</f>
        <v>0</v>
      </c>
      <c r="Q257" s="208"/>
      <c r="R257" s="209">
        <f>SUM(R258:R275)</f>
        <v>0</v>
      </c>
      <c r="S257" s="208"/>
      <c r="T257" s="210">
        <f>SUM(T258:T275)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1" t="s">
        <v>81</v>
      </c>
      <c r="AT257" s="212" t="s">
        <v>73</v>
      </c>
      <c r="AU257" s="212" t="s">
        <v>81</v>
      </c>
      <c r="AY257" s="211" t="s">
        <v>197</v>
      </c>
      <c r="BK257" s="213">
        <f>SUM(BK258:BK275)</f>
        <v>0</v>
      </c>
    </row>
    <row r="258" s="2" customFormat="1" ht="16.5" customHeight="1">
      <c r="A258" s="41"/>
      <c r="B258" s="42"/>
      <c r="C258" s="216" t="s">
        <v>1204</v>
      </c>
      <c r="D258" s="216" t="s">
        <v>199</v>
      </c>
      <c r="E258" s="217" t="s">
        <v>4158</v>
      </c>
      <c r="F258" s="218" t="s">
        <v>4159</v>
      </c>
      <c r="G258" s="219" t="s">
        <v>886</v>
      </c>
      <c r="H258" s="220">
        <v>105</v>
      </c>
      <c r="I258" s="221"/>
      <c r="J258" s="222">
        <f>ROUND(I258*H258,2)</f>
        <v>0</v>
      </c>
      <c r="K258" s="218" t="s">
        <v>19</v>
      </c>
      <c r="L258" s="47"/>
      <c r="M258" s="223" t="s">
        <v>19</v>
      </c>
      <c r="N258" s="224" t="s">
        <v>45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109</v>
      </c>
      <c r="AT258" s="227" t="s">
        <v>199</v>
      </c>
      <c r="AU258" s="227" t="s">
        <v>83</v>
      </c>
      <c r="AY258" s="20" t="s">
        <v>197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81</v>
      </c>
      <c r="BK258" s="228">
        <f>ROUND(I258*H258,2)</f>
        <v>0</v>
      </c>
      <c r="BL258" s="20" t="s">
        <v>109</v>
      </c>
      <c r="BM258" s="227" t="s">
        <v>4160</v>
      </c>
    </row>
    <row r="259" s="2" customFormat="1" ht="16.5" customHeight="1">
      <c r="A259" s="41"/>
      <c r="B259" s="42"/>
      <c r="C259" s="216" t="s">
        <v>1212</v>
      </c>
      <c r="D259" s="216" t="s">
        <v>199</v>
      </c>
      <c r="E259" s="217" t="s">
        <v>4161</v>
      </c>
      <c r="F259" s="218" t="s">
        <v>4162</v>
      </c>
      <c r="G259" s="219" t="s">
        <v>886</v>
      </c>
      <c r="H259" s="220">
        <v>40</v>
      </c>
      <c r="I259" s="221"/>
      <c r="J259" s="222">
        <f>ROUND(I259*H259,2)</f>
        <v>0</v>
      </c>
      <c r="K259" s="218" t="s">
        <v>19</v>
      </c>
      <c r="L259" s="47"/>
      <c r="M259" s="223" t="s">
        <v>19</v>
      </c>
      <c r="N259" s="224" t="s">
        <v>45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109</v>
      </c>
      <c r="AT259" s="227" t="s">
        <v>199</v>
      </c>
      <c r="AU259" s="227" t="s">
        <v>83</v>
      </c>
      <c r="AY259" s="20" t="s">
        <v>197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81</v>
      </c>
      <c r="BK259" s="228">
        <f>ROUND(I259*H259,2)</f>
        <v>0</v>
      </c>
      <c r="BL259" s="20" t="s">
        <v>109</v>
      </c>
      <c r="BM259" s="227" t="s">
        <v>4163</v>
      </c>
    </row>
    <row r="260" s="2" customFormat="1" ht="16.5" customHeight="1">
      <c r="A260" s="41"/>
      <c r="B260" s="42"/>
      <c r="C260" s="216" t="s">
        <v>1221</v>
      </c>
      <c r="D260" s="216" t="s">
        <v>199</v>
      </c>
      <c r="E260" s="217" t="s">
        <v>4164</v>
      </c>
      <c r="F260" s="218" t="s">
        <v>4165</v>
      </c>
      <c r="G260" s="219" t="s">
        <v>886</v>
      </c>
      <c r="H260" s="220">
        <v>195</v>
      </c>
      <c r="I260" s="221"/>
      <c r="J260" s="222">
        <f>ROUND(I260*H260,2)</f>
        <v>0</v>
      </c>
      <c r="K260" s="218" t="s">
        <v>19</v>
      </c>
      <c r="L260" s="47"/>
      <c r="M260" s="223" t="s">
        <v>19</v>
      </c>
      <c r="N260" s="224" t="s">
        <v>45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109</v>
      </c>
      <c r="AT260" s="227" t="s">
        <v>199</v>
      </c>
      <c r="AU260" s="227" t="s">
        <v>83</v>
      </c>
      <c r="AY260" s="20" t="s">
        <v>197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81</v>
      </c>
      <c r="BK260" s="228">
        <f>ROUND(I260*H260,2)</f>
        <v>0</v>
      </c>
      <c r="BL260" s="20" t="s">
        <v>109</v>
      </c>
      <c r="BM260" s="227" t="s">
        <v>4166</v>
      </c>
    </row>
    <row r="261" s="2" customFormat="1" ht="16.5" customHeight="1">
      <c r="A261" s="41"/>
      <c r="B261" s="42"/>
      <c r="C261" s="216" t="s">
        <v>1227</v>
      </c>
      <c r="D261" s="216" t="s">
        <v>199</v>
      </c>
      <c r="E261" s="217" t="s">
        <v>4167</v>
      </c>
      <c r="F261" s="218" t="s">
        <v>4168</v>
      </c>
      <c r="G261" s="219" t="s">
        <v>3374</v>
      </c>
      <c r="H261" s="220">
        <v>53</v>
      </c>
      <c r="I261" s="221"/>
      <c r="J261" s="222">
        <f>ROUND(I261*H261,2)</f>
        <v>0</v>
      </c>
      <c r="K261" s="218" t="s">
        <v>19</v>
      </c>
      <c r="L261" s="47"/>
      <c r="M261" s="223" t="s">
        <v>19</v>
      </c>
      <c r="N261" s="224" t="s">
        <v>45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109</v>
      </c>
      <c r="AT261" s="227" t="s">
        <v>199</v>
      </c>
      <c r="AU261" s="227" t="s">
        <v>83</v>
      </c>
      <c r="AY261" s="20" t="s">
        <v>197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81</v>
      </c>
      <c r="BK261" s="228">
        <f>ROUND(I261*H261,2)</f>
        <v>0</v>
      </c>
      <c r="BL261" s="20" t="s">
        <v>109</v>
      </c>
      <c r="BM261" s="227" t="s">
        <v>4169</v>
      </c>
    </row>
    <row r="262" s="2" customFormat="1" ht="16.5" customHeight="1">
      <c r="A262" s="41"/>
      <c r="B262" s="42"/>
      <c r="C262" s="216" t="s">
        <v>1235</v>
      </c>
      <c r="D262" s="216" t="s">
        <v>199</v>
      </c>
      <c r="E262" s="217" t="s">
        <v>4170</v>
      </c>
      <c r="F262" s="218" t="s">
        <v>4171</v>
      </c>
      <c r="G262" s="219" t="s">
        <v>3374</v>
      </c>
      <c r="H262" s="220">
        <v>102</v>
      </c>
      <c r="I262" s="221"/>
      <c r="J262" s="222">
        <f>ROUND(I262*H262,2)</f>
        <v>0</v>
      </c>
      <c r="K262" s="218" t="s">
        <v>19</v>
      </c>
      <c r="L262" s="47"/>
      <c r="M262" s="223" t="s">
        <v>19</v>
      </c>
      <c r="N262" s="224" t="s">
        <v>45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109</v>
      </c>
      <c r="AT262" s="227" t="s">
        <v>199</v>
      </c>
      <c r="AU262" s="227" t="s">
        <v>83</v>
      </c>
      <c r="AY262" s="20" t="s">
        <v>197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81</v>
      </c>
      <c r="BK262" s="228">
        <f>ROUND(I262*H262,2)</f>
        <v>0</v>
      </c>
      <c r="BL262" s="20" t="s">
        <v>109</v>
      </c>
      <c r="BM262" s="227" t="s">
        <v>4172</v>
      </c>
    </row>
    <row r="263" s="2" customFormat="1" ht="16.5" customHeight="1">
      <c r="A263" s="41"/>
      <c r="B263" s="42"/>
      <c r="C263" s="216" t="s">
        <v>1240</v>
      </c>
      <c r="D263" s="216" t="s">
        <v>199</v>
      </c>
      <c r="E263" s="217" t="s">
        <v>4173</v>
      </c>
      <c r="F263" s="218" t="s">
        <v>4174</v>
      </c>
      <c r="G263" s="219" t="s">
        <v>3374</v>
      </c>
      <c r="H263" s="220">
        <v>7</v>
      </c>
      <c r="I263" s="221"/>
      <c r="J263" s="222">
        <f>ROUND(I263*H263,2)</f>
        <v>0</v>
      </c>
      <c r="K263" s="218" t="s">
        <v>19</v>
      </c>
      <c r="L263" s="47"/>
      <c r="M263" s="223" t="s">
        <v>19</v>
      </c>
      <c r="N263" s="224" t="s">
        <v>45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109</v>
      </c>
      <c r="AT263" s="227" t="s">
        <v>199</v>
      </c>
      <c r="AU263" s="227" t="s">
        <v>83</v>
      </c>
      <c r="AY263" s="20" t="s">
        <v>197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81</v>
      </c>
      <c r="BK263" s="228">
        <f>ROUND(I263*H263,2)</f>
        <v>0</v>
      </c>
      <c r="BL263" s="20" t="s">
        <v>109</v>
      </c>
      <c r="BM263" s="227" t="s">
        <v>4175</v>
      </c>
    </row>
    <row r="264" s="2" customFormat="1" ht="16.5" customHeight="1">
      <c r="A264" s="41"/>
      <c r="B264" s="42"/>
      <c r="C264" s="216" t="s">
        <v>1246</v>
      </c>
      <c r="D264" s="216" t="s">
        <v>199</v>
      </c>
      <c r="E264" s="217" t="s">
        <v>4176</v>
      </c>
      <c r="F264" s="218" t="s">
        <v>4177</v>
      </c>
      <c r="G264" s="219" t="s">
        <v>3374</v>
      </c>
      <c r="H264" s="220">
        <v>14</v>
      </c>
      <c r="I264" s="221"/>
      <c r="J264" s="222">
        <f>ROUND(I264*H264,2)</f>
        <v>0</v>
      </c>
      <c r="K264" s="218" t="s">
        <v>19</v>
      </c>
      <c r="L264" s="47"/>
      <c r="M264" s="223" t="s">
        <v>19</v>
      </c>
      <c r="N264" s="224" t="s">
        <v>45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109</v>
      </c>
      <c r="AT264" s="227" t="s">
        <v>199</v>
      </c>
      <c r="AU264" s="227" t="s">
        <v>83</v>
      </c>
      <c r="AY264" s="20" t="s">
        <v>197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81</v>
      </c>
      <c r="BK264" s="228">
        <f>ROUND(I264*H264,2)</f>
        <v>0</v>
      </c>
      <c r="BL264" s="20" t="s">
        <v>109</v>
      </c>
      <c r="BM264" s="227" t="s">
        <v>4178</v>
      </c>
    </row>
    <row r="265" s="2" customFormat="1" ht="16.5" customHeight="1">
      <c r="A265" s="41"/>
      <c r="B265" s="42"/>
      <c r="C265" s="216" t="s">
        <v>1251</v>
      </c>
      <c r="D265" s="216" t="s">
        <v>199</v>
      </c>
      <c r="E265" s="217" t="s">
        <v>4179</v>
      </c>
      <c r="F265" s="218" t="s">
        <v>4180</v>
      </c>
      <c r="G265" s="219" t="s">
        <v>3374</v>
      </c>
      <c r="H265" s="220">
        <v>7</v>
      </c>
      <c r="I265" s="221"/>
      <c r="J265" s="222">
        <f>ROUND(I265*H265,2)</f>
        <v>0</v>
      </c>
      <c r="K265" s="218" t="s">
        <v>19</v>
      </c>
      <c r="L265" s="47"/>
      <c r="M265" s="223" t="s">
        <v>19</v>
      </c>
      <c r="N265" s="224" t="s">
        <v>45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109</v>
      </c>
      <c r="AT265" s="227" t="s">
        <v>199</v>
      </c>
      <c r="AU265" s="227" t="s">
        <v>83</v>
      </c>
      <c r="AY265" s="20" t="s">
        <v>197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81</v>
      </c>
      <c r="BK265" s="228">
        <f>ROUND(I265*H265,2)</f>
        <v>0</v>
      </c>
      <c r="BL265" s="20" t="s">
        <v>109</v>
      </c>
      <c r="BM265" s="227" t="s">
        <v>4181</v>
      </c>
    </row>
    <row r="266" s="2" customFormat="1" ht="16.5" customHeight="1">
      <c r="A266" s="41"/>
      <c r="B266" s="42"/>
      <c r="C266" s="216" t="s">
        <v>1351</v>
      </c>
      <c r="D266" s="216" t="s">
        <v>199</v>
      </c>
      <c r="E266" s="217" t="s">
        <v>4182</v>
      </c>
      <c r="F266" s="218" t="s">
        <v>4183</v>
      </c>
      <c r="G266" s="219" t="s">
        <v>3374</v>
      </c>
      <c r="H266" s="220">
        <v>10</v>
      </c>
      <c r="I266" s="221"/>
      <c r="J266" s="222">
        <f>ROUND(I266*H266,2)</f>
        <v>0</v>
      </c>
      <c r="K266" s="218" t="s">
        <v>19</v>
      </c>
      <c r="L266" s="47"/>
      <c r="M266" s="223" t="s">
        <v>19</v>
      </c>
      <c r="N266" s="224" t="s">
        <v>45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109</v>
      </c>
      <c r="AT266" s="227" t="s">
        <v>199</v>
      </c>
      <c r="AU266" s="227" t="s">
        <v>83</v>
      </c>
      <c r="AY266" s="20" t="s">
        <v>197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81</v>
      </c>
      <c r="BK266" s="228">
        <f>ROUND(I266*H266,2)</f>
        <v>0</v>
      </c>
      <c r="BL266" s="20" t="s">
        <v>109</v>
      </c>
      <c r="BM266" s="227" t="s">
        <v>4184</v>
      </c>
    </row>
    <row r="267" s="2" customFormat="1" ht="16.5" customHeight="1">
      <c r="A267" s="41"/>
      <c r="B267" s="42"/>
      <c r="C267" s="216" t="s">
        <v>1356</v>
      </c>
      <c r="D267" s="216" t="s">
        <v>199</v>
      </c>
      <c r="E267" s="217" t="s">
        <v>4185</v>
      </c>
      <c r="F267" s="218" t="s">
        <v>4186</v>
      </c>
      <c r="G267" s="219" t="s">
        <v>3374</v>
      </c>
      <c r="H267" s="220">
        <v>7</v>
      </c>
      <c r="I267" s="221"/>
      <c r="J267" s="222">
        <f>ROUND(I267*H267,2)</f>
        <v>0</v>
      </c>
      <c r="K267" s="218" t="s">
        <v>19</v>
      </c>
      <c r="L267" s="47"/>
      <c r="M267" s="223" t="s">
        <v>19</v>
      </c>
      <c r="N267" s="224" t="s">
        <v>45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109</v>
      </c>
      <c r="AT267" s="227" t="s">
        <v>199</v>
      </c>
      <c r="AU267" s="227" t="s">
        <v>83</v>
      </c>
      <c r="AY267" s="20" t="s">
        <v>197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81</v>
      </c>
      <c r="BK267" s="228">
        <f>ROUND(I267*H267,2)</f>
        <v>0</v>
      </c>
      <c r="BL267" s="20" t="s">
        <v>109</v>
      </c>
      <c r="BM267" s="227" t="s">
        <v>4187</v>
      </c>
    </row>
    <row r="268" s="2" customFormat="1" ht="16.5" customHeight="1">
      <c r="A268" s="41"/>
      <c r="B268" s="42"/>
      <c r="C268" s="216" t="s">
        <v>1361</v>
      </c>
      <c r="D268" s="216" t="s">
        <v>199</v>
      </c>
      <c r="E268" s="217" t="s">
        <v>4188</v>
      </c>
      <c r="F268" s="218" t="s">
        <v>4189</v>
      </c>
      <c r="G268" s="219" t="s">
        <v>3374</v>
      </c>
      <c r="H268" s="220">
        <v>4</v>
      </c>
      <c r="I268" s="221"/>
      <c r="J268" s="222">
        <f>ROUND(I268*H268,2)</f>
        <v>0</v>
      </c>
      <c r="K268" s="218" t="s">
        <v>19</v>
      </c>
      <c r="L268" s="47"/>
      <c r="M268" s="223" t="s">
        <v>19</v>
      </c>
      <c r="N268" s="224" t="s">
        <v>45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109</v>
      </c>
      <c r="AT268" s="227" t="s">
        <v>199</v>
      </c>
      <c r="AU268" s="227" t="s">
        <v>83</v>
      </c>
      <c r="AY268" s="20" t="s">
        <v>197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81</v>
      </c>
      <c r="BK268" s="228">
        <f>ROUND(I268*H268,2)</f>
        <v>0</v>
      </c>
      <c r="BL268" s="20" t="s">
        <v>109</v>
      </c>
      <c r="BM268" s="227" t="s">
        <v>4190</v>
      </c>
    </row>
    <row r="269" s="2" customFormat="1" ht="16.5" customHeight="1">
      <c r="A269" s="41"/>
      <c r="B269" s="42"/>
      <c r="C269" s="216" t="s">
        <v>1367</v>
      </c>
      <c r="D269" s="216" t="s">
        <v>199</v>
      </c>
      <c r="E269" s="217" t="s">
        <v>4191</v>
      </c>
      <c r="F269" s="218" t="s">
        <v>4192</v>
      </c>
      <c r="G269" s="219" t="s">
        <v>3374</v>
      </c>
      <c r="H269" s="220">
        <v>26</v>
      </c>
      <c r="I269" s="221"/>
      <c r="J269" s="222">
        <f>ROUND(I269*H269,2)</f>
        <v>0</v>
      </c>
      <c r="K269" s="218" t="s">
        <v>19</v>
      </c>
      <c r="L269" s="47"/>
      <c r="M269" s="223" t="s">
        <v>19</v>
      </c>
      <c r="N269" s="224" t="s">
        <v>45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109</v>
      </c>
      <c r="AT269" s="227" t="s">
        <v>199</v>
      </c>
      <c r="AU269" s="227" t="s">
        <v>83</v>
      </c>
      <c r="AY269" s="20" t="s">
        <v>197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81</v>
      </c>
      <c r="BK269" s="228">
        <f>ROUND(I269*H269,2)</f>
        <v>0</v>
      </c>
      <c r="BL269" s="20" t="s">
        <v>109</v>
      </c>
      <c r="BM269" s="227" t="s">
        <v>4193</v>
      </c>
    </row>
    <row r="270" s="2" customFormat="1" ht="16.5" customHeight="1">
      <c r="A270" s="41"/>
      <c r="B270" s="42"/>
      <c r="C270" s="216" t="s">
        <v>1256</v>
      </c>
      <c r="D270" s="216" t="s">
        <v>199</v>
      </c>
      <c r="E270" s="217" t="s">
        <v>4194</v>
      </c>
      <c r="F270" s="218" t="s">
        <v>4195</v>
      </c>
      <c r="G270" s="219" t="s">
        <v>3374</v>
      </c>
      <c r="H270" s="220">
        <v>7</v>
      </c>
      <c r="I270" s="221"/>
      <c r="J270" s="222">
        <f>ROUND(I270*H270,2)</f>
        <v>0</v>
      </c>
      <c r="K270" s="218" t="s">
        <v>19</v>
      </c>
      <c r="L270" s="47"/>
      <c r="M270" s="223" t="s">
        <v>19</v>
      </c>
      <c r="N270" s="224" t="s">
        <v>45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109</v>
      </c>
      <c r="AT270" s="227" t="s">
        <v>199</v>
      </c>
      <c r="AU270" s="227" t="s">
        <v>83</v>
      </c>
      <c r="AY270" s="20" t="s">
        <v>197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81</v>
      </c>
      <c r="BK270" s="228">
        <f>ROUND(I270*H270,2)</f>
        <v>0</v>
      </c>
      <c r="BL270" s="20" t="s">
        <v>109</v>
      </c>
      <c r="BM270" s="227" t="s">
        <v>4196</v>
      </c>
    </row>
    <row r="271" s="2" customFormat="1" ht="16.5" customHeight="1">
      <c r="A271" s="41"/>
      <c r="B271" s="42"/>
      <c r="C271" s="216" t="s">
        <v>1264</v>
      </c>
      <c r="D271" s="216" t="s">
        <v>199</v>
      </c>
      <c r="E271" s="217" t="s">
        <v>4197</v>
      </c>
      <c r="F271" s="218" t="s">
        <v>4198</v>
      </c>
      <c r="G271" s="219" t="s">
        <v>3374</v>
      </c>
      <c r="H271" s="220">
        <v>7</v>
      </c>
      <c r="I271" s="221"/>
      <c r="J271" s="222">
        <f>ROUND(I271*H271,2)</f>
        <v>0</v>
      </c>
      <c r="K271" s="218" t="s">
        <v>19</v>
      </c>
      <c r="L271" s="47"/>
      <c r="M271" s="223" t="s">
        <v>19</v>
      </c>
      <c r="N271" s="224" t="s">
        <v>45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109</v>
      </c>
      <c r="AT271" s="227" t="s">
        <v>199</v>
      </c>
      <c r="AU271" s="227" t="s">
        <v>83</v>
      </c>
      <c r="AY271" s="20" t="s">
        <v>197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81</v>
      </c>
      <c r="BK271" s="228">
        <f>ROUND(I271*H271,2)</f>
        <v>0</v>
      </c>
      <c r="BL271" s="20" t="s">
        <v>109</v>
      </c>
      <c r="BM271" s="227" t="s">
        <v>4199</v>
      </c>
    </row>
    <row r="272" s="2" customFormat="1" ht="16.5" customHeight="1">
      <c r="A272" s="41"/>
      <c r="B272" s="42"/>
      <c r="C272" s="216" t="s">
        <v>1292</v>
      </c>
      <c r="D272" s="216" t="s">
        <v>199</v>
      </c>
      <c r="E272" s="217" t="s">
        <v>4200</v>
      </c>
      <c r="F272" s="218" t="s">
        <v>4201</v>
      </c>
      <c r="G272" s="219" t="s">
        <v>3374</v>
      </c>
      <c r="H272" s="220">
        <v>1</v>
      </c>
      <c r="I272" s="221"/>
      <c r="J272" s="222">
        <f>ROUND(I272*H272,2)</f>
        <v>0</v>
      </c>
      <c r="K272" s="218" t="s">
        <v>19</v>
      </c>
      <c r="L272" s="47"/>
      <c r="M272" s="223" t="s">
        <v>19</v>
      </c>
      <c r="N272" s="224" t="s">
        <v>45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109</v>
      </c>
      <c r="AT272" s="227" t="s">
        <v>199</v>
      </c>
      <c r="AU272" s="227" t="s">
        <v>83</v>
      </c>
      <c r="AY272" s="20" t="s">
        <v>197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81</v>
      </c>
      <c r="BK272" s="228">
        <f>ROUND(I272*H272,2)</f>
        <v>0</v>
      </c>
      <c r="BL272" s="20" t="s">
        <v>109</v>
      </c>
      <c r="BM272" s="227" t="s">
        <v>4202</v>
      </c>
    </row>
    <row r="273" s="2" customFormat="1" ht="16.5" customHeight="1">
      <c r="A273" s="41"/>
      <c r="B273" s="42"/>
      <c r="C273" s="216" t="s">
        <v>1297</v>
      </c>
      <c r="D273" s="216" t="s">
        <v>199</v>
      </c>
      <c r="E273" s="217" t="s">
        <v>4203</v>
      </c>
      <c r="F273" s="218" t="s">
        <v>4204</v>
      </c>
      <c r="G273" s="219" t="s">
        <v>3374</v>
      </c>
      <c r="H273" s="220">
        <v>7</v>
      </c>
      <c r="I273" s="221"/>
      <c r="J273" s="222">
        <f>ROUND(I273*H273,2)</f>
        <v>0</v>
      </c>
      <c r="K273" s="218" t="s">
        <v>19</v>
      </c>
      <c r="L273" s="47"/>
      <c r="M273" s="223" t="s">
        <v>19</v>
      </c>
      <c r="N273" s="224" t="s">
        <v>45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109</v>
      </c>
      <c r="AT273" s="227" t="s">
        <v>199</v>
      </c>
      <c r="AU273" s="227" t="s">
        <v>83</v>
      </c>
      <c r="AY273" s="20" t="s">
        <v>197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81</v>
      </c>
      <c r="BK273" s="228">
        <f>ROUND(I273*H273,2)</f>
        <v>0</v>
      </c>
      <c r="BL273" s="20" t="s">
        <v>109</v>
      </c>
      <c r="BM273" s="227" t="s">
        <v>4205</v>
      </c>
    </row>
    <row r="274" s="2" customFormat="1" ht="16.5" customHeight="1">
      <c r="A274" s="41"/>
      <c r="B274" s="42"/>
      <c r="C274" s="216" t="s">
        <v>1301</v>
      </c>
      <c r="D274" s="216" t="s">
        <v>199</v>
      </c>
      <c r="E274" s="217" t="s">
        <v>4206</v>
      </c>
      <c r="F274" s="218" t="s">
        <v>4207</v>
      </c>
      <c r="G274" s="219" t="s">
        <v>3374</v>
      </c>
      <c r="H274" s="220">
        <v>8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45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109</v>
      </c>
      <c r="AT274" s="227" t="s">
        <v>199</v>
      </c>
      <c r="AU274" s="227" t="s">
        <v>83</v>
      </c>
      <c r="AY274" s="20" t="s">
        <v>197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81</v>
      </c>
      <c r="BK274" s="228">
        <f>ROUND(I274*H274,2)</f>
        <v>0</v>
      </c>
      <c r="BL274" s="20" t="s">
        <v>109</v>
      </c>
      <c r="BM274" s="227" t="s">
        <v>4208</v>
      </c>
    </row>
    <row r="275" s="2" customFormat="1" ht="16.5" customHeight="1">
      <c r="A275" s="41"/>
      <c r="B275" s="42"/>
      <c r="C275" s="216" t="s">
        <v>1305</v>
      </c>
      <c r="D275" s="216" t="s">
        <v>199</v>
      </c>
      <c r="E275" s="217" t="s">
        <v>4209</v>
      </c>
      <c r="F275" s="218" t="s">
        <v>4210</v>
      </c>
      <c r="G275" s="219" t="s">
        <v>3374</v>
      </c>
      <c r="H275" s="220">
        <v>8</v>
      </c>
      <c r="I275" s="221"/>
      <c r="J275" s="222">
        <f>ROUND(I275*H275,2)</f>
        <v>0</v>
      </c>
      <c r="K275" s="218" t="s">
        <v>19</v>
      </c>
      <c r="L275" s="47"/>
      <c r="M275" s="223" t="s">
        <v>19</v>
      </c>
      <c r="N275" s="224" t="s">
        <v>45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109</v>
      </c>
      <c r="AT275" s="227" t="s">
        <v>199</v>
      </c>
      <c r="AU275" s="227" t="s">
        <v>83</v>
      </c>
      <c r="AY275" s="20" t="s">
        <v>197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81</v>
      </c>
      <c r="BK275" s="228">
        <f>ROUND(I275*H275,2)</f>
        <v>0</v>
      </c>
      <c r="BL275" s="20" t="s">
        <v>109</v>
      </c>
      <c r="BM275" s="227" t="s">
        <v>4211</v>
      </c>
    </row>
    <row r="276" s="12" customFormat="1" ht="25.92" customHeight="1">
      <c r="A276" s="12"/>
      <c r="B276" s="200"/>
      <c r="C276" s="201"/>
      <c r="D276" s="202" t="s">
        <v>73</v>
      </c>
      <c r="E276" s="203" t="s">
        <v>4212</v>
      </c>
      <c r="F276" s="203" t="s">
        <v>4213</v>
      </c>
      <c r="G276" s="201"/>
      <c r="H276" s="201"/>
      <c r="I276" s="204"/>
      <c r="J276" s="205">
        <f>BK276</f>
        <v>0</v>
      </c>
      <c r="K276" s="201"/>
      <c r="L276" s="206"/>
      <c r="M276" s="207"/>
      <c r="N276" s="208"/>
      <c r="O276" s="208"/>
      <c r="P276" s="209">
        <f>SUM(P277:P283)</f>
        <v>0</v>
      </c>
      <c r="Q276" s="208"/>
      <c r="R276" s="209">
        <f>SUM(R277:R283)</f>
        <v>0</v>
      </c>
      <c r="S276" s="208"/>
      <c r="T276" s="210">
        <f>SUM(T277:T283)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1" t="s">
        <v>81</v>
      </c>
      <c r="AT276" s="212" t="s">
        <v>73</v>
      </c>
      <c r="AU276" s="212" t="s">
        <v>74</v>
      </c>
      <c r="AY276" s="211" t="s">
        <v>197</v>
      </c>
      <c r="BK276" s="213">
        <f>SUM(BK277:BK283)</f>
        <v>0</v>
      </c>
    </row>
    <row r="277" s="2" customFormat="1" ht="16.5" customHeight="1">
      <c r="A277" s="41"/>
      <c r="B277" s="42"/>
      <c r="C277" s="216" t="s">
        <v>1311</v>
      </c>
      <c r="D277" s="216" t="s">
        <v>199</v>
      </c>
      <c r="E277" s="217" t="s">
        <v>4214</v>
      </c>
      <c r="F277" s="218" t="s">
        <v>4215</v>
      </c>
      <c r="G277" s="219" t="s">
        <v>4216</v>
      </c>
      <c r="H277" s="220">
        <v>25</v>
      </c>
      <c r="I277" s="221"/>
      <c r="J277" s="222">
        <f>ROUND(I277*H277,2)</f>
        <v>0</v>
      </c>
      <c r="K277" s="218" t="s">
        <v>19</v>
      </c>
      <c r="L277" s="47"/>
      <c r="M277" s="223" t="s">
        <v>19</v>
      </c>
      <c r="N277" s="224" t="s">
        <v>45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109</v>
      </c>
      <c r="AT277" s="227" t="s">
        <v>199</v>
      </c>
      <c r="AU277" s="227" t="s">
        <v>81</v>
      </c>
      <c r="AY277" s="20" t="s">
        <v>197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81</v>
      </c>
      <c r="BK277" s="228">
        <f>ROUND(I277*H277,2)</f>
        <v>0</v>
      </c>
      <c r="BL277" s="20" t="s">
        <v>109</v>
      </c>
      <c r="BM277" s="227" t="s">
        <v>4217</v>
      </c>
    </row>
    <row r="278" s="2" customFormat="1" ht="16.5" customHeight="1">
      <c r="A278" s="41"/>
      <c r="B278" s="42"/>
      <c r="C278" s="216" t="s">
        <v>1318</v>
      </c>
      <c r="D278" s="216" t="s">
        <v>199</v>
      </c>
      <c r="E278" s="217" t="s">
        <v>4218</v>
      </c>
      <c r="F278" s="218" t="s">
        <v>4219</v>
      </c>
      <c r="G278" s="219" t="s">
        <v>4216</v>
      </c>
      <c r="H278" s="220">
        <v>35</v>
      </c>
      <c r="I278" s="221"/>
      <c r="J278" s="222">
        <f>ROUND(I278*H278,2)</f>
        <v>0</v>
      </c>
      <c r="K278" s="218" t="s">
        <v>19</v>
      </c>
      <c r="L278" s="47"/>
      <c r="M278" s="223" t="s">
        <v>19</v>
      </c>
      <c r="N278" s="224" t="s">
        <v>45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109</v>
      </c>
      <c r="AT278" s="227" t="s">
        <v>199</v>
      </c>
      <c r="AU278" s="227" t="s">
        <v>81</v>
      </c>
      <c r="AY278" s="20" t="s">
        <v>197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81</v>
      </c>
      <c r="BK278" s="228">
        <f>ROUND(I278*H278,2)</f>
        <v>0</v>
      </c>
      <c r="BL278" s="20" t="s">
        <v>109</v>
      </c>
      <c r="BM278" s="227" t="s">
        <v>4220</v>
      </c>
    </row>
    <row r="279" s="2" customFormat="1" ht="16.5" customHeight="1">
      <c r="A279" s="41"/>
      <c r="B279" s="42"/>
      <c r="C279" s="216" t="s">
        <v>1325</v>
      </c>
      <c r="D279" s="216" t="s">
        <v>199</v>
      </c>
      <c r="E279" s="217" t="s">
        <v>4221</v>
      </c>
      <c r="F279" s="218" t="s">
        <v>4222</v>
      </c>
      <c r="G279" s="219" t="s">
        <v>4216</v>
      </c>
      <c r="H279" s="220">
        <v>55</v>
      </c>
      <c r="I279" s="221"/>
      <c r="J279" s="222">
        <f>ROUND(I279*H279,2)</f>
        <v>0</v>
      </c>
      <c r="K279" s="218" t="s">
        <v>19</v>
      </c>
      <c r="L279" s="47"/>
      <c r="M279" s="223" t="s">
        <v>19</v>
      </c>
      <c r="N279" s="224" t="s">
        <v>45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109</v>
      </c>
      <c r="AT279" s="227" t="s">
        <v>199</v>
      </c>
      <c r="AU279" s="227" t="s">
        <v>81</v>
      </c>
      <c r="AY279" s="20" t="s">
        <v>197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81</v>
      </c>
      <c r="BK279" s="228">
        <f>ROUND(I279*H279,2)</f>
        <v>0</v>
      </c>
      <c r="BL279" s="20" t="s">
        <v>109</v>
      </c>
      <c r="BM279" s="227" t="s">
        <v>4223</v>
      </c>
    </row>
    <row r="280" s="2" customFormat="1" ht="16.5" customHeight="1">
      <c r="A280" s="41"/>
      <c r="B280" s="42"/>
      <c r="C280" s="216" t="s">
        <v>1331</v>
      </c>
      <c r="D280" s="216" t="s">
        <v>199</v>
      </c>
      <c r="E280" s="217" t="s">
        <v>4224</v>
      </c>
      <c r="F280" s="218" t="s">
        <v>4225</v>
      </c>
      <c r="G280" s="219" t="s">
        <v>4216</v>
      </c>
      <c r="H280" s="220">
        <v>5</v>
      </c>
      <c r="I280" s="221"/>
      <c r="J280" s="222">
        <f>ROUND(I280*H280,2)</f>
        <v>0</v>
      </c>
      <c r="K280" s="218" t="s">
        <v>19</v>
      </c>
      <c r="L280" s="47"/>
      <c r="M280" s="223" t="s">
        <v>19</v>
      </c>
      <c r="N280" s="224" t="s">
        <v>45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109</v>
      </c>
      <c r="AT280" s="227" t="s">
        <v>199</v>
      </c>
      <c r="AU280" s="227" t="s">
        <v>81</v>
      </c>
      <c r="AY280" s="20" t="s">
        <v>197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81</v>
      </c>
      <c r="BK280" s="228">
        <f>ROUND(I280*H280,2)</f>
        <v>0</v>
      </c>
      <c r="BL280" s="20" t="s">
        <v>109</v>
      </c>
      <c r="BM280" s="227" t="s">
        <v>4226</v>
      </c>
    </row>
    <row r="281" s="2" customFormat="1" ht="16.5" customHeight="1">
      <c r="A281" s="41"/>
      <c r="B281" s="42"/>
      <c r="C281" s="216" t="s">
        <v>1336</v>
      </c>
      <c r="D281" s="216" t="s">
        <v>199</v>
      </c>
      <c r="E281" s="217" t="s">
        <v>4227</v>
      </c>
      <c r="F281" s="218" t="s">
        <v>4228</v>
      </c>
      <c r="G281" s="219" t="s">
        <v>4216</v>
      </c>
      <c r="H281" s="220">
        <v>2</v>
      </c>
      <c r="I281" s="221"/>
      <c r="J281" s="222">
        <f>ROUND(I281*H281,2)</f>
        <v>0</v>
      </c>
      <c r="K281" s="218" t="s">
        <v>19</v>
      </c>
      <c r="L281" s="47"/>
      <c r="M281" s="223" t="s">
        <v>19</v>
      </c>
      <c r="N281" s="224" t="s">
        <v>45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109</v>
      </c>
      <c r="AT281" s="227" t="s">
        <v>199</v>
      </c>
      <c r="AU281" s="227" t="s">
        <v>81</v>
      </c>
      <c r="AY281" s="20" t="s">
        <v>197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81</v>
      </c>
      <c r="BK281" s="228">
        <f>ROUND(I281*H281,2)</f>
        <v>0</v>
      </c>
      <c r="BL281" s="20" t="s">
        <v>109</v>
      </c>
      <c r="BM281" s="227" t="s">
        <v>4229</v>
      </c>
    </row>
    <row r="282" s="2" customFormat="1" ht="16.5" customHeight="1">
      <c r="A282" s="41"/>
      <c r="B282" s="42"/>
      <c r="C282" s="216" t="s">
        <v>1341</v>
      </c>
      <c r="D282" s="216" t="s">
        <v>199</v>
      </c>
      <c r="E282" s="217" t="s">
        <v>4230</v>
      </c>
      <c r="F282" s="218" t="s">
        <v>4231</v>
      </c>
      <c r="G282" s="219" t="s">
        <v>4216</v>
      </c>
      <c r="H282" s="220">
        <v>46</v>
      </c>
      <c r="I282" s="221"/>
      <c r="J282" s="222">
        <f>ROUND(I282*H282,2)</f>
        <v>0</v>
      </c>
      <c r="K282" s="218" t="s">
        <v>19</v>
      </c>
      <c r="L282" s="47"/>
      <c r="M282" s="223" t="s">
        <v>19</v>
      </c>
      <c r="N282" s="224" t="s">
        <v>45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109</v>
      </c>
      <c r="AT282" s="227" t="s">
        <v>199</v>
      </c>
      <c r="AU282" s="227" t="s">
        <v>81</v>
      </c>
      <c r="AY282" s="20" t="s">
        <v>197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81</v>
      </c>
      <c r="BK282" s="228">
        <f>ROUND(I282*H282,2)</f>
        <v>0</v>
      </c>
      <c r="BL282" s="20" t="s">
        <v>109</v>
      </c>
      <c r="BM282" s="227" t="s">
        <v>4232</v>
      </c>
    </row>
    <row r="283" s="2" customFormat="1" ht="16.5" customHeight="1">
      <c r="A283" s="41"/>
      <c r="B283" s="42"/>
      <c r="C283" s="216" t="s">
        <v>1346</v>
      </c>
      <c r="D283" s="216" t="s">
        <v>199</v>
      </c>
      <c r="E283" s="217" t="s">
        <v>4233</v>
      </c>
      <c r="F283" s="218" t="s">
        <v>4234</v>
      </c>
      <c r="G283" s="219" t="s">
        <v>3711</v>
      </c>
      <c r="H283" s="220">
        <v>112</v>
      </c>
      <c r="I283" s="221"/>
      <c r="J283" s="222">
        <f>ROUND(I283*H283,2)</f>
        <v>0</v>
      </c>
      <c r="K283" s="218" t="s">
        <v>19</v>
      </c>
      <c r="L283" s="47"/>
      <c r="M283" s="223" t="s">
        <v>19</v>
      </c>
      <c r="N283" s="224" t="s">
        <v>45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109</v>
      </c>
      <c r="AT283" s="227" t="s">
        <v>199</v>
      </c>
      <c r="AU283" s="227" t="s">
        <v>81</v>
      </c>
      <c r="AY283" s="20" t="s">
        <v>197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81</v>
      </c>
      <c r="BK283" s="228">
        <f>ROUND(I283*H283,2)</f>
        <v>0</v>
      </c>
      <c r="BL283" s="20" t="s">
        <v>109</v>
      </c>
      <c r="BM283" s="227" t="s">
        <v>4235</v>
      </c>
    </row>
    <row r="284" s="12" customFormat="1" ht="25.92" customHeight="1">
      <c r="A284" s="12"/>
      <c r="B284" s="200"/>
      <c r="C284" s="201"/>
      <c r="D284" s="202" t="s">
        <v>73</v>
      </c>
      <c r="E284" s="203" t="s">
        <v>4236</v>
      </c>
      <c r="F284" s="203" t="s">
        <v>4237</v>
      </c>
      <c r="G284" s="201"/>
      <c r="H284" s="201"/>
      <c r="I284" s="204"/>
      <c r="J284" s="205">
        <f>BK284</f>
        <v>0</v>
      </c>
      <c r="K284" s="201"/>
      <c r="L284" s="206"/>
      <c r="M284" s="207"/>
      <c r="N284" s="208"/>
      <c r="O284" s="208"/>
      <c r="P284" s="209">
        <f>P285</f>
        <v>0</v>
      </c>
      <c r="Q284" s="208"/>
      <c r="R284" s="209">
        <f>R285</f>
        <v>0</v>
      </c>
      <c r="S284" s="208"/>
      <c r="T284" s="210">
        <f>T285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1" t="s">
        <v>81</v>
      </c>
      <c r="AT284" s="212" t="s">
        <v>73</v>
      </c>
      <c r="AU284" s="212" t="s">
        <v>74</v>
      </c>
      <c r="AY284" s="211" t="s">
        <v>197</v>
      </c>
      <c r="BK284" s="213">
        <f>BK285</f>
        <v>0</v>
      </c>
    </row>
    <row r="285" s="2" customFormat="1" ht="37.8" customHeight="1">
      <c r="A285" s="41"/>
      <c r="B285" s="42"/>
      <c r="C285" s="216" t="s">
        <v>1370</v>
      </c>
      <c r="D285" s="216" t="s">
        <v>199</v>
      </c>
      <c r="E285" s="217" t="s">
        <v>4238</v>
      </c>
      <c r="F285" s="218" t="s">
        <v>4239</v>
      </c>
      <c r="G285" s="219" t="s">
        <v>4240</v>
      </c>
      <c r="H285" s="220">
        <v>1250</v>
      </c>
      <c r="I285" s="221"/>
      <c r="J285" s="222">
        <f>ROUND(I285*H285,2)</f>
        <v>0</v>
      </c>
      <c r="K285" s="218" t="s">
        <v>19</v>
      </c>
      <c r="L285" s="47"/>
      <c r="M285" s="296" t="s">
        <v>19</v>
      </c>
      <c r="N285" s="297" t="s">
        <v>45</v>
      </c>
      <c r="O285" s="293"/>
      <c r="P285" s="298">
        <f>O285*H285</f>
        <v>0</v>
      </c>
      <c r="Q285" s="298">
        <v>0</v>
      </c>
      <c r="R285" s="298">
        <f>Q285*H285</f>
        <v>0</v>
      </c>
      <c r="S285" s="298">
        <v>0</v>
      </c>
      <c r="T285" s="299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109</v>
      </c>
      <c r="AT285" s="227" t="s">
        <v>199</v>
      </c>
      <c r="AU285" s="227" t="s">
        <v>81</v>
      </c>
      <c r="AY285" s="20" t="s">
        <v>197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81</v>
      </c>
      <c r="BK285" s="228">
        <f>ROUND(I285*H285,2)</f>
        <v>0</v>
      </c>
      <c r="BL285" s="20" t="s">
        <v>109</v>
      </c>
      <c r="BM285" s="227" t="s">
        <v>4241</v>
      </c>
    </row>
    <row r="286" s="2" customFormat="1" ht="6.96" customHeight="1">
      <c r="A286" s="41"/>
      <c r="B286" s="62"/>
      <c r="C286" s="63"/>
      <c r="D286" s="63"/>
      <c r="E286" s="63"/>
      <c r="F286" s="63"/>
      <c r="G286" s="63"/>
      <c r="H286" s="63"/>
      <c r="I286" s="63"/>
      <c r="J286" s="63"/>
      <c r="K286" s="63"/>
      <c r="L286" s="47"/>
      <c r="M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</row>
  </sheetData>
  <sheetProtection sheet="1" autoFilter="0" formatColumns="0" formatRows="0" objects="1" scenarios="1" spinCount="100000" saltValue="CoBXeaen0ekspkg2iQ7S5xbP0ij3PgluJ8bItuqtyExJ4qgf0d2jj8538Y55kFY1MsfpDl+bB7tyefFm8ZXdKQ==" hashValue="57DbGhbiCdhu095CNDQ0f81WNJLUi9KbknW5gI0vYQVH6kuyqA2cgwkabvCL2XWPCkSo1E1JvlAYyzJLhstQaQ==" algorithmName="SHA-512" password="CC35"/>
  <autoFilter ref="C99:K28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2724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4242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4243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37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ROUND(J99,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ROUND((SUM(BE99:BE182)),  2)</f>
        <v>0</v>
      </c>
      <c r="G37" s="41"/>
      <c r="H37" s="41"/>
      <c r="I37" s="161">
        <v>0.20999999999999999</v>
      </c>
      <c r="J37" s="160">
        <f>ROUND(((SUM(BE99:BE182))*I37),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ROUND((SUM(BF99:BF182)),  2)</f>
        <v>0</v>
      </c>
      <c r="G38" s="41"/>
      <c r="H38" s="41"/>
      <c r="I38" s="161">
        <v>0.12</v>
      </c>
      <c r="J38" s="160">
        <f>ROUND(((SUM(BF99:BF182))*I38),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ROUND((SUM(BG99:BG182)),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ROUND((SUM(BH99:BH182)),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ROUND((SUM(BI99:BI182)),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 - aktual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2724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4242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SK - D.1.4.5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J99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4244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4245</v>
      </c>
      <c r="E69" s="186"/>
      <c r="F69" s="186"/>
      <c r="G69" s="186"/>
      <c r="H69" s="186"/>
      <c r="I69" s="186"/>
      <c r="J69" s="187">
        <f>J101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4246</v>
      </c>
      <c r="E70" s="186"/>
      <c r="F70" s="186"/>
      <c r="G70" s="186"/>
      <c r="H70" s="186"/>
      <c r="I70" s="186"/>
      <c r="J70" s="187">
        <f>J115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4"/>
      <c r="C71" s="128"/>
      <c r="D71" s="185" t="s">
        <v>4247</v>
      </c>
      <c r="E71" s="186"/>
      <c r="F71" s="186"/>
      <c r="G71" s="186"/>
      <c r="H71" s="186"/>
      <c r="I71" s="186"/>
      <c r="J71" s="187">
        <f>J137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4"/>
      <c r="C72" s="128"/>
      <c r="D72" s="185" t="s">
        <v>4248</v>
      </c>
      <c r="E72" s="186"/>
      <c r="F72" s="186"/>
      <c r="G72" s="186"/>
      <c r="H72" s="186"/>
      <c r="I72" s="186"/>
      <c r="J72" s="187">
        <f>J144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4"/>
      <c r="C73" s="128"/>
      <c r="D73" s="185" t="s">
        <v>4249</v>
      </c>
      <c r="E73" s="186"/>
      <c r="F73" s="186"/>
      <c r="G73" s="186"/>
      <c r="H73" s="186"/>
      <c r="I73" s="186"/>
      <c r="J73" s="187">
        <f>J168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4"/>
      <c r="C74" s="128"/>
      <c r="D74" s="185" t="s">
        <v>4250</v>
      </c>
      <c r="E74" s="186"/>
      <c r="F74" s="186"/>
      <c r="G74" s="186"/>
      <c r="H74" s="186"/>
      <c r="I74" s="186"/>
      <c r="J74" s="187">
        <f>J176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4"/>
      <c r="C75" s="128"/>
      <c r="D75" s="185" t="s">
        <v>4251</v>
      </c>
      <c r="E75" s="186"/>
      <c r="F75" s="186"/>
      <c r="G75" s="186"/>
      <c r="H75" s="186"/>
      <c r="I75" s="186"/>
      <c r="J75" s="187">
        <f>J180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182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73" t="str">
        <f>E7</f>
        <v>ZZS - Náchod - aktual</v>
      </c>
      <c r="F85" s="35"/>
      <c r="G85" s="35"/>
      <c r="H85" s="35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4"/>
      <c r="C86" s="35" t="s">
        <v>147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1" customFormat="1" ht="16.5" customHeight="1">
      <c r="B87" s="24"/>
      <c r="C87" s="25"/>
      <c r="D87" s="25"/>
      <c r="E87" s="173" t="s">
        <v>148</v>
      </c>
      <c r="F87" s="25"/>
      <c r="G87" s="25"/>
      <c r="H87" s="25"/>
      <c r="I87" s="25"/>
      <c r="J87" s="25"/>
      <c r="K87" s="25"/>
      <c r="L87" s="23"/>
    </row>
    <row r="88" s="1" customFormat="1" ht="12" customHeight="1">
      <c r="B88" s="24"/>
      <c r="C88" s="35" t="s">
        <v>149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2" customFormat="1" ht="16.5" customHeight="1">
      <c r="A89" s="41"/>
      <c r="B89" s="42"/>
      <c r="C89" s="43"/>
      <c r="D89" s="43"/>
      <c r="E89" s="295" t="s">
        <v>2724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4242</v>
      </c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E13</f>
        <v>SK - D.1.4.5</v>
      </c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21</v>
      </c>
      <c r="D93" s="43"/>
      <c r="E93" s="43"/>
      <c r="F93" s="30" t="str">
        <f>F16</f>
        <v xml:space="preserve"> </v>
      </c>
      <c r="G93" s="43"/>
      <c r="H93" s="43"/>
      <c r="I93" s="35" t="s">
        <v>23</v>
      </c>
      <c r="J93" s="75" t="str">
        <f>IF(J16="","",J16)</f>
        <v>29. 7. 2024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25</v>
      </c>
      <c r="D95" s="43"/>
      <c r="E95" s="43"/>
      <c r="F95" s="30" t="str">
        <f>E19</f>
        <v>Královéhradecký kraj</v>
      </c>
      <c r="G95" s="43"/>
      <c r="H95" s="43"/>
      <c r="I95" s="35" t="s">
        <v>31</v>
      </c>
      <c r="J95" s="39" t="str">
        <f>E25</f>
        <v>CE-ING s.r.o.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29</v>
      </c>
      <c r="D96" s="43"/>
      <c r="E96" s="43"/>
      <c r="F96" s="30" t="str">
        <f>IF(E22="","",E22)</f>
        <v>Vyplň údaj</v>
      </c>
      <c r="G96" s="43"/>
      <c r="H96" s="43"/>
      <c r="I96" s="35" t="s">
        <v>36</v>
      </c>
      <c r="J96" s="39" t="str">
        <f>E28</f>
        <v xml:space="preserve"> 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1" customFormat="1" ht="29.28" customHeight="1">
      <c r="A98" s="189"/>
      <c r="B98" s="190"/>
      <c r="C98" s="191" t="s">
        <v>183</v>
      </c>
      <c r="D98" s="192" t="s">
        <v>59</v>
      </c>
      <c r="E98" s="192" t="s">
        <v>55</v>
      </c>
      <c r="F98" s="192" t="s">
        <v>56</v>
      </c>
      <c r="G98" s="192" t="s">
        <v>184</v>
      </c>
      <c r="H98" s="192" t="s">
        <v>185</v>
      </c>
      <c r="I98" s="192" t="s">
        <v>186</v>
      </c>
      <c r="J98" s="192" t="s">
        <v>153</v>
      </c>
      <c r="K98" s="193" t="s">
        <v>187</v>
      </c>
      <c r="L98" s="194"/>
      <c r="M98" s="95" t="s">
        <v>19</v>
      </c>
      <c r="N98" s="96" t="s">
        <v>44</v>
      </c>
      <c r="O98" s="96" t="s">
        <v>188</v>
      </c>
      <c r="P98" s="96" t="s">
        <v>189</v>
      </c>
      <c r="Q98" s="96" t="s">
        <v>190</v>
      </c>
      <c r="R98" s="96" t="s">
        <v>191</v>
      </c>
      <c r="S98" s="96" t="s">
        <v>192</v>
      </c>
      <c r="T98" s="97" t="s">
        <v>193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1"/>
      <c r="B99" s="42"/>
      <c r="C99" s="102" t="s">
        <v>194</v>
      </c>
      <c r="D99" s="43"/>
      <c r="E99" s="43"/>
      <c r="F99" s="43"/>
      <c r="G99" s="43"/>
      <c r="H99" s="43"/>
      <c r="I99" s="43"/>
      <c r="J99" s="195">
        <f>BK99</f>
        <v>0</v>
      </c>
      <c r="K99" s="43"/>
      <c r="L99" s="47"/>
      <c r="M99" s="98"/>
      <c r="N99" s="196"/>
      <c r="O99" s="99"/>
      <c r="P99" s="197">
        <f>P100</f>
        <v>0</v>
      </c>
      <c r="Q99" s="99"/>
      <c r="R99" s="197">
        <f>R100</f>
        <v>0</v>
      </c>
      <c r="S99" s="99"/>
      <c r="T99" s="198">
        <f>T100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73</v>
      </c>
      <c r="AU99" s="20" t="s">
        <v>154</v>
      </c>
      <c r="BK99" s="199">
        <f>BK100</f>
        <v>0</v>
      </c>
    </row>
    <row r="100" s="12" customFormat="1" ht="25.92" customHeight="1">
      <c r="A100" s="12"/>
      <c r="B100" s="200"/>
      <c r="C100" s="201"/>
      <c r="D100" s="202" t="s">
        <v>73</v>
      </c>
      <c r="E100" s="203" t="s">
        <v>81</v>
      </c>
      <c r="F100" s="203" t="s">
        <v>108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P101+P115</f>
        <v>0</v>
      </c>
      <c r="Q100" s="208"/>
      <c r="R100" s="209">
        <f>R101+R115</f>
        <v>0</v>
      </c>
      <c r="S100" s="208"/>
      <c r="T100" s="210">
        <f>T101+T115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81</v>
      </c>
      <c r="AT100" s="212" t="s">
        <v>73</v>
      </c>
      <c r="AU100" s="212" t="s">
        <v>74</v>
      </c>
      <c r="AY100" s="211" t="s">
        <v>197</v>
      </c>
      <c r="BK100" s="213">
        <f>BK101+BK115</f>
        <v>0</v>
      </c>
    </row>
    <row r="101" s="12" customFormat="1" ht="22.8" customHeight="1">
      <c r="A101" s="12"/>
      <c r="B101" s="200"/>
      <c r="C101" s="201"/>
      <c r="D101" s="202" t="s">
        <v>73</v>
      </c>
      <c r="E101" s="214" t="s">
        <v>2030</v>
      </c>
      <c r="F101" s="214" t="s">
        <v>4252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SUM(P102:P114)</f>
        <v>0</v>
      </c>
      <c r="Q101" s="208"/>
      <c r="R101" s="209">
        <f>SUM(R102:R114)</f>
        <v>0</v>
      </c>
      <c r="S101" s="208"/>
      <c r="T101" s="210">
        <f>SUM(T102:T114)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81</v>
      </c>
      <c r="AT101" s="212" t="s">
        <v>73</v>
      </c>
      <c r="AU101" s="212" t="s">
        <v>81</v>
      </c>
      <c r="AY101" s="211" t="s">
        <v>197</v>
      </c>
      <c r="BK101" s="213">
        <f>SUM(BK102:BK114)</f>
        <v>0</v>
      </c>
    </row>
    <row r="102" s="2" customFormat="1" ht="62.7" customHeight="1">
      <c r="A102" s="41"/>
      <c r="B102" s="42"/>
      <c r="C102" s="216" t="s">
        <v>81</v>
      </c>
      <c r="D102" s="216" t="s">
        <v>199</v>
      </c>
      <c r="E102" s="217" t="s">
        <v>4253</v>
      </c>
      <c r="F102" s="218" t="s">
        <v>4254</v>
      </c>
      <c r="G102" s="219" t="s">
        <v>3374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109</v>
      </c>
      <c r="AT102" s="227" t="s">
        <v>199</v>
      </c>
      <c r="AU102" s="227" t="s">
        <v>83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109</v>
      </c>
      <c r="BM102" s="227" t="s">
        <v>4255</v>
      </c>
    </row>
    <row r="103" s="2" customFormat="1" ht="24.15" customHeight="1">
      <c r="A103" s="41"/>
      <c r="B103" s="42"/>
      <c r="C103" s="216" t="s">
        <v>83</v>
      </c>
      <c r="D103" s="216" t="s">
        <v>199</v>
      </c>
      <c r="E103" s="217" t="s">
        <v>4256</v>
      </c>
      <c r="F103" s="218" t="s">
        <v>4257</v>
      </c>
      <c r="G103" s="219" t="s">
        <v>3374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109</v>
      </c>
      <c r="AT103" s="227" t="s">
        <v>199</v>
      </c>
      <c r="AU103" s="227" t="s">
        <v>83</v>
      </c>
      <c r="AY103" s="20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81</v>
      </c>
      <c r="BK103" s="228">
        <f>ROUND(I103*H103,2)</f>
        <v>0</v>
      </c>
      <c r="BL103" s="20" t="s">
        <v>109</v>
      </c>
      <c r="BM103" s="227" t="s">
        <v>4258</v>
      </c>
    </row>
    <row r="104" s="2" customFormat="1" ht="24.15" customHeight="1">
      <c r="A104" s="41"/>
      <c r="B104" s="42"/>
      <c r="C104" s="216" t="s">
        <v>94</v>
      </c>
      <c r="D104" s="216" t="s">
        <v>199</v>
      </c>
      <c r="E104" s="217" t="s">
        <v>4259</v>
      </c>
      <c r="F104" s="218" t="s">
        <v>4260</v>
      </c>
      <c r="G104" s="219" t="s">
        <v>3374</v>
      </c>
      <c r="H104" s="220">
        <v>1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109</v>
      </c>
      <c r="AT104" s="227" t="s">
        <v>199</v>
      </c>
      <c r="AU104" s="227" t="s">
        <v>83</v>
      </c>
      <c r="AY104" s="20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81</v>
      </c>
      <c r="BK104" s="228">
        <f>ROUND(I104*H104,2)</f>
        <v>0</v>
      </c>
      <c r="BL104" s="20" t="s">
        <v>109</v>
      </c>
      <c r="BM104" s="227" t="s">
        <v>4261</v>
      </c>
    </row>
    <row r="105" s="2" customFormat="1" ht="33" customHeight="1">
      <c r="A105" s="41"/>
      <c r="B105" s="42"/>
      <c r="C105" s="216" t="s">
        <v>109</v>
      </c>
      <c r="D105" s="216" t="s">
        <v>199</v>
      </c>
      <c r="E105" s="217" t="s">
        <v>4262</v>
      </c>
      <c r="F105" s="218" t="s">
        <v>4263</v>
      </c>
      <c r="G105" s="219" t="s">
        <v>886</v>
      </c>
      <c r="H105" s="220">
        <v>14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109</v>
      </c>
      <c r="AT105" s="227" t="s">
        <v>199</v>
      </c>
      <c r="AU105" s="227" t="s">
        <v>83</v>
      </c>
      <c r="AY105" s="20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81</v>
      </c>
      <c r="BK105" s="228">
        <f>ROUND(I105*H105,2)</f>
        <v>0</v>
      </c>
      <c r="BL105" s="20" t="s">
        <v>109</v>
      </c>
      <c r="BM105" s="227" t="s">
        <v>4264</v>
      </c>
    </row>
    <row r="106" s="13" customFormat="1">
      <c r="A106" s="13"/>
      <c r="B106" s="234"/>
      <c r="C106" s="235"/>
      <c r="D106" s="236" t="s">
        <v>207</v>
      </c>
      <c r="E106" s="237" t="s">
        <v>19</v>
      </c>
      <c r="F106" s="238" t="s">
        <v>4265</v>
      </c>
      <c r="G106" s="235"/>
      <c r="H106" s="239">
        <v>14</v>
      </c>
      <c r="I106" s="240"/>
      <c r="J106" s="235"/>
      <c r="K106" s="235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207</v>
      </c>
      <c r="AU106" s="245" t="s">
        <v>83</v>
      </c>
      <c r="AV106" s="13" t="s">
        <v>83</v>
      </c>
      <c r="AW106" s="13" t="s">
        <v>35</v>
      </c>
      <c r="AX106" s="13" t="s">
        <v>81</v>
      </c>
      <c r="AY106" s="245" t="s">
        <v>197</v>
      </c>
    </row>
    <row r="107" s="2" customFormat="1" ht="37.8" customHeight="1">
      <c r="A107" s="41"/>
      <c r="B107" s="42"/>
      <c r="C107" s="216" t="s">
        <v>230</v>
      </c>
      <c r="D107" s="216" t="s">
        <v>199</v>
      </c>
      <c r="E107" s="217" t="s">
        <v>4266</v>
      </c>
      <c r="F107" s="218" t="s">
        <v>4267</v>
      </c>
      <c r="G107" s="219" t="s">
        <v>886</v>
      </c>
      <c r="H107" s="220">
        <v>4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109</v>
      </c>
      <c r="AT107" s="227" t="s">
        <v>199</v>
      </c>
      <c r="AU107" s="227" t="s">
        <v>83</v>
      </c>
      <c r="AY107" s="20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81</v>
      </c>
      <c r="BK107" s="228">
        <f>ROUND(I107*H107,2)</f>
        <v>0</v>
      </c>
      <c r="BL107" s="20" t="s">
        <v>109</v>
      </c>
      <c r="BM107" s="227" t="s">
        <v>4268</v>
      </c>
    </row>
    <row r="108" s="2" customFormat="1" ht="24.15" customHeight="1">
      <c r="A108" s="41"/>
      <c r="B108" s="42"/>
      <c r="C108" s="216" t="s">
        <v>698</v>
      </c>
      <c r="D108" s="216" t="s">
        <v>199</v>
      </c>
      <c r="E108" s="217" t="s">
        <v>4269</v>
      </c>
      <c r="F108" s="218" t="s">
        <v>4270</v>
      </c>
      <c r="G108" s="219" t="s">
        <v>3374</v>
      </c>
      <c r="H108" s="220">
        <v>16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109</v>
      </c>
      <c r="AT108" s="227" t="s">
        <v>199</v>
      </c>
      <c r="AU108" s="227" t="s">
        <v>83</v>
      </c>
      <c r="AY108" s="20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81</v>
      </c>
      <c r="BK108" s="228">
        <f>ROUND(I108*H108,2)</f>
        <v>0</v>
      </c>
      <c r="BL108" s="20" t="s">
        <v>109</v>
      </c>
      <c r="BM108" s="227" t="s">
        <v>4271</v>
      </c>
    </row>
    <row r="109" s="2" customFormat="1" ht="16.5" customHeight="1">
      <c r="A109" s="41"/>
      <c r="B109" s="42"/>
      <c r="C109" s="216" t="s">
        <v>236</v>
      </c>
      <c r="D109" s="216" t="s">
        <v>199</v>
      </c>
      <c r="E109" s="217" t="s">
        <v>4272</v>
      </c>
      <c r="F109" s="218" t="s">
        <v>4273</v>
      </c>
      <c r="G109" s="219" t="s">
        <v>3374</v>
      </c>
      <c r="H109" s="220">
        <v>24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109</v>
      </c>
      <c r="AT109" s="227" t="s">
        <v>199</v>
      </c>
      <c r="AU109" s="227" t="s">
        <v>83</v>
      </c>
      <c r="AY109" s="20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81</v>
      </c>
      <c r="BK109" s="228">
        <f>ROUND(I109*H109,2)</f>
        <v>0</v>
      </c>
      <c r="BL109" s="20" t="s">
        <v>109</v>
      </c>
      <c r="BM109" s="227" t="s">
        <v>4274</v>
      </c>
    </row>
    <row r="110" s="2" customFormat="1" ht="24.15" customHeight="1">
      <c r="A110" s="41"/>
      <c r="B110" s="42"/>
      <c r="C110" s="216" t="s">
        <v>245</v>
      </c>
      <c r="D110" s="216" t="s">
        <v>199</v>
      </c>
      <c r="E110" s="217" t="s">
        <v>4275</v>
      </c>
      <c r="F110" s="218" t="s">
        <v>4276</v>
      </c>
      <c r="G110" s="219" t="s">
        <v>3374</v>
      </c>
      <c r="H110" s="220">
        <v>2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109</v>
      </c>
      <c r="AT110" s="227" t="s">
        <v>199</v>
      </c>
      <c r="AU110" s="227" t="s">
        <v>83</v>
      </c>
      <c r="AY110" s="20" t="s">
        <v>197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81</v>
      </c>
      <c r="BK110" s="228">
        <f>ROUND(I110*H110,2)</f>
        <v>0</v>
      </c>
      <c r="BL110" s="20" t="s">
        <v>109</v>
      </c>
      <c r="BM110" s="227" t="s">
        <v>4277</v>
      </c>
    </row>
    <row r="111" s="2" customFormat="1" ht="24.15" customHeight="1">
      <c r="A111" s="41"/>
      <c r="B111" s="42"/>
      <c r="C111" s="216" t="s">
        <v>250</v>
      </c>
      <c r="D111" s="216" t="s">
        <v>199</v>
      </c>
      <c r="E111" s="217" t="s">
        <v>4278</v>
      </c>
      <c r="F111" s="218" t="s">
        <v>4279</v>
      </c>
      <c r="G111" s="219" t="s">
        <v>3374</v>
      </c>
      <c r="H111" s="220">
        <v>1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109</v>
      </c>
      <c r="AT111" s="227" t="s">
        <v>199</v>
      </c>
      <c r="AU111" s="227" t="s">
        <v>83</v>
      </c>
      <c r="AY111" s="20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81</v>
      </c>
      <c r="BK111" s="228">
        <f>ROUND(I111*H111,2)</f>
        <v>0</v>
      </c>
      <c r="BL111" s="20" t="s">
        <v>109</v>
      </c>
      <c r="BM111" s="227" t="s">
        <v>4280</v>
      </c>
    </row>
    <row r="112" s="2" customFormat="1" ht="16.5" customHeight="1">
      <c r="A112" s="41"/>
      <c r="B112" s="42"/>
      <c r="C112" s="216" t="s">
        <v>2766</v>
      </c>
      <c r="D112" s="216" t="s">
        <v>199</v>
      </c>
      <c r="E112" s="217" t="s">
        <v>4281</v>
      </c>
      <c r="F112" s="218" t="s">
        <v>4282</v>
      </c>
      <c r="G112" s="219" t="s">
        <v>3374</v>
      </c>
      <c r="H112" s="220">
        <v>6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109</v>
      </c>
      <c r="AT112" s="227" t="s">
        <v>199</v>
      </c>
      <c r="AU112" s="227" t="s">
        <v>83</v>
      </c>
      <c r="AY112" s="20" t="s">
        <v>197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81</v>
      </c>
      <c r="BK112" s="228">
        <f>ROUND(I112*H112,2)</f>
        <v>0</v>
      </c>
      <c r="BL112" s="20" t="s">
        <v>109</v>
      </c>
      <c r="BM112" s="227" t="s">
        <v>4283</v>
      </c>
    </row>
    <row r="113" s="2" customFormat="1" ht="24.15" customHeight="1">
      <c r="A113" s="41"/>
      <c r="B113" s="42"/>
      <c r="C113" s="216" t="s">
        <v>259</v>
      </c>
      <c r="D113" s="216" t="s">
        <v>199</v>
      </c>
      <c r="E113" s="217" t="s">
        <v>4284</v>
      </c>
      <c r="F113" s="218" t="s">
        <v>4285</v>
      </c>
      <c r="G113" s="219" t="s">
        <v>3374</v>
      </c>
      <c r="H113" s="220">
        <v>2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109</v>
      </c>
      <c r="AT113" s="227" t="s">
        <v>199</v>
      </c>
      <c r="AU113" s="227" t="s">
        <v>83</v>
      </c>
      <c r="AY113" s="20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81</v>
      </c>
      <c r="BK113" s="228">
        <f>ROUND(I113*H113,2)</f>
        <v>0</v>
      </c>
      <c r="BL113" s="20" t="s">
        <v>109</v>
      </c>
      <c r="BM113" s="227" t="s">
        <v>4286</v>
      </c>
    </row>
    <row r="114" s="2" customFormat="1" ht="49.05" customHeight="1">
      <c r="A114" s="41"/>
      <c r="B114" s="42"/>
      <c r="C114" s="216" t="s">
        <v>667</v>
      </c>
      <c r="D114" s="267" t="s">
        <v>199</v>
      </c>
      <c r="E114" s="217" t="s">
        <v>3451</v>
      </c>
      <c r="F114" s="218" t="s">
        <v>4287</v>
      </c>
      <c r="G114" s="219" t="s">
        <v>886</v>
      </c>
      <c r="H114" s="220">
        <v>15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109</v>
      </c>
      <c r="AT114" s="227" t="s">
        <v>199</v>
      </c>
      <c r="AU114" s="227" t="s">
        <v>83</v>
      </c>
      <c r="AY114" s="20" t="s">
        <v>197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81</v>
      </c>
      <c r="BK114" s="228">
        <f>ROUND(I114*H114,2)</f>
        <v>0</v>
      </c>
      <c r="BL114" s="20" t="s">
        <v>109</v>
      </c>
      <c r="BM114" s="227" t="s">
        <v>4288</v>
      </c>
    </row>
    <row r="115" s="12" customFormat="1" ht="22.8" customHeight="1">
      <c r="A115" s="12"/>
      <c r="B115" s="200"/>
      <c r="C115" s="201"/>
      <c r="D115" s="202" t="s">
        <v>73</v>
      </c>
      <c r="E115" s="214" t="s">
        <v>3733</v>
      </c>
      <c r="F115" s="214" t="s">
        <v>4289</v>
      </c>
      <c r="G115" s="201"/>
      <c r="H115" s="201"/>
      <c r="I115" s="204"/>
      <c r="J115" s="215">
        <f>BK115</f>
        <v>0</v>
      </c>
      <c r="K115" s="201"/>
      <c r="L115" s="206"/>
      <c r="M115" s="207"/>
      <c r="N115" s="208"/>
      <c r="O115" s="208"/>
      <c r="P115" s="209">
        <f>P116+SUM(P117:P137)+P144+P168+P176+P180</f>
        <v>0</v>
      </c>
      <c r="Q115" s="208"/>
      <c r="R115" s="209">
        <f>R116+SUM(R117:R137)+R144+R168+R176+R180</f>
        <v>0</v>
      </c>
      <c r="S115" s="208"/>
      <c r="T115" s="210">
        <f>T116+SUM(T117:T137)+T144+T168+T176+T180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81</v>
      </c>
      <c r="AT115" s="212" t="s">
        <v>73</v>
      </c>
      <c r="AU115" s="212" t="s">
        <v>81</v>
      </c>
      <c r="AY115" s="211" t="s">
        <v>197</v>
      </c>
      <c r="BK115" s="213">
        <f>BK116+SUM(BK117:BK137)+BK144+BK168+BK176+BK180</f>
        <v>0</v>
      </c>
    </row>
    <row r="116" s="2" customFormat="1" ht="168" customHeight="1">
      <c r="A116" s="41"/>
      <c r="B116" s="42"/>
      <c r="C116" s="216" t="s">
        <v>8</v>
      </c>
      <c r="D116" s="216" t="s">
        <v>199</v>
      </c>
      <c r="E116" s="217" t="s">
        <v>4290</v>
      </c>
      <c r="F116" s="218" t="s">
        <v>4291</v>
      </c>
      <c r="G116" s="219" t="s">
        <v>3374</v>
      </c>
      <c r="H116" s="220">
        <v>4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109</v>
      </c>
      <c r="AT116" s="227" t="s">
        <v>199</v>
      </c>
      <c r="AU116" s="227" t="s">
        <v>83</v>
      </c>
      <c r="AY116" s="20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81</v>
      </c>
      <c r="BK116" s="228">
        <f>ROUND(I116*H116,2)</f>
        <v>0</v>
      </c>
      <c r="BL116" s="20" t="s">
        <v>109</v>
      </c>
      <c r="BM116" s="227" t="s">
        <v>4292</v>
      </c>
    </row>
    <row r="117" s="2" customFormat="1" ht="16.5" customHeight="1">
      <c r="A117" s="41"/>
      <c r="B117" s="42"/>
      <c r="C117" s="216" t="s">
        <v>271</v>
      </c>
      <c r="D117" s="267" t="s">
        <v>199</v>
      </c>
      <c r="E117" s="217" t="s">
        <v>4293</v>
      </c>
      <c r="F117" s="218" t="s">
        <v>4294</v>
      </c>
      <c r="G117" s="219" t="s">
        <v>3374</v>
      </c>
      <c r="H117" s="220">
        <v>86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109</v>
      </c>
      <c r="AT117" s="227" t="s">
        <v>199</v>
      </c>
      <c r="AU117" s="227" t="s">
        <v>83</v>
      </c>
      <c r="AY117" s="20" t="s">
        <v>197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81</v>
      </c>
      <c r="BK117" s="228">
        <f>ROUND(I117*H117,2)</f>
        <v>0</v>
      </c>
      <c r="BL117" s="20" t="s">
        <v>109</v>
      </c>
      <c r="BM117" s="227" t="s">
        <v>4295</v>
      </c>
    </row>
    <row r="118" s="2" customFormat="1" ht="16.5" customHeight="1">
      <c r="A118" s="41"/>
      <c r="B118" s="42"/>
      <c r="C118" s="216" t="s">
        <v>278</v>
      </c>
      <c r="D118" s="267" t="s">
        <v>199</v>
      </c>
      <c r="E118" s="217" t="s">
        <v>4296</v>
      </c>
      <c r="F118" s="218" t="s">
        <v>4297</v>
      </c>
      <c r="G118" s="219" t="s">
        <v>3374</v>
      </c>
      <c r="H118" s="220">
        <v>86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109</v>
      </c>
      <c r="AT118" s="227" t="s">
        <v>199</v>
      </c>
      <c r="AU118" s="227" t="s">
        <v>83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109</v>
      </c>
      <c r="BM118" s="227" t="s">
        <v>4298</v>
      </c>
    </row>
    <row r="119" s="2" customFormat="1" ht="16.5" customHeight="1">
      <c r="A119" s="41"/>
      <c r="B119" s="42"/>
      <c r="C119" s="216" t="s">
        <v>284</v>
      </c>
      <c r="D119" s="267" t="s">
        <v>199</v>
      </c>
      <c r="E119" s="217" t="s">
        <v>4299</v>
      </c>
      <c r="F119" s="218" t="s">
        <v>4300</v>
      </c>
      <c r="G119" s="219" t="s">
        <v>3374</v>
      </c>
      <c r="H119" s="220">
        <v>86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109</v>
      </c>
      <c r="AT119" s="227" t="s">
        <v>199</v>
      </c>
      <c r="AU119" s="227" t="s">
        <v>83</v>
      </c>
      <c r="AY119" s="20" t="s">
        <v>197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81</v>
      </c>
      <c r="BK119" s="228">
        <f>ROUND(I119*H119,2)</f>
        <v>0</v>
      </c>
      <c r="BL119" s="20" t="s">
        <v>109</v>
      </c>
      <c r="BM119" s="227" t="s">
        <v>4301</v>
      </c>
    </row>
    <row r="120" s="2" customFormat="1" ht="16.5" customHeight="1">
      <c r="A120" s="41"/>
      <c r="B120" s="42"/>
      <c r="C120" s="216" t="s">
        <v>291</v>
      </c>
      <c r="D120" s="216" t="s">
        <v>199</v>
      </c>
      <c r="E120" s="217" t="s">
        <v>4302</v>
      </c>
      <c r="F120" s="218" t="s">
        <v>4303</v>
      </c>
      <c r="G120" s="219" t="s">
        <v>3374</v>
      </c>
      <c r="H120" s="220">
        <v>14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109</v>
      </c>
      <c r="AT120" s="227" t="s">
        <v>199</v>
      </c>
      <c r="AU120" s="227" t="s">
        <v>83</v>
      </c>
      <c r="AY120" s="20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81</v>
      </c>
      <c r="BK120" s="228">
        <f>ROUND(I120*H120,2)</f>
        <v>0</v>
      </c>
      <c r="BL120" s="20" t="s">
        <v>109</v>
      </c>
      <c r="BM120" s="227" t="s">
        <v>4304</v>
      </c>
    </row>
    <row r="121" s="2" customFormat="1" ht="16.5" customHeight="1">
      <c r="A121" s="41"/>
      <c r="B121" s="42"/>
      <c r="C121" s="216" t="s">
        <v>296</v>
      </c>
      <c r="D121" s="216" t="s">
        <v>199</v>
      </c>
      <c r="E121" s="217" t="s">
        <v>4305</v>
      </c>
      <c r="F121" s="218" t="s">
        <v>4306</v>
      </c>
      <c r="G121" s="219" t="s">
        <v>3374</v>
      </c>
      <c r="H121" s="220">
        <v>14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109</v>
      </c>
      <c r="AT121" s="227" t="s">
        <v>199</v>
      </c>
      <c r="AU121" s="227" t="s">
        <v>83</v>
      </c>
      <c r="AY121" s="20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81</v>
      </c>
      <c r="BK121" s="228">
        <f>ROUND(I121*H121,2)</f>
        <v>0</v>
      </c>
      <c r="BL121" s="20" t="s">
        <v>109</v>
      </c>
      <c r="BM121" s="227" t="s">
        <v>4307</v>
      </c>
    </row>
    <row r="122" s="2" customFormat="1" ht="168" customHeight="1">
      <c r="A122" s="41"/>
      <c r="B122" s="42"/>
      <c r="C122" s="216" t="s">
        <v>303</v>
      </c>
      <c r="D122" s="216" t="s">
        <v>199</v>
      </c>
      <c r="E122" s="217" t="s">
        <v>4308</v>
      </c>
      <c r="F122" s="218" t="s">
        <v>4309</v>
      </c>
      <c r="G122" s="219" t="s">
        <v>3374</v>
      </c>
      <c r="H122" s="220">
        <v>30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109</v>
      </c>
      <c r="AT122" s="227" t="s">
        <v>199</v>
      </c>
      <c r="AU122" s="227" t="s">
        <v>83</v>
      </c>
      <c r="AY122" s="20" t="s">
        <v>197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81</v>
      </c>
      <c r="BK122" s="228">
        <f>ROUND(I122*H122,2)</f>
        <v>0</v>
      </c>
      <c r="BL122" s="20" t="s">
        <v>109</v>
      </c>
      <c r="BM122" s="227" t="s">
        <v>4310</v>
      </c>
    </row>
    <row r="123" s="2" customFormat="1" ht="21.75" customHeight="1">
      <c r="A123" s="41"/>
      <c r="B123" s="42"/>
      <c r="C123" s="216" t="s">
        <v>310</v>
      </c>
      <c r="D123" s="216" t="s">
        <v>199</v>
      </c>
      <c r="E123" s="217" t="s">
        <v>4311</v>
      </c>
      <c r="F123" s="218" t="s">
        <v>4312</v>
      </c>
      <c r="G123" s="219" t="s">
        <v>3374</v>
      </c>
      <c r="H123" s="220">
        <v>2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109</v>
      </c>
      <c r="AT123" s="227" t="s">
        <v>199</v>
      </c>
      <c r="AU123" s="227" t="s">
        <v>83</v>
      </c>
      <c r="AY123" s="20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81</v>
      </c>
      <c r="BK123" s="228">
        <f>ROUND(I123*H123,2)</f>
        <v>0</v>
      </c>
      <c r="BL123" s="20" t="s">
        <v>109</v>
      </c>
      <c r="BM123" s="227" t="s">
        <v>4313</v>
      </c>
    </row>
    <row r="124" s="2" customFormat="1" ht="37.8" customHeight="1">
      <c r="A124" s="41"/>
      <c r="B124" s="42"/>
      <c r="C124" s="216" t="s">
        <v>317</v>
      </c>
      <c r="D124" s="216" t="s">
        <v>199</v>
      </c>
      <c r="E124" s="217" t="s">
        <v>4314</v>
      </c>
      <c r="F124" s="218" t="s">
        <v>4315</v>
      </c>
      <c r="G124" s="219" t="s">
        <v>3374</v>
      </c>
      <c r="H124" s="220">
        <v>34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109</v>
      </c>
      <c r="AT124" s="227" t="s">
        <v>199</v>
      </c>
      <c r="AU124" s="227" t="s">
        <v>83</v>
      </c>
      <c r="AY124" s="20" t="s">
        <v>197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81</v>
      </c>
      <c r="BK124" s="228">
        <f>ROUND(I124*H124,2)</f>
        <v>0</v>
      </c>
      <c r="BL124" s="20" t="s">
        <v>109</v>
      </c>
      <c r="BM124" s="227" t="s">
        <v>4316</v>
      </c>
    </row>
    <row r="125" s="2" customFormat="1" ht="24.15" customHeight="1">
      <c r="A125" s="41"/>
      <c r="B125" s="42"/>
      <c r="C125" s="216" t="s">
        <v>7</v>
      </c>
      <c r="D125" s="216" t="s">
        <v>199</v>
      </c>
      <c r="E125" s="217" t="s">
        <v>4317</v>
      </c>
      <c r="F125" s="218" t="s">
        <v>4318</v>
      </c>
      <c r="G125" s="219" t="s">
        <v>3374</v>
      </c>
      <c r="H125" s="220">
        <v>26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109</v>
      </c>
      <c r="AT125" s="227" t="s">
        <v>199</v>
      </c>
      <c r="AU125" s="227" t="s">
        <v>83</v>
      </c>
      <c r="AY125" s="20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81</v>
      </c>
      <c r="BK125" s="228">
        <f>ROUND(I125*H125,2)</f>
        <v>0</v>
      </c>
      <c r="BL125" s="20" t="s">
        <v>109</v>
      </c>
      <c r="BM125" s="227" t="s">
        <v>4319</v>
      </c>
    </row>
    <row r="126" s="2" customFormat="1" ht="24.15" customHeight="1">
      <c r="A126" s="41"/>
      <c r="B126" s="42"/>
      <c r="C126" s="216" t="s">
        <v>328</v>
      </c>
      <c r="D126" s="216" t="s">
        <v>199</v>
      </c>
      <c r="E126" s="217" t="s">
        <v>4320</v>
      </c>
      <c r="F126" s="218" t="s">
        <v>4321</v>
      </c>
      <c r="G126" s="219" t="s">
        <v>3374</v>
      </c>
      <c r="H126" s="220">
        <v>14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109</v>
      </c>
      <c r="AT126" s="227" t="s">
        <v>199</v>
      </c>
      <c r="AU126" s="227" t="s">
        <v>83</v>
      </c>
      <c r="AY126" s="20" t="s">
        <v>197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81</v>
      </c>
      <c r="BK126" s="228">
        <f>ROUND(I126*H126,2)</f>
        <v>0</v>
      </c>
      <c r="BL126" s="20" t="s">
        <v>109</v>
      </c>
      <c r="BM126" s="227" t="s">
        <v>4322</v>
      </c>
    </row>
    <row r="127" s="2" customFormat="1" ht="24.15" customHeight="1">
      <c r="A127" s="41"/>
      <c r="B127" s="42"/>
      <c r="C127" s="216" t="s">
        <v>337</v>
      </c>
      <c r="D127" s="216" t="s">
        <v>199</v>
      </c>
      <c r="E127" s="217" t="s">
        <v>4323</v>
      </c>
      <c r="F127" s="218" t="s">
        <v>4324</v>
      </c>
      <c r="G127" s="219" t="s">
        <v>3374</v>
      </c>
      <c r="H127" s="220">
        <v>14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109</v>
      </c>
      <c r="AT127" s="227" t="s">
        <v>199</v>
      </c>
      <c r="AU127" s="227" t="s">
        <v>83</v>
      </c>
      <c r="AY127" s="20" t="s">
        <v>197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81</v>
      </c>
      <c r="BK127" s="228">
        <f>ROUND(I127*H127,2)</f>
        <v>0</v>
      </c>
      <c r="BL127" s="20" t="s">
        <v>109</v>
      </c>
      <c r="BM127" s="227" t="s">
        <v>4325</v>
      </c>
    </row>
    <row r="128" s="2" customFormat="1" ht="24.15" customHeight="1">
      <c r="A128" s="41"/>
      <c r="B128" s="42"/>
      <c r="C128" s="216" t="s">
        <v>345</v>
      </c>
      <c r="D128" s="216" t="s">
        <v>199</v>
      </c>
      <c r="E128" s="217" t="s">
        <v>4326</v>
      </c>
      <c r="F128" s="218" t="s">
        <v>4327</v>
      </c>
      <c r="G128" s="219" t="s">
        <v>3374</v>
      </c>
      <c r="H128" s="220">
        <v>29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109</v>
      </c>
      <c r="AT128" s="227" t="s">
        <v>199</v>
      </c>
      <c r="AU128" s="227" t="s">
        <v>83</v>
      </c>
      <c r="AY128" s="20" t="s">
        <v>197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81</v>
      </c>
      <c r="BK128" s="228">
        <f>ROUND(I128*H128,2)</f>
        <v>0</v>
      </c>
      <c r="BL128" s="20" t="s">
        <v>109</v>
      </c>
      <c r="BM128" s="227" t="s">
        <v>4328</v>
      </c>
    </row>
    <row r="129" s="2" customFormat="1" ht="24.15" customHeight="1">
      <c r="A129" s="41"/>
      <c r="B129" s="42"/>
      <c r="C129" s="216" t="s">
        <v>352</v>
      </c>
      <c r="D129" s="216" t="s">
        <v>199</v>
      </c>
      <c r="E129" s="217" t="s">
        <v>4329</v>
      </c>
      <c r="F129" s="218" t="s">
        <v>4330</v>
      </c>
      <c r="G129" s="219" t="s">
        <v>3374</v>
      </c>
      <c r="H129" s="220">
        <v>11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109</v>
      </c>
      <c r="AT129" s="227" t="s">
        <v>199</v>
      </c>
      <c r="AU129" s="227" t="s">
        <v>83</v>
      </c>
      <c r="AY129" s="20" t="s">
        <v>197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81</v>
      </c>
      <c r="BK129" s="228">
        <f>ROUND(I129*H129,2)</f>
        <v>0</v>
      </c>
      <c r="BL129" s="20" t="s">
        <v>109</v>
      </c>
      <c r="BM129" s="227" t="s">
        <v>4331</v>
      </c>
    </row>
    <row r="130" s="2" customFormat="1" ht="21.75" customHeight="1">
      <c r="A130" s="41"/>
      <c r="B130" s="42"/>
      <c r="C130" s="216" t="s">
        <v>359</v>
      </c>
      <c r="D130" s="216" t="s">
        <v>199</v>
      </c>
      <c r="E130" s="217" t="s">
        <v>4332</v>
      </c>
      <c r="F130" s="218" t="s">
        <v>4333</v>
      </c>
      <c r="G130" s="219" t="s">
        <v>3374</v>
      </c>
      <c r="H130" s="220">
        <v>2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109</v>
      </c>
      <c r="AT130" s="227" t="s">
        <v>199</v>
      </c>
      <c r="AU130" s="227" t="s">
        <v>83</v>
      </c>
      <c r="AY130" s="20" t="s">
        <v>197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81</v>
      </c>
      <c r="BK130" s="228">
        <f>ROUND(I130*H130,2)</f>
        <v>0</v>
      </c>
      <c r="BL130" s="20" t="s">
        <v>109</v>
      </c>
      <c r="BM130" s="227" t="s">
        <v>4334</v>
      </c>
    </row>
    <row r="131" s="2" customFormat="1" ht="123" customHeight="1">
      <c r="A131" s="41"/>
      <c r="B131" s="42"/>
      <c r="C131" s="216" t="s">
        <v>366</v>
      </c>
      <c r="D131" s="216" t="s">
        <v>199</v>
      </c>
      <c r="E131" s="217" t="s">
        <v>4335</v>
      </c>
      <c r="F131" s="218" t="s">
        <v>4336</v>
      </c>
      <c r="G131" s="219" t="s">
        <v>886</v>
      </c>
      <c r="H131" s="220">
        <v>2450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109</v>
      </c>
      <c r="AT131" s="227" t="s">
        <v>199</v>
      </c>
      <c r="AU131" s="227" t="s">
        <v>83</v>
      </c>
      <c r="AY131" s="20" t="s">
        <v>197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81</v>
      </c>
      <c r="BK131" s="228">
        <f>ROUND(I131*H131,2)</f>
        <v>0</v>
      </c>
      <c r="BL131" s="20" t="s">
        <v>109</v>
      </c>
      <c r="BM131" s="227" t="s">
        <v>4337</v>
      </c>
    </row>
    <row r="132" s="2" customFormat="1" ht="16.5" customHeight="1">
      <c r="A132" s="41"/>
      <c r="B132" s="42"/>
      <c r="C132" s="216" t="s">
        <v>372</v>
      </c>
      <c r="D132" s="216" t="s">
        <v>199</v>
      </c>
      <c r="E132" s="217" t="s">
        <v>4338</v>
      </c>
      <c r="F132" s="218" t="s">
        <v>4339</v>
      </c>
      <c r="G132" s="219" t="s">
        <v>3374</v>
      </c>
      <c r="H132" s="220">
        <v>168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109</v>
      </c>
      <c r="AT132" s="227" t="s">
        <v>199</v>
      </c>
      <c r="AU132" s="227" t="s">
        <v>83</v>
      </c>
      <c r="AY132" s="20" t="s">
        <v>197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81</v>
      </c>
      <c r="BK132" s="228">
        <f>ROUND(I132*H132,2)</f>
        <v>0</v>
      </c>
      <c r="BL132" s="20" t="s">
        <v>109</v>
      </c>
      <c r="BM132" s="227" t="s">
        <v>4340</v>
      </c>
    </row>
    <row r="133" s="2" customFormat="1" ht="101.25" customHeight="1">
      <c r="A133" s="41"/>
      <c r="B133" s="42"/>
      <c r="C133" s="216" t="s">
        <v>379</v>
      </c>
      <c r="D133" s="216" t="s">
        <v>199</v>
      </c>
      <c r="E133" s="217" t="s">
        <v>4341</v>
      </c>
      <c r="F133" s="218" t="s">
        <v>4342</v>
      </c>
      <c r="G133" s="219" t="s">
        <v>3374</v>
      </c>
      <c r="H133" s="220">
        <v>84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109</v>
      </c>
      <c r="AT133" s="227" t="s">
        <v>199</v>
      </c>
      <c r="AU133" s="227" t="s">
        <v>83</v>
      </c>
      <c r="AY133" s="20" t="s">
        <v>197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81</v>
      </c>
      <c r="BK133" s="228">
        <f>ROUND(I133*H133,2)</f>
        <v>0</v>
      </c>
      <c r="BL133" s="20" t="s">
        <v>109</v>
      </c>
      <c r="BM133" s="227" t="s">
        <v>4343</v>
      </c>
    </row>
    <row r="134" s="2" customFormat="1" ht="101.25" customHeight="1">
      <c r="A134" s="41"/>
      <c r="B134" s="42"/>
      <c r="C134" s="216" t="s">
        <v>383</v>
      </c>
      <c r="D134" s="216" t="s">
        <v>199</v>
      </c>
      <c r="E134" s="217" t="s">
        <v>4344</v>
      </c>
      <c r="F134" s="218" t="s">
        <v>4345</v>
      </c>
      <c r="G134" s="219" t="s">
        <v>3374</v>
      </c>
      <c r="H134" s="220">
        <v>27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109</v>
      </c>
      <c r="AT134" s="227" t="s">
        <v>199</v>
      </c>
      <c r="AU134" s="227" t="s">
        <v>83</v>
      </c>
      <c r="AY134" s="20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81</v>
      </c>
      <c r="BK134" s="228">
        <f>ROUND(I134*H134,2)</f>
        <v>0</v>
      </c>
      <c r="BL134" s="20" t="s">
        <v>109</v>
      </c>
      <c r="BM134" s="227" t="s">
        <v>4346</v>
      </c>
    </row>
    <row r="135" s="2" customFormat="1" ht="101.25" customHeight="1">
      <c r="A135" s="41"/>
      <c r="B135" s="42"/>
      <c r="C135" s="216" t="s">
        <v>390</v>
      </c>
      <c r="D135" s="216" t="s">
        <v>199</v>
      </c>
      <c r="E135" s="217" t="s">
        <v>4347</v>
      </c>
      <c r="F135" s="218" t="s">
        <v>4348</v>
      </c>
      <c r="G135" s="219" t="s">
        <v>3374</v>
      </c>
      <c r="H135" s="220">
        <v>38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109</v>
      </c>
      <c r="AT135" s="227" t="s">
        <v>199</v>
      </c>
      <c r="AU135" s="227" t="s">
        <v>83</v>
      </c>
      <c r="AY135" s="20" t="s">
        <v>197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81</v>
      </c>
      <c r="BK135" s="228">
        <f>ROUND(I135*H135,2)</f>
        <v>0</v>
      </c>
      <c r="BL135" s="20" t="s">
        <v>109</v>
      </c>
      <c r="BM135" s="227" t="s">
        <v>4349</v>
      </c>
    </row>
    <row r="136" s="2" customFormat="1" ht="101.25" customHeight="1">
      <c r="A136" s="41"/>
      <c r="B136" s="42"/>
      <c r="C136" s="216" t="s">
        <v>396</v>
      </c>
      <c r="D136" s="216" t="s">
        <v>199</v>
      </c>
      <c r="E136" s="217" t="s">
        <v>4350</v>
      </c>
      <c r="F136" s="218" t="s">
        <v>4351</v>
      </c>
      <c r="G136" s="219" t="s">
        <v>3374</v>
      </c>
      <c r="H136" s="220">
        <v>19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109</v>
      </c>
      <c r="AT136" s="227" t="s">
        <v>199</v>
      </c>
      <c r="AU136" s="227" t="s">
        <v>83</v>
      </c>
      <c r="AY136" s="20" t="s">
        <v>197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81</v>
      </c>
      <c r="BK136" s="228">
        <f>ROUND(I136*H136,2)</f>
        <v>0</v>
      </c>
      <c r="BL136" s="20" t="s">
        <v>109</v>
      </c>
      <c r="BM136" s="227" t="s">
        <v>4352</v>
      </c>
    </row>
    <row r="137" s="12" customFormat="1" ht="20.88" customHeight="1">
      <c r="A137" s="12"/>
      <c r="B137" s="200"/>
      <c r="C137" s="201"/>
      <c r="D137" s="202" t="s">
        <v>73</v>
      </c>
      <c r="E137" s="214" t="s">
        <v>2066</v>
      </c>
      <c r="F137" s="214" t="s">
        <v>4289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SUM(P138:P143)</f>
        <v>0</v>
      </c>
      <c r="Q137" s="208"/>
      <c r="R137" s="209">
        <f>SUM(R138:R143)</f>
        <v>0</v>
      </c>
      <c r="S137" s="208"/>
      <c r="T137" s="210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81</v>
      </c>
      <c r="AT137" s="212" t="s">
        <v>73</v>
      </c>
      <c r="AU137" s="212" t="s">
        <v>83</v>
      </c>
      <c r="AY137" s="211" t="s">
        <v>197</v>
      </c>
      <c r="BK137" s="213">
        <f>SUM(BK138:BK143)</f>
        <v>0</v>
      </c>
    </row>
    <row r="138" s="2" customFormat="1" ht="21.75" customHeight="1">
      <c r="A138" s="41"/>
      <c r="B138" s="42"/>
      <c r="C138" s="216" t="s">
        <v>402</v>
      </c>
      <c r="D138" s="216" t="s">
        <v>199</v>
      </c>
      <c r="E138" s="217" t="s">
        <v>4353</v>
      </c>
      <c r="F138" s="218" t="s">
        <v>4354</v>
      </c>
      <c r="G138" s="219" t="s">
        <v>886</v>
      </c>
      <c r="H138" s="220">
        <v>28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109</v>
      </c>
      <c r="AT138" s="227" t="s">
        <v>199</v>
      </c>
      <c r="AU138" s="227" t="s">
        <v>94</v>
      </c>
      <c r="AY138" s="20" t="s">
        <v>197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81</v>
      </c>
      <c r="BK138" s="228">
        <f>ROUND(I138*H138,2)</f>
        <v>0</v>
      </c>
      <c r="BL138" s="20" t="s">
        <v>109</v>
      </c>
      <c r="BM138" s="227" t="s">
        <v>4355</v>
      </c>
    </row>
    <row r="139" s="13" customFormat="1">
      <c r="A139" s="13"/>
      <c r="B139" s="234"/>
      <c r="C139" s="235"/>
      <c r="D139" s="236" t="s">
        <v>207</v>
      </c>
      <c r="E139" s="237" t="s">
        <v>19</v>
      </c>
      <c r="F139" s="238" t="s">
        <v>4356</v>
      </c>
      <c r="G139" s="235"/>
      <c r="H139" s="239">
        <v>28</v>
      </c>
      <c r="I139" s="240"/>
      <c r="J139" s="235"/>
      <c r="K139" s="235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207</v>
      </c>
      <c r="AU139" s="245" t="s">
        <v>94</v>
      </c>
      <c r="AV139" s="13" t="s">
        <v>83</v>
      </c>
      <c r="AW139" s="13" t="s">
        <v>35</v>
      </c>
      <c r="AX139" s="13" t="s">
        <v>81</v>
      </c>
      <c r="AY139" s="245" t="s">
        <v>197</v>
      </c>
    </row>
    <row r="140" s="2" customFormat="1" ht="37.8" customHeight="1">
      <c r="A140" s="41"/>
      <c r="B140" s="42"/>
      <c r="C140" s="216" t="s">
        <v>408</v>
      </c>
      <c r="D140" s="216" t="s">
        <v>199</v>
      </c>
      <c r="E140" s="217" t="s">
        <v>4357</v>
      </c>
      <c r="F140" s="218" t="s">
        <v>4358</v>
      </c>
      <c r="G140" s="219" t="s">
        <v>886</v>
      </c>
      <c r="H140" s="220">
        <v>94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109</v>
      </c>
      <c r="AT140" s="227" t="s">
        <v>199</v>
      </c>
      <c r="AU140" s="227" t="s">
        <v>94</v>
      </c>
      <c r="AY140" s="20" t="s">
        <v>197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81</v>
      </c>
      <c r="BK140" s="228">
        <f>ROUND(I140*H140,2)</f>
        <v>0</v>
      </c>
      <c r="BL140" s="20" t="s">
        <v>109</v>
      </c>
      <c r="BM140" s="227" t="s">
        <v>4359</v>
      </c>
    </row>
    <row r="141" s="2" customFormat="1" ht="24.15" customHeight="1">
      <c r="A141" s="41"/>
      <c r="B141" s="42"/>
      <c r="C141" s="216" t="s">
        <v>415</v>
      </c>
      <c r="D141" s="216" t="s">
        <v>199</v>
      </c>
      <c r="E141" s="217" t="s">
        <v>4360</v>
      </c>
      <c r="F141" s="218" t="s">
        <v>4361</v>
      </c>
      <c r="G141" s="219" t="s">
        <v>3374</v>
      </c>
      <c r="H141" s="220">
        <v>6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109</v>
      </c>
      <c r="AT141" s="227" t="s">
        <v>199</v>
      </c>
      <c r="AU141" s="227" t="s">
        <v>94</v>
      </c>
      <c r="AY141" s="20" t="s">
        <v>197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81</v>
      </c>
      <c r="BK141" s="228">
        <f>ROUND(I141*H141,2)</f>
        <v>0</v>
      </c>
      <c r="BL141" s="20" t="s">
        <v>109</v>
      </c>
      <c r="BM141" s="227" t="s">
        <v>4362</v>
      </c>
    </row>
    <row r="142" s="2" customFormat="1" ht="24.15" customHeight="1">
      <c r="A142" s="41"/>
      <c r="B142" s="42"/>
      <c r="C142" s="216" t="s">
        <v>423</v>
      </c>
      <c r="D142" s="216" t="s">
        <v>199</v>
      </c>
      <c r="E142" s="217" t="s">
        <v>4363</v>
      </c>
      <c r="F142" s="218" t="s">
        <v>4364</v>
      </c>
      <c r="G142" s="219" t="s">
        <v>3374</v>
      </c>
      <c r="H142" s="220">
        <v>8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109</v>
      </c>
      <c r="AT142" s="227" t="s">
        <v>199</v>
      </c>
      <c r="AU142" s="227" t="s">
        <v>94</v>
      </c>
      <c r="AY142" s="20" t="s">
        <v>197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81</v>
      </c>
      <c r="BK142" s="228">
        <f>ROUND(I142*H142,2)</f>
        <v>0</v>
      </c>
      <c r="BL142" s="20" t="s">
        <v>109</v>
      </c>
      <c r="BM142" s="227" t="s">
        <v>4365</v>
      </c>
    </row>
    <row r="143" s="2" customFormat="1" ht="24.15" customHeight="1">
      <c r="A143" s="41"/>
      <c r="B143" s="42"/>
      <c r="C143" s="216" t="s">
        <v>430</v>
      </c>
      <c r="D143" s="216" t="s">
        <v>199</v>
      </c>
      <c r="E143" s="217" t="s">
        <v>4366</v>
      </c>
      <c r="F143" s="218" t="s">
        <v>4367</v>
      </c>
      <c r="G143" s="219" t="s">
        <v>886</v>
      </c>
      <c r="H143" s="220">
        <v>94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109</v>
      </c>
      <c r="AT143" s="227" t="s">
        <v>199</v>
      </c>
      <c r="AU143" s="227" t="s">
        <v>94</v>
      </c>
      <c r="AY143" s="20" t="s">
        <v>197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81</v>
      </c>
      <c r="BK143" s="228">
        <f>ROUND(I143*H143,2)</f>
        <v>0</v>
      </c>
      <c r="BL143" s="20" t="s">
        <v>109</v>
      </c>
      <c r="BM143" s="227" t="s">
        <v>4368</v>
      </c>
    </row>
    <row r="144" s="12" customFormat="1" ht="20.88" customHeight="1">
      <c r="A144" s="12"/>
      <c r="B144" s="200"/>
      <c r="C144" s="201"/>
      <c r="D144" s="202" t="s">
        <v>73</v>
      </c>
      <c r="E144" s="214" t="s">
        <v>3880</v>
      </c>
      <c r="F144" s="214" t="s">
        <v>4369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SUM(P145:P167)</f>
        <v>0</v>
      </c>
      <c r="Q144" s="208"/>
      <c r="R144" s="209">
        <f>SUM(R145:R167)</f>
        <v>0</v>
      </c>
      <c r="S144" s="208"/>
      <c r="T144" s="210">
        <f>SUM(T145:T167)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81</v>
      </c>
      <c r="AT144" s="212" t="s">
        <v>73</v>
      </c>
      <c r="AU144" s="212" t="s">
        <v>83</v>
      </c>
      <c r="AY144" s="211" t="s">
        <v>197</v>
      </c>
      <c r="BK144" s="213">
        <f>SUM(BK145:BK167)</f>
        <v>0</v>
      </c>
    </row>
    <row r="145" s="2" customFormat="1" ht="44.25" customHeight="1">
      <c r="A145" s="41"/>
      <c r="B145" s="42"/>
      <c r="C145" s="216" t="s">
        <v>436</v>
      </c>
      <c r="D145" s="216" t="s">
        <v>199</v>
      </c>
      <c r="E145" s="217" t="s">
        <v>4370</v>
      </c>
      <c r="F145" s="218" t="s">
        <v>4371</v>
      </c>
      <c r="G145" s="219" t="s">
        <v>886</v>
      </c>
      <c r="H145" s="220">
        <v>99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109</v>
      </c>
      <c r="AT145" s="227" t="s">
        <v>199</v>
      </c>
      <c r="AU145" s="227" t="s">
        <v>94</v>
      </c>
      <c r="AY145" s="20" t="s">
        <v>197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81</v>
      </c>
      <c r="BK145" s="228">
        <f>ROUND(I145*H145,2)</f>
        <v>0</v>
      </c>
      <c r="BL145" s="20" t="s">
        <v>109</v>
      </c>
      <c r="BM145" s="227" t="s">
        <v>4372</v>
      </c>
    </row>
    <row r="146" s="2" customFormat="1" ht="24.15" customHeight="1">
      <c r="A146" s="41"/>
      <c r="B146" s="42"/>
      <c r="C146" s="216" t="s">
        <v>442</v>
      </c>
      <c r="D146" s="216" t="s">
        <v>199</v>
      </c>
      <c r="E146" s="217" t="s">
        <v>4373</v>
      </c>
      <c r="F146" s="218" t="s">
        <v>4374</v>
      </c>
      <c r="G146" s="219" t="s">
        <v>886</v>
      </c>
      <c r="H146" s="220">
        <v>99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109</v>
      </c>
      <c r="AT146" s="227" t="s">
        <v>199</v>
      </c>
      <c r="AU146" s="227" t="s">
        <v>94</v>
      </c>
      <c r="AY146" s="20" t="s">
        <v>197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81</v>
      </c>
      <c r="BK146" s="228">
        <f>ROUND(I146*H146,2)</f>
        <v>0</v>
      </c>
      <c r="BL146" s="20" t="s">
        <v>109</v>
      </c>
      <c r="BM146" s="227" t="s">
        <v>4375</v>
      </c>
    </row>
    <row r="147" s="2" customFormat="1" ht="37.8" customHeight="1">
      <c r="A147" s="41"/>
      <c r="B147" s="42"/>
      <c r="C147" s="216" t="s">
        <v>448</v>
      </c>
      <c r="D147" s="216" t="s">
        <v>199</v>
      </c>
      <c r="E147" s="217" t="s">
        <v>4376</v>
      </c>
      <c r="F147" s="218" t="s">
        <v>4377</v>
      </c>
      <c r="G147" s="219" t="s">
        <v>886</v>
      </c>
      <c r="H147" s="220">
        <v>34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109</v>
      </c>
      <c r="AT147" s="227" t="s">
        <v>199</v>
      </c>
      <c r="AU147" s="227" t="s">
        <v>94</v>
      </c>
      <c r="AY147" s="20" t="s">
        <v>197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81</v>
      </c>
      <c r="BK147" s="228">
        <f>ROUND(I147*H147,2)</f>
        <v>0</v>
      </c>
      <c r="BL147" s="20" t="s">
        <v>109</v>
      </c>
      <c r="BM147" s="227" t="s">
        <v>4378</v>
      </c>
    </row>
    <row r="148" s="2" customFormat="1" ht="24.15" customHeight="1">
      <c r="A148" s="41"/>
      <c r="B148" s="42"/>
      <c r="C148" s="216" t="s">
        <v>455</v>
      </c>
      <c r="D148" s="216" t="s">
        <v>199</v>
      </c>
      <c r="E148" s="217" t="s">
        <v>4379</v>
      </c>
      <c r="F148" s="218" t="s">
        <v>4380</v>
      </c>
      <c r="G148" s="219" t="s">
        <v>3374</v>
      </c>
      <c r="H148" s="220">
        <v>20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109</v>
      </c>
      <c r="AT148" s="227" t="s">
        <v>199</v>
      </c>
      <c r="AU148" s="227" t="s">
        <v>94</v>
      </c>
      <c r="AY148" s="20" t="s">
        <v>197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81</v>
      </c>
      <c r="BK148" s="228">
        <f>ROUND(I148*H148,2)</f>
        <v>0</v>
      </c>
      <c r="BL148" s="20" t="s">
        <v>109</v>
      </c>
      <c r="BM148" s="227" t="s">
        <v>4381</v>
      </c>
    </row>
    <row r="149" s="2" customFormat="1" ht="33" customHeight="1">
      <c r="A149" s="41"/>
      <c r="B149" s="42"/>
      <c r="C149" s="216" t="s">
        <v>462</v>
      </c>
      <c r="D149" s="216" t="s">
        <v>199</v>
      </c>
      <c r="E149" s="217" t="s">
        <v>4382</v>
      </c>
      <c r="F149" s="218" t="s">
        <v>4383</v>
      </c>
      <c r="G149" s="219" t="s">
        <v>3374</v>
      </c>
      <c r="H149" s="220">
        <v>34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109</v>
      </c>
      <c r="AT149" s="227" t="s">
        <v>199</v>
      </c>
      <c r="AU149" s="227" t="s">
        <v>94</v>
      </c>
      <c r="AY149" s="20" t="s">
        <v>197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81</v>
      </c>
      <c r="BK149" s="228">
        <f>ROUND(I149*H149,2)</f>
        <v>0</v>
      </c>
      <c r="BL149" s="20" t="s">
        <v>109</v>
      </c>
      <c r="BM149" s="227" t="s">
        <v>4384</v>
      </c>
    </row>
    <row r="150" s="2" customFormat="1" ht="24.15" customHeight="1">
      <c r="A150" s="41"/>
      <c r="B150" s="42"/>
      <c r="C150" s="216" t="s">
        <v>467</v>
      </c>
      <c r="D150" s="216" t="s">
        <v>199</v>
      </c>
      <c r="E150" s="217" t="s">
        <v>4385</v>
      </c>
      <c r="F150" s="218" t="s">
        <v>4386</v>
      </c>
      <c r="G150" s="219" t="s">
        <v>886</v>
      </c>
      <c r="H150" s="220">
        <v>34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109</v>
      </c>
      <c r="AT150" s="227" t="s">
        <v>199</v>
      </c>
      <c r="AU150" s="227" t="s">
        <v>94</v>
      </c>
      <c r="AY150" s="20" t="s">
        <v>197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81</v>
      </c>
      <c r="BK150" s="228">
        <f>ROUND(I150*H150,2)</f>
        <v>0</v>
      </c>
      <c r="BL150" s="20" t="s">
        <v>109</v>
      </c>
      <c r="BM150" s="227" t="s">
        <v>4387</v>
      </c>
    </row>
    <row r="151" s="2" customFormat="1" ht="33" customHeight="1">
      <c r="A151" s="41"/>
      <c r="B151" s="42"/>
      <c r="C151" s="216" t="s">
        <v>474</v>
      </c>
      <c r="D151" s="216" t="s">
        <v>199</v>
      </c>
      <c r="E151" s="217" t="s">
        <v>4388</v>
      </c>
      <c r="F151" s="218" t="s">
        <v>4389</v>
      </c>
      <c r="G151" s="219" t="s">
        <v>886</v>
      </c>
      <c r="H151" s="220">
        <v>25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109</v>
      </c>
      <c r="AT151" s="227" t="s">
        <v>199</v>
      </c>
      <c r="AU151" s="227" t="s">
        <v>94</v>
      </c>
      <c r="AY151" s="20" t="s">
        <v>197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81</v>
      </c>
      <c r="BK151" s="228">
        <f>ROUND(I151*H151,2)</f>
        <v>0</v>
      </c>
      <c r="BL151" s="20" t="s">
        <v>109</v>
      </c>
      <c r="BM151" s="227" t="s">
        <v>4390</v>
      </c>
    </row>
    <row r="152" s="2" customFormat="1" ht="33" customHeight="1">
      <c r="A152" s="41"/>
      <c r="B152" s="42"/>
      <c r="C152" s="216" t="s">
        <v>481</v>
      </c>
      <c r="D152" s="216" t="s">
        <v>199</v>
      </c>
      <c r="E152" s="217" t="s">
        <v>4391</v>
      </c>
      <c r="F152" s="218" t="s">
        <v>4392</v>
      </c>
      <c r="G152" s="219" t="s">
        <v>886</v>
      </c>
      <c r="H152" s="220">
        <v>61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109</v>
      </c>
      <c r="AT152" s="227" t="s">
        <v>199</v>
      </c>
      <c r="AU152" s="227" t="s">
        <v>94</v>
      </c>
      <c r="AY152" s="20" t="s">
        <v>197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81</v>
      </c>
      <c r="BK152" s="228">
        <f>ROUND(I152*H152,2)</f>
        <v>0</v>
      </c>
      <c r="BL152" s="20" t="s">
        <v>109</v>
      </c>
      <c r="BM152" s="227" t="s">
        <v>4393</v>
      </c>
    </row>
    <row r="153" s="2" customFormat="1" ht="24.15" customHeight="1">
      <c r="A153" s="41"/>
      <c r="B153" s="42"/>
      <c r="C153" s="216" t="s">
        <v>488</v>
      </c>
      <c r="D153" s="216" t="s">
        <v>199</v>
      </c>
      <c r="E153" s="217" t="s">
        <v>4394</v>
      </c>
      <c r="F153" s="218" t="s">
        <v>4395</v>
      </c>
      <c r="G153" s="219" t="s">
        <v>3374</v>
      </c>
      <c r="H153" s="220">
        <v>63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109</v>
      </c>
      <c r="AT153" s="227" t="s">
        <v>199</v>
      </c>
      <c r="AU153" s="227" t="s">
        <v>94</v>
      </c>
      <c r="AY153" s="20" t="s">
        <v>197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81</v>
      </c>
      <c r="BK153" s="228">
        <f>ROUND(I153*H153,2)</f>
        <v>0</v>
      </c>
      <c r="BL153" s="20" t="s">
        <v>109</v>
      </c>
      <c r="BM153" s="227" t="s">
        <v>4396</v>
      </c>
    </row>
    <row r="154" s="2" customFormat="1" ht="24.15" customHeight="1">
      <c r="A154" s="41"/>
      <c r="B154" s="42"/>
      <c r="C154" s="216" t="s">
        <v>503</v>
      </c>
      <c r="D154" s="216" t="s">
        <v>199</v>
      </c>
      <c r="E154" s="217" t="s">
        <v>4397</v>
      </c>
      <c r="F154" s="218" t="s">
        <v>4398</v>
      </c>
      <c r="G154" s="219" t="s">
        <v>3374</v>
      </c>
      <c r="H154" s="220">
        <v>62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109</v>
      </c>
      <c r="AT154" s="227" t="s">
        <v>199</v>
      </c>
      <c r="AU154" s="227" t="s">
        <v>94</v>
      </c>
      <c r="AY154" s="20" t="s">
        <v>197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81</v>
      </c>
      <c r="BK154" s="228">
        <f>ROUND(I154*H154,2)</f>
        <v>0</v>
      </c>
      <c r="BL154" s="20" t="s">
        <v>109</v>
      </c>
      <c r="BM154" s="227" t="s">
        <v>4399</v>
      </c>
    </row>
    <row r="155" s="2" customFormat="1" ht="24.15" customHeight="1">
      <c r="A155" s="41"/>
      <c r="B155" s="42"/>
      <c r="C155" s="216" t="s">
        <v>508</v>
      </c>
      <c r="D155" s="216" t="s">
        <v>199</v>
      </c>
      <c r="E155" s="217" t="s">
        <v>4400</v>
      </c>
      <c r="F155" s="218" t="s">
        <v>4401</v>
      </c>
      <c r="G155" s="219" t="s">
        <v>3374</v>
      </c>
      <c r="H155" s="220">
        <v>7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109</v>
      </c>
      <c r="AT155" s="227" t="s">
        <v>199</v>
      </c>
      <c r="AU155" s="227" t="s">
        <v>94</v>
      </c>
      <c r="AY155" s="20" t="s">
        <v>197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81</v>
      </c>
      <c r="BK155" s="228">
        <f>ROUND(I155*H155,2)</f>
        <v>0</v>
      </c>
      <c r="BL155" s="20" t="s">
        <v>109</v>
      </c>
      <c r="BM155" s="227" t="s">
        <v>4402</v>
      </c>
    </row>
    <row r="156" s="2" customFormat="1" ht="24.15" customHeight="1">
      <c r="A156" s="41"/>
      <c r="B156" s="42"/>
      <c r="C156" s="216" t="s">
        <v>514</v>
      </c>
      <c r="D156" s="216" t="s">
        <v>199</v>
      </c>
      <c r="E156" s="217" t="s">
        <v>4403</v>
      </c>
      <c r="F156" s="218" t="s">
        <v>4404</v>
      </c>
      <c r="G156" s="219" t="s">
        <v>886</v>
      </c>
      <c r="H156" s="220">
        <v>35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109</v>
      </c>
      <c r="AT156" s="227" t="s">
        <v>199</v>
      </c>
      <c r="AU156" s="227" t="s">
        <v>94</v>
      </c>
      <c r="AY156" s="20" t="s">
        <v>197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81</v>
      </c>
      <c r="BK156" s="228">
        <f>ROUND(I156*H156,2)</f>
        <v>0</v>
      </c>
      <c r="BL156" s="20" t="s">
        <v>109</v>
      </c>
      <c r="BM156" s="227" t="s">
        <v>4405</v>
      </c>
    </row>
    <row r="157" s="2" customFormat="1" ht="24.15" customHeight="1">
      <c r="A157" s="41"/>
      <c r="B157" s="42"/>
      <c r="C157" s="216" t="s">
        <v>519</v>
      </c>
      <c r="D157" s="216" t="s">
        <v>199</v>
      </c>
      <c r="E157" s="217" t="s">
        <v>4406</v>
      </c>
      <c r="F157" s="218" t="s">
        <v>4407</v>
      </c>
      <c r="G157" s="219" t="s">
        <v>3374</v>
      </c>
      <c r="H157" s="220">
        <v>62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109</v>
      </c>
      <c r="AT157" s="227" t="s">
        <v>199</v>
      </c>
      <c r="AU157" s="227" t="s">
        <v>94</v>
      </c>
      <c r="AY157" s="20" t="s">
        <v>197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81</v>
      </c>
      <c r="BK157" s="228">
        <f>ROUND(I157*H157,2)</f>
        <v>0</v>
      </c>
      <c r="BL157" s="20" t="s">
        <v>109</v>
      </c>
      <c r="BM157" s="227" t="s">
        <v>4408</v>
      </c>
    </row>
    <row r="158" s="2" customFormat="1" ht="24.15" customHeight="1">
      <c r="A158" s="41"/>
      <c r="B158" s="42"/>
      <c r="C158" s="216" t="s">
        <v>525</v>
      </c>
      <c r="D158" s="216" t="s">
        <v>199</v>
      </c>
      <c r="E158" s="217" t="s">
        <v>4409</v>
      </c>
      <c r="F158" s="218" t="s">
        <v>4410</v>
      </c>
      <c r="G158" s="219" t="s">
        <v>886</v>
      </c>
      <c r="H158" s="220">
        <v>41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109</v>
      </c>
      <c r="AT158" s="227" t="s">
        <v>199</v>
      </c>
      <c r="AU158" s="227" t="s">
        <v>94</v>
      </c>
      <c r="AY158" s="20" t="s">
        <v>197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81</v>
      </c>
      <c r="BK158" s="228">
        <f>ROUND(I158*H158,2)</f>
        <v>0</v>
      </c>
      <c r="BL158" s="20" t="s">
        <v>109</v>
      </c>
      <c r="BM158" s="227" t="s">
        <v>4411</v>
      </c>
    </row>
    <row r="159" s="2" customFormat="1" ht="24.15" customHeight="1">
      <c r="A159" s="41"/>
      <c r="B159" s="42"/>
      <c r="C159" s="216" t="s">
        <v>533</v>
      </c>
      <c r="D159" s="216" t="s">
        <v>199</v>
      </c>
      <c r="E159" s="217" t="s">
        <v>4412</v>
      </c>
      <c r="F159" s="218" t="s">
        <v>4413</v>
      </c>
      <c r="G159" s="219" t="s">
        <v>886</v>
      </c>
      <c r="H159" s="220">
        <v>39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109</v>
      </c>
      <c r="AT159" s="227" t="s">
        <v>199</v>
      </c>
      <c r="AU159" s="227" t="s">
        <v>94</v>
      </c>
      <c r="AY159" s="20" t="s">
        <v>197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81</v>
      </c>
      <c r="BK159" s="228">
        <f>ROUND(I159*H159,2)</f>
        <v>0</v>
      </c>
      <c r="BL159" s="20" t="s">
        <v>109</v>
      </c>
      <c r="BM159" s="227" t="s">
        <v>4414</v>
      </c>
    </row>
    <row r="160" s="2" customFormat="1" ht="21.75" customHeight="1">
      <c r="A160" s="41"/>
      <c r="B160" s="42"/>
      <c r="C160" s="216" t="s">
        <v>541</v>
      </c>
      <c r="D160" s="216" t="s">
        <v>199</v>
      </c>
      <c r="E160" s="217" t="s">
        <v>4415</v>
      </c>
      <c r="F160" s="218" t="s">
        <v>4416</v>
      </c>
      <c r="G160" s="219" t="s">
        <v>3374</v>
      </c>
      <c r="H160" s="220">
        <v>63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109</v>
      </c>
      <c r="AT160" s="227" t="s">
        <v>199</v>
      </c>
      <c r="AU160" s="227" t="s">
        <v>94</v>
      </c>
      <c r="AY160" s="20" t="s">
        <v>197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81</v>
      </c>
      <c r="BK160" s="228">
        <f>ROUND(I160*H160,2)</f>
        <v>0</v>
      </c>
      <c r="BL160" s="20" t="s">
        <v>109</v>
      </c>
      <c r="BM160" s="227" t="s">
        <v>4417</v>
      </c>
    </row>
    <row r="161" s="2" customFormat="1" ht="37.8" customHeight="1">
      <c r="A161" s="41"/>
      <c r="B161" s="42"/>
      <c r="C161" s="216" t="s">
        <v>546</v>
      </c>
      <c r="D161" s="216" t="s">
        <v>199</v>
      </c>
      <c r="E161" s="217" t="s">
        <v>4418</v>
      </c>
      <c r="F161" s="218" t="s">
        <v>4419</v>
      </c>
      <c r="G161" s="219" t="s">
        <v>3374</v>
      </c>
      <c r="H161" s="220">
        <v>11</v>
      </c>
      <c r="I161" s="221"/>
      <c r="J161" s="222">
        <f>ROUND(I161*H161,2)</f>
        <v>0</v>
      </c>
      <c r="K161" s="218" t="s">
        <v>19</v>
      </c>
      <c r="L161" s="47"/>
      <c r="M161" s="223" t="s">
        <v>19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109</v>
      </c>
      <c r="AT161" s="227" t="s">
        <v>199</v>
      </c>
      <c r="AU161" s="227" t="s">
        <v>94</v>
      </c>
      <c r="AY161" s="20" t="s">
        <v>197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81</v>
      </c>
      <c r="BK161" s="228">
        <f>ROUND(I161*H161,2)</f>
        <v>0</v>
      </c>
      <c r="BL161" s="20" t="s">
        <v>109</v>
      </c>
      <c r="BM161" s="227" t="s">
        <v>4420</v>
      </c>
    </row>
    <row r="162" s="2" customFormat="1" ht="24.15" customHeight="1">
      <c r="A162" s="41"/>
      <c r="B162" s="42"/>
      <c r="C162" s="216" t="s">
        <v>550</v>
      </c>
      <c r="D162" s="216" t="s">
        <v>199</v>
      </c>
      <c r="E162" s="217" t="s">
        <v>4421</v>
      </c>
      <c r="F162" s="218" t="s">
        <v>4422</v>
      </c>
      <c r="G162" s="219" t="s">
        <v>3374</v>
      </c>
      <c r="H162" s="220">
        <v>2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45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109</v>
      </c>
      <c r="AT162" s="227" t="s">
        <v>199</v>
      </c>
      <c r="AU162" s="227" t="s">
        <v>94</v>
      </c>
      <c r="AY162" s="20" t="s">
        <v>197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81</v>
      </c>
      <c r="BK162" s="228">
        <f>ROUND(I162*H162,2)</f>
        <v>0</v>
      </c>
      <c r="BL162" s="20" t="s">
        <v>109</v>
      </c>
      <c r="BM162" s="227" t="s">
        <v>4423</v>
      </c>
    </row>
    <row r="163" s="2" customFormat="1" ht="37.8" customHeight="1">
      <c r="A163" s="41"/>
      <c r="B163" s="42"/>
      <c r="C163" s="216" t="s">
        <v>562</v>
      </c>
      <c r="D163" s="216" t="s">
        <v>199</v>
      </c>
      <c r="E163" s="217" t="s">
        <v>4424</v>
      </c>
      <c r="F163" s="218" t="s">
        <v>4425</v>
      </c>
      <c r="G163" s="219" t="s">
        <v>3374</v>
      </c>
      <c r="H163" s="220">
        <v>172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109</v>
      </c>
      <c r="AT163" s="227" t="s">
        <v>199</v>
      </c>
      <c r="AU163" s="227" t="s">
        <v>94</v>
      </c>
      <c r="AY163" s="20" t="s">
        <v>197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81</v>
      </c>
      <c r="BK163" s="228">
        <f>ROUND(I163*H163,2)</f>
        <v>0</v>
      </c>
      <c r="BL163" s="20" t="s">
        <v>109</v>
      </c>
      <c r="BM163" s="227" t="s">
        <v>4426</v>
      </c>
    </row>
    <row r="164" s="2" customFormat="1" ht="33" customHeight="1">
      <c r="A164" s="41"/>
      <c r="B164" s="42"/>
      <c r="C164" s="216" t="s">
        <v>566</v>
      </c>
      <c r="D164" s="216" t="s">
        <v>199</v>
      </c>
      <c r="E164" s="217" t="s">
        <v>4427</v>
      </c>
      <c r="F164" s="218" t="s">
        <v>4428</v>
      </c>
      <c r="G164" s="219" t="s">
        <v>3374</v>
      </c>
      <c r="H164" s="220">
        <v>32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109</v>
      </c>
      <c r="AT164" s="227" t="s">
        <v>199</v>
      </c>
      <c r="AU164" s="227" t="s">
        <v>94</v>
      </c>
      <c r="AY164" s="20" t="s">
        <v>197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81</v>
      </c>
      <c r="BK164" s="228">
        <f>ROUND(I164*H164,2)</f>
        <v>0</v>
      </c>
      <c r="BL164" s="20" t="s">
        <v>109</v>
      </c>
      <c r="BM164" s="227" t="s">
        <v>4429</v>
      </c>
    </row>
    <row r="165" s="2" customFormat="1" ht="24.15" customHeight="1">
      <c r="A165" s="41"/>
      <c r="B165" s="42"/>
      <c r="C165" s="216" t="s">
        <v>571</v>
      </c>
      <c r="D165" s="216" t="s">
        <v>199</v>
      </c>
      <c r="E165" s="217" t="s">
        <v>4430</v>
      </c>
      <c r="F165" s="218" t="s">
        <v>4431</v>
      </c>
      <c r="G165" s="219" t="s">
        <v>3374</v>
      </c>
      <c r="H165" s="220">
        <v>63</v>
      </c>
      <c r="I165" s="221"/>
      <c r="J165" s="222">
        <f>ROUND(I165*H165,2)</f>
        <v>0</v>
      </c>
      <c r="K165" s="218" t="s">
        <v>19</v>
      </c>
      <c r="L165" s="47"/>
      <c r="M165" s="223" t="s">
        <v>19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109</v>
      </c>
      <c r="AT165" s="227" t="s">
        <v>199</v>
      </c>
      <c r="AU165" s="227" t="s">
        <v>94</v>
      </c>
      <c r="AY165" s="20" t="s">
        <v>197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81</v>
      </c>
      <c r="BK165" s="228">
        <f>ROUND(I165*H165,2)</f>
        <v>0</v>
      </c>
      <c r="BL165" s="20" t="s">
        <v>109</v>
      </c>
      <c r="BM165" s="227" t="s">
        <v>4432</v>
      </c>
    </row>
    <row r="166" s="2" customFormat="1" ht="33" customHeight="1">
      <c r="A166" s="41"/>
      <c r="B166" s="42"/>
      <c r="C166" s="216" t="s">
        <v>576</v>
      </c>
      <c r="D166" s="216" t="s">
        <v>199</v>
      </c>
      <c r="E166" s="217" t="s">
        <v>4433</v>
      </c>
      <c r="F166" s="218" t="s">
        <v>4434</v>
      </c>
      <c r="G166" s="219" t="s">
        <v>3374</v>
      </c>
      <c r="H166" s="220">
        <v>32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45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109</v>
      </c>
      <c r="AT166" s="227" t="s">
        <v>199</v>
      </c>
      <c r="AU166" s="227" t="s">
        <v>94</v>
      </c>
      <c r="AY166" s="20" t="s">
        <v>197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81</v>
      </c>
      <c r="BK166" s="228">
        <f>ROUND(I166*H166,2)</f>
        <v>0</v>
      </c>
      <c r="BL166" s="20" t="s">
        <v>109</v>
      </c>
      <c r="BM166" s="227" t="s">
        <v>4435</v>
      </c>
    </row>
    <row r="167" s="2" customFormat="1" ht="21.75" customHeight="1">
      <c r="A167" s="41"/>
      <c r="B167" s="42"/>
      <c r="C167" s="216" t="s">
        <v>580</v>
      </c>
      <c r="D167" s="216" t="s">
        <v>199</v>
      </c>
      <c r="E167" s="217" t="s">
        <v>4436</v>
      </c>
      <c r="F167" s="218" t="s">
        <v>4437</v>
      </c>
      <c r="G167" s="219" t="s">
        <v>3374</v>
      </c>
      <c r="H167" s="220">
        <v>169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109</v>
      </c>
      <c r="AT167" s="227" t="s">
        <v>199</v>
      </c>
      <c r="AU167" s="227" t="s">
        <v>94</v>
      </c>
      <c r="AY167" s="20" t="s">
        <v>197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81</v>
      </c>
      <c r="BK167" s="228">
        <f>ROUND(I167*H167,2)</f>
        <v>0</v>
      </c>
      <c r="BL167" s="20" t="s">
        <v>109</v>
      </c>
      <c r="BM167" s="227" t="s">
        <v>4438</v>
      </c>
    </row>
    <row r="168" s="12" customFormat="1" ht="20.88" customHeight="1">
      <c r="A168" s="12"/>
      <c r="B168" s="200"/>
      <c r="C168" s="201"/>
      <c r="D168" s="202" t="s">
        <v>73</v>
      </c>
      <c r="E168" s="214" t="s">
        <v>3909</v>
      </c>
      <c r="F168" s="214" t="s">
        <v>4439</v>
      </c>
      <c r="G168" s="201"/>
      <c r="H168" s="201"/>
      <c r="I168" s="204"/>
      <c r="J168" s="215">
        <f>BK168</f>
        <v>0</v>
      </c>
      <c r="K168" s="201"/>
      <c r="L168" s="206"/>
      <c r="M168" s="207"/>
      <c r="N168" s="208"/>
      <c r="O168" s="208"/>
      <c r="P168" s="209">
        <f>SUM(P169:P175)</f>
        <v>0</v>
      </c>
      <c r="Q168" s="208"/>
      <c r="R168" s="209">
        <f>SUM(R169:R175)</f>
        <v>0</v>
      </c>
      <c r="S168" s="208"/>
      <c r="T168" s="210">
        <f>SUM(T169:T175)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1" t="s">
        <v>81</v>
      </c>
      <c r="AT168" s="212" t="s">
        <v>73</v>
      </c>
      <c r="AU168" s="212" t="s">
        <v>83</v>
      </c>
      <c r="AY168" s="211" t="s">
        <v>197</v>
      </c>
      <c r="BK168" s="213">
        <f>SUM(BK169:BK175)</f>
        <v>0</v>
      </c>
    </row>
    <row r="169" s="2" customFormat="1" ht="16.5" customHeight="1">
      <c r="A169" s="41"/>
      <c r="B169" s="42"/>
      <c r="C169" s="216" t="s">
        <v>589</v>
      </c>
      <c r="D169" s="216" t="s">
        <v>199</v>
      </c>
      <c r="E169" s="217" t="s">
        <v>4440</v>
      </c>
      <c r="F169" s="218" t="s">
        <v>4441</v>
      </c>
      <c r="G169" s="219" t="s">
        <v>3374</v>
      </c>
      <c r="H169" s="220">
        <v>5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45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109</v>
      </c>
      <c r="AT169" s="227" t="s">
        <v>199</v>
      </c>
      <c r="AU169" s="227" t="s">
        <v>94</v>
      </c>
      <c r="AY169" s="20" t="s">
        <v>197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81</v>
      </c>
      <c r="BK169" s="228">
        <f>ROUND(I169*H169,2)</f>
        <v>0</v>
      </c>
      <c r="BL169" s="20" t="s">
        <v>109</v>
      </c>
      <c r="BM169" s="227" t="s">
        <v>4442</v>
      </c>
    </row>
    <row r="170" s="2" customFormat="1" ht="16.5" customHeight="1">
      <c r="A170" s="41"/>
      <c r="B170" s="42"/>
      <c r="C170" s="216" t="s">
        <v>597</v>
      </c>
      <c r="D170" s="216" t="s">
        <v>199</v>
      </c>
      <c r="E170" s="217" t="s">
        <v>4443</v>
      </c>
      <c r="F170" s="218" t="s">
        <v>4444</v>
      </c>
      <c r="G170" s="219" t="s">
        <v>3374</v>
      </c>
      <c r="H170" s="220">
        <v>5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109</v>
      </c>
      <c r="AT170" s="227" t="s">
        <v>199</v>
      </c>
      <c r="AU170" s="227" t="s">
        <v>94</v>
      </c>
      <c r="AY170" s="20" t="s">
        <v>197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81</v>
      </c>
      <c r="BK170" s="228">
        <f>ROUND(I170*H170,2)</f>
        <v>0</v>
      </c>
      <c r="BL170" s="20" t="s">
        <v>109</v>
      </c>
      <c r="BM170" s="227" t="s">
        <v>4445</v>
      </c>
    </row>
    <row r="171" s="2" customFormat="1" ht="16.5" customHeight="1">
      <c r="A171" s="41"/>
      <c r="B171" s="42"/>
      <c r="C171" s="216" t="s">
        <v>602</v>
      </c>
      <c r="D171" s="216" t="s">
        <v>199</v>
      </c>
      <c r="E171" s="217" t="s">
        <v>4446</v>
      </c>
      <c r="F171" s="218" t="s">
        <v>4447</v>
      </c>
      <c r="G171" s="219" t="s">
        <v>3374</v>
      </c>
      <c r="H171" s="220">
        <v>2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45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109</v>
      </c>
      <c r="AT171" s="227" t="s">
        <v>199</v>
      </c>
      <c r="AU171" s="227" t="s">
        <v>94</v>
      </c>
      <c r="AY171" s="20" t="s">
        <v>197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81</v>
      </c>
      <c r="BK171" s="228">
        <f>ROUND(I171*H171,2)</f>
        <v>0</v>
      </c>
      <c r="BL171" s="20" t="s">
        <v>109</v>
      </c>
      <c r="BM171" s="227" t="s">
        <v>4448</v>
      </c>
    </row>
    <row r="172" s="2" customFormat="1" ht="16.5" customHeight="1">
      <c r="A172" s="41"/>
      <c r="B172" s="42"/>
      <c r="C172" s="216" t="s">
        <v>611</v>
      </c>
      <c r="D172" s="216" t="s">
        <v>199</v>
      </c>
      <c r="E172" s="217" t="s">
        <v>4449</v>
      </c>
      <c r="F172" s="218" t="s">
        <v>4450</v>
      </c>
      <c r="G172" s="219" t="s">
        <v>3374</v>
      </c>
      <c r="H172" s="220">
        <v>2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109</v>
      </c>
      <c r="AT172" s="227" t="s">
        <v>199</v>
      </c>
      <c r="AU172" s="227" t="s">
        <v>94</v>
      </c>
      <c r="AY172" s="20" t="s">
        <v>197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81</v>
      </c>
      <c r="BK172" s="228">
        <f>ROUND(I172*H172,2)</f>
        <v>0</v>
      </c>
      <c r="BL172" s="20" t="s">
        <v>109</v>
      </c>
      <c r="BM172" s="227" t="s">
        <v>4451</v>
      </c>
    </row>
    <row r="173" s="2" customFormat="1" ht="16.5" customHeight="1">
      <c r="A173" s="41"/>
      <c r="B173" s="42"/>
      <c r="C173" s="216" t="s">
        <v>616</v>
      </c>
      <c r="D173" s="216" t="s">
        <v>199</v>
      </c>
      <c r="E173" s="217" t="s">
        <v>4452</v>
      </c>
      <c r="F173" s="218" t="s">
        <v>4453</v>
      </c>
      <c r="G173" s="219" t="s">
        <v>3374</v>
      </c>
      <c r="H173" s="220">
        <v>4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109</v>
      </c>
      <c r="AT173" s="227" t="s">
        <v>199</v>
      </c>
      <c r="AU173" s="227" t="s">
        <v>94</v>
      </c>
      <c r="AY173" s="20" t="s">
        <v>197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81</v>
      </c>
      <c r="BK173" s="228">
        <f>ROUND(I173*H173,2)</f>
        <v>0</v>
      </c>
      <c r="BL173" s="20" t="s">
        <v>109</v>
      </c>
      <c r="BM173" s="227" t="s">
        <v>4454</v>
      </c>
    </row>
    <row r="174" s="2" customFormat="1" ht="16.5" customHeight="1">
      <c r="A174" s="41"/>
      <c r="B174" s="42"/>
      <c r="C174" s="216" t="s">
        <v>623</v>
      </c>
      <c r="D174" s="216" t="s">
        <v>199</v>
      </c>
      <c r="E174" s="217" t="s">
        <v>4455</v>
      </c>
      <c r="F174" s="218" t="s">
        <v>4456</v>
      </c>
      <c r="G174" s="219" t="s">
        <v>3374</v>
      </c>
      <c r="H174" s="220">
        <v>1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109</v>
      </c>
      <c r="AT174" s="227" t="s">
        <v>199</v>
      </c>
      <c r="AU174" s="227" t="s">
        <v>94</v>
      </c>
      <c r="AY174" s="20" t="s">
        <v>197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81</v>
      </c>
      <c r="BK174" s="228">
        <f>ROUND(I174*H174,2)</f>
        <v>0</v>
      </c>
      <c r="BL174" s="20" t="s">
        <v>109</v>
      </c>
      <c r="BM174" s="227" t="s">
        <v>4457</v>
      </c>
    </row>
    <row r="175" s="2" customFormat="1" ht="16.5" customHeight="1">
      <c r="A175" s="41"/>
      <c r="B175" s="42"/>
      <c r="C175" s="216" t="s">
        <v>629</v>
      </c>
      <c r="D175" s="216" t="s">
        <v>199</v>
      </c>
      <c r="E175" s="217" t="s">
        <v>4458</v>
      </c>
      <c r="F175" s="218" t="s">
        <v>4459</v>
      </c>
      <c r="G175" s="219" t="s">
        <v>3374</v>
      </c>
      <c r="H175" s="220">
        <v>1</v>
      </c>
      <c r="I175" s="221"/>
      <c r="J175" s="222">
        <f>ROUND(I175*H175,2)</f>
        <v>0</v>
      </c>
      <c r="K175" s="218" t="s">
        <v>19</v>
      </c>
      <c r="L175" s="47"/>
      <c r="M175" s="223" t="s">
        <v>19</v>
      </c>
      <c r="N175" s="224" t="s">
        <v>45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109</v>
      </c>
      <c r="AT175" s="227" t="s">
        <v>199</v>
      </c>
      <c r="AU175" s="227" t="s">
        <v>94</v>
      </c>
      <c r="AY175" s="20" t="s">
        <v>197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81</v>
      </c>
      <c r="BK175" s="228">
        <f>ROUND(I175*H175,2)</f>
        <v>0</v>
      </c>
      <c r="BL175" s="20" t="s">
        <v>109</v>
      </c>
      <c r="BM175" s="227" t="s">
        <v>4460</v>
      </c>
    </row>
    <row r="176" s="12" customFormat="1" ht="20.88" customHeight="1">
      <c r="A176" s="12"/>
      <c r="B176" s="200"/>
      <c r="C176" s="201"/>
      <c r="D176" s="202" t="s">
        <v>73</v>
      </c>
      <c r="E176" s="214" t="s">
        <v>3911</v>
      </c>
      <c r="F176" s="214" t="s">
        <v>4461</v>
      </c>
      <c r="G176" s="201"/>
      <c r="H176" s="201"/>
      <c r="I176" s="204"/>
      <c r="J176" s="215">
        <f>BK176</f>
        <v>0</v>
      </c>
      <c r="K176" s="201"/>
      <c r="L176" s="206"/>
      <c r="M176" s="207"/>
      <c r="N176" s="208"/>
      <c r="O176" s="208"/>
      <c r="P176" s="209">
        <f>SUM(P177:P179)</f>
        <v>0</v>
      </c>
      <c r="Q176" s="208"/>
      <c r="R176" s="209">
        <f>SUM(R177:R179)</f>
        <v>0</v>
      </c>
      <c r="S176" s="208"/>
      <c r="T176" s="210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1" t="s">
        <v>81</v>
      </c>
      <c r="AT176" s="212" t="s">
        <v>73</v>
      </c>
      <c r="AU176" s="212" t="s">
        <v>83</v>
      </c>
      <c r="AY176" s="211" t="s">
        <v>197</v>
      </c>
      <c r="BK176" s="213">
        <f>SUM(BK177:BK179)</f>
        <v>0</v>
      </c>
    </row>
    <row r="177" s="2" customFormat="1" ht="16.5" customHeight="1">
      <c r="A177" s="41"/>
      <c r="B177" s="42"/>
      <c r="C177" s="216" t="s">
        <v>635</v>
      </c>
      <c r="D177" s="216" t="s">
        <v>199</v>
      </c>
      <c r="E177" s="217" t="s">
        <v>4462</v>
      </c>
      <c r="F177" s="218" t="s">
        <v>4463</v>
      </c>
      <c r="G177" s="219" t="s">
        <v>3374</v>
      </c>
      <c r="H177" s="220">
        <v>1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45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109</v>
      </c>
      <c r="AT177" s="227" t="s">
        <v>199</v>
      </c>
      <c r="AU177" s="227" t="s">
        <v>94</v>
      </c>
      <c r="AY177" s="20" t="s">
        <v>197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81</v>
      </c>
      <c r="BK177" s="228">
        <f>ROUND(I177*H177,2)</f>
        <v>0</v>
      </c>
      <c r="BL177" s="20" t="s">
        <v>109</v>
      </c>
      <c r="BM177" s="227" t="s">
        <v>4464</v>
      </c>
    </row>
    <row r="178" s="2" customFormat="1" ht="21.75" customHeight="1">
      <c r="A178" s="41"/>
      <c r="B178" s="42"/>
      <c r="C178" s="216" t="s">
        <v>639</v>
      </c>
      <c r="D178" s="216" t="s">
        <v>199</v>
      </c>
      <c r="E178" s="217" t="s">
        <v>4465</v>
      </c>
      <c r="F178" s="218" t="s">
        <v>4466</v>
      </c>
      <c r="G178" s="219" t="s">
        <v>3374</v>
      </c>
      <c r="H178" s="220">
        <v>1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109</v>
      </c>
      <c r="AT178" s="227" t="s">
        <v>199</v>
      </c>
      <c r="AU178" s="227" t="s">
        <v>94</v>
      </c>
      <c r="AY178" s="20" t="s">
        <v>197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81</v>
      </c>
      <c r="BK178" s="228">
        <f>ROUND(I178*H178,2)</f>
        <v>0</v>
      </c>
      <c r="BL178" s="20" t="s">
        <v>109</v>
      </c>
      <c r="BM178" s="227" t="s">
        <v>4467</v>
      </c>
    </row>
    <row r="179" s="2" customFormat="1" ht="16.5" customHeight="1">
      <c r="A179" s="41"/>
      <c r="B179" s="42"/>
      <c r="C179" s="216" t="s">
        <v>648</v>
      </c>
      <c r="D179" s="216" t="s">
        <v>199</v>
      </c>
      <c r="E179" s="217" t="s">
        <v>4468</v>
      </c>
      <c r="F179" s="218" t="s">
        <v>4469</v>
      </c>
      <c r="G179" s="219" t="s">
        <v>3374</v>
      </c>
      <c r="H179" s="220">
        <v>2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45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109</v>
      </c>
      <c r="AT179" s="227" t="s">
        <v>199</v>
      </c>
      <c r="AU179" s="227" t="s">
        <v>94</v>
      </c>
      <c r="AY179" s="20" t="s">
        <v>197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81</v>
      </c>
      <c r="BK179" s="228">
        <f>ROUND(I179*H179,2)</f>
        <v>0</v>
      </c>
      <c r="BL179" s="20" t="s">
        <v>109</v>
      </c>
      <c r="BM179" s="227" t="s">
        <v>4470</v>
      </c>
    </row>
    <row r="180" s="12" customFormat="1" ht="20.88" customHeight="1">
      <c r="A180" s="12"/>
      <c r="B180" s="200"/>
      <c r="C180" s="201"/>
      <c r="D180" s="202" t="s">
        <v>73</v>
      </c>
      <c r="E180" s="214" t="s">
        <v>4156</v>
      </c>
      <c r="F180" s="214" t="s">
        <v>4471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SUM(P181:P182)</f>
        <v>0</v>
      </c>
      <c r="Q180" s="208"/>
      <c r="R180" s="209">
        <f>SUM(R181:R182)</f>
        <v>0</v>
      </c>
      <c r="S180" s="208"/>
      <c r="T180" s="210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81</v>
      </c>
      <c r="AT180" s="212" t="s">
        <v>73</v>
      </c>
      <c r="AU180" s="212" t="s">
        <v>83</v>
      </c>
      <c r="AY180" s="211" t="s">
        <v>197</v>
      </c>
      <c r="BK180" s="213">
        <f>SUM(BK181:BK182)</f>
        <v>0</v>
      </c>
    </row>
    <row r="181" s="2" customFormat="1" ht="21.75" customHeight="1">
      <c r="A181" s="41"/>
      <c r="B181" s="42"/>
      <c r="C181" s="216" t="s">
        <v>655</v>
      </c>
      <c r="D181" s="216" t="s">
        <v>199</v>
      </c>
      <c r="E181" s="217" t="s">
        <v>4472</v>
      </c>
      <c r="F181" s="218" t="s">
        <v>4473</v>
      </c>
      <c r="G181" s="219" t="s">
        <v>1177</v>
      </c>
      <c r="H181" s="220">
        <v>6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45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109</v>
      </c>
      <c r="AT181" s="227" t="s">
        <v>199</v>
      </c>
      <c r="AU181" s="227" t="s">
        <v>94</v>
      </c>
      <c r="AY181" s="20" t="s">
        <v>197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81</v>
      </c>
      <c r="BK181" s="228">
        <f>ROUND(I181*H181,2)</f>
        <v>0</v>
      </c>
      <c r="BL181" s="20" t="s">
        <v>109</v>
      </c>
      <c r="BM181" s="227" t="s">
        <v>4474</v>
      </c>
    </row>
    <row r="182" s="2" customFormat="1" ht="33" customHeight="1">
      <c r="A182" s="41"/>
      <c r="B182" s="42"/>
      <c r="C182" s="216" t="s">
        <v>660</v>
      </c>
      <c r="D182" s="216" t="s">
        <v>199</v>
      </c>
      <c r="E182" s="217" t="s">
        <v>4475</v>
      </c>
      <c r="F182" s="218" t="s">
        <v>4476</v>
      </c>
      <c r="G182" s="219" t="s">
        <v>528</v>
      </c>
      <c r="H182" s="220">
        <v>1</v>
      </c>
      <c r="I182" s="221"/>
      <c r="J182" s="222">
        <f>ROUND(I182*H182,2)</f>
        <v>0</v>
      </c>
      <c r="K182" s="218" t="s">
        <v>19</v>
      </c>
      <c r="L182" s="47"/>
      <c r="M182" s="296" t="s">
        <v>19</v>
      </c>
      <c r="N182" s="297" t="s">
        <v>45</v>
      </c>
      <c r="O182" s="293"/>
      <c r="P182" s="298">
        <f>O182*H182</f>
        <v>0</v>
      </c>
      <c r="Q182" s="298">
        <v>0</v>
      </c>
      <c r="R182" s="298">
        <f>Q182*H182</f>
        <v>0</v>
      </c>
      <c r="S182" s="298">
        <v>0</v>
      </c>
      <c r="T182" s="299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109</v>
      </c>
      <c r="AT182" s="227" t="s">
        <v>199</v>
      </c>
      <c r="AU182" s="227" t="s">
        <v>94</v>
      </c>
      <c r="AY182" s="20" t="s">
        <v>197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81</v>
      </c>
      <c r="BK182" s="228">
        <f>ROUND(I182*H182,2)</f>
        <v>0</v>
      </c>
      <c r="BL182" s="20" t="s">
        <v>109</v>
      </c>
      <c r="BM182" s="227" t="s">
        <v>4477</v>
      </c>
    </row>
    <row r="183" s="2" customFormat="1" ht="6.96" customHeight="1">
      <c r="A183" s="41"/>
      <c r="B183" s="62"/>
      <c r="C183" s="63"/>
      <c r="D183" s="63"/>
      <c r="E183" s="63"/>
      <c r="F183" s="63"/>
      <c r="G183" s="63"/>
      <c r="H183" s="63"/>
      <c r="I183" s="63"/>
      <c r="J183" s="63"/>
      <c r="K183" s="63"/>
      <c r="L183" s="47"/>
      <c r="M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</row>
  </sheetData>
  <sheetProtection sheet="1" autoFilter="0" formatColumns="0" formatRows="0" objects="1" scenarios="1" spinCount="100000" saltValue="zHgB4xDbxSqolCOUEvtsx/7gapOv7HPnSEt1ycEmczfxXUXXoFDr5WnncpogxqqMaFscvPo1l7k44MQaxZRvnA==" hashValue="GxUJ/n5gfN/datZuGu7b1UcGMNXW2qxW4zB875USa/29biJ2tXNWqJRpEz2QmZ+ArX+DdHO+toQfnyVJhCCKLQ==" algorithmName="SHA-512" password="CC35"/>
  <autoFilter ref="C98:K18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2724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4242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4478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37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ROUND(J102,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ROUND((SUM(BE102:BE147)),  2)</f>
        <v>0</v>
      </c>
      <c r="G37" s="41"/>
      <c r="H37" s="41"/>
      <c r="I37" s="161">
        <v>0.20999999999999999</v>
      </c>
      <c r="J37" s="160">
        <f>ROUND(((SUM(BE102:BE147))*I37),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ROUND((SUM(BF102:BF147)),  2)</f>
        <v>0</v>
      </c>
      <c r="G38" s="41"/>
      <c r="H38" s="41"/>
      <c r="I38" s="161">
        <v>0.12</v>
      </c>
      <c r="J38" s="160">
        <f>ROUND(((SUM(BF102:BF147))*I38),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ROUND((SUM(BG102:BG147)),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ROUND((SUM(BH102:BH147)),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ROUND((SUM(BI102:BI147)),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 - aktual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2724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4242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TV - D.1.4.5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J102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4479</v>
      </c>
      <c r="E68" s="181"/>
      <c r="F68" s="181"/>
      <c r="G68" s="181"/>
      <c r="H68" s="181"/>
      <c r="I68" s="181"/>
      <c r="J68" s="182">
        <f>J103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4480</v>
      </c>
      <c r="E69" s="186"/>
      <c r="F69" s="186"/>
      <c r="G69" s="186"/>
      <c r="H69" s="186"/>
      <c r="I69" s="186"/>
      <c r="J69" s="187">
        <f>J104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4481</v>
      </c>
      <c r="E70" s="186"/>
      <c r="F70" s="186"/>
      <c r="G70" s="186"/>
      <c r="H70" s="186"/>
      <c r="I70" s="186"/>
      <c r="J70" s="187">
        <f>J111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4482</v>
      </c>
      <c r="E71" s="186"/>
      <c r="F71" s="186"/>
      <c r="G71" s="186"/>
      <c r="H71" s="186"/>
      <c r="I71" s="186"/>
      <c r="J71" s="187">
        <f>J117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4483</v>
      </c>
      <c r="E72" s="186"/>
      <c r="F72" s="186"/>
      <c r="G72" s="186"/>
      <c r="H72" s="186"/>
      <c r="I72" s="186"/>
      <c r="J72" s="187">
        <f>J122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4484</v>
      </c>
      <c r="E73" s="186"/>
      <c r="F73" s="186"/>
      <c r="G73" s="186"/>
      <c r="H73" s="186"/>
      <c r="I73" s="186"/>
      <c r="J73" s="187">
        <f>J132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4485</v>
      </c>
      <c r="E74" s="186"/>
      <c r="F74" s="186"/>
      <c r="G74" s="186"/>
      <c r="H74" s="186"/>
      <c r="I74" s="186"/>
      <c r="J74" s="187">
        <f>J136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4486</v>
      </c>
      <c r="E75" s="186"/>
      <c r="F75" s="186"/>
      <c r="G75" s="186"/>
      <c r="H75" s="186"/>
      <c r="I75" s="186"/>
      <c r="J75" s="187">
        <f>J139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4487</v>
      </c>
      <c r="E76" s="186"/>
      <c r="F76" s="186"/>
      <c r="G76" s="186"/>
      <c r="H76" s="186"/>
      <c r="I76" s="186"/>
      <c r="J76" s="187">
        <f>J142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4488</v>
      </c>
      <c r="E77" s="186"/>
      <c r="F77" s="186"/>
      <c r="G77" s="186"/>
      <c r="H77" s="186"/>
      <c r="I77" s="186"/>
      <c r="J77" s="187">
        <f>J144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4489</v>
      </c>
      <c r="E78" s="186"/>
      <c r="F78" s="186"/>
      <c r="G78" s="186"/>
      <c r="H78" s="186"/>
      <c r="I78" s="186"/>
      <c r="J78" s="187">
        <f>J146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4" s="2" customFormat="1" ht="6.96" customHeight="1">
      <c r="A84" s="41"/>
      <c r="B84" s="64"/>
      <c r="C84" s="65"/>
      <c r="D84" s="65"/>
      <c r="E84" s="65"/>
      <c r="F84" s="65"/>
      <c r="G84" s="65"/>
      <c r="H84" s="65"/>
      <c r="I84" s="65"/>
      <c r="J84" s="65"/>
      <c r="K84" s="65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4.96" customHeight="1">
      <c r="A85" s="41"/>
      <c r="B85" s="42"/>
      <c r="C85" s="26" t="s">
        <v>182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16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173" t="str">
        <f>E7</f>
        <v>ZZS - Náchod - aktual</v>
      </c>
      <c r="F88" s="35"/>
      <c r="G88" s="35"/>
      <c r="H88" s="35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" customFormat="1" ht="12" customHeight="1">
      <c r="B89" s="24"/>
      <c r="C89" s="35" t="s">
        <v>147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1" customFormat="1" ht="16.5" customHeight="1">
      <c r="B90" s="24"/>
      <c r="C90" s="25"/>
      <c r="D90" s="25"/>
      <c r="E90" s="173" t="s">
        <v>148</v>
      </c>
      <c r="F90" s="25"/>
      <c r="G90" s="25"/>
      <c r="H90" s="25"/>
      <c r="I90" s="25"/>
      <c r="J90" s="25"/>
      <c r="K90" s="25"/>
      <c r="L90" s="23"/>
    </row>
    <row r="91" s="1" customFormat="1" ht="12" customHeight="1">
      <c r="B91" s="24"/>
      <c r="C91" s="35" t="s">
        <v>149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1"/>
      <c r="B92" s="42"/>
      <c r="C92" s="43"/>
      <c r="D92" s="43"/>
      <c r="E92" s="295" t="s">
        <v>2724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4242</v>
      </c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E13</f>
        <v>TV - D.1.4.5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21</v>
      </c>
      <c r="D96" s="43"/>
      <c r="E96" s="43"/>
      <c r="F96" s="30" t="str">
        <f>F16</f>
        <v xml:space="preserve"> </v>
      </c>
      <c r="G96" s="43"/>
      <c r="H96" s="43"/>
      <c r="I96" s="35" t="s">
        <v>23</v>
      </c>
      <c r="J96" s="75" t="str">
        <f>IF(J16="","",J16)</f>
        <v>29. 7. 2024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25</v>
      </c>
      <c r="D98" s="43"/>
      <c r="E98" s="43"/>
      <c r="F98" s="30" t="str">
        <f>E19</f>
        <v>Královéhradecký kraj</v>
      </c>
      <c r="G98" s="43"/>
      <c r="H98" s="43"/>
      <c r="I98" s="35" t="s">
        <v>31</v>
      </c>
      <c r="J98" s="39" t="str">
        <f>E25</f>
        <v>CE-ING s.r.o.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5.15" customHeight="1">
      <c r="A99" s="41"/>
      <c r="B99" s="42"/>
      <c r="C99" s="35" t="s">
        <v>29</v>
      </c>
      <c r="D99" s="43"/>
      <c r="E99" s="43"/>
      <c r="F99" s="30" t="str">
        <f>IF(E22="","",E22)</f>
        <v>Vyplň údaj</v>
      </c>
      <c r="G99" s="43"/>
      <c r="H99" s="43"/>
      <c r="I99" s="35" t="s">
        <v>36</v>
      </c>
      <c r="J99" s="39" t="str">
        <f>E28</f>
        <v xml:space="preserve"> </v>
      </c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1" customFormat="1" ht="29.28" customHeight="1">
      <c r="A101" s="189"/>
      <c r="B101" s="190"/>
      <c r="C101" s="191" t="s">
        <v>183</v>
      </c>
      <c r="D101" s="192" t="s">
        <v>59</v>
      </c>
      <c r="E101" s="192" t="s">
        <v>55</v>
      </c>
      <c r="F101" s="192" t="s">
        <v>56</v>
      </c>
      <c r="G101" s="192" t="s">
        <v>184</v>
      </c>
      <c r="H101" s="192" t="s">
        <v>185</v>
      </c>
      <c r="I101" s="192" t="s">
        <v>186</v>
      </c>
      <c r="J101" s="192" t="s">
        <v>153</v>
      </c>
      <c r="K101" s="193" t="s">
        <v>187</v>
      </c>
      <c r="L101" s="194"/>
      <c r="M101" s="95" t="s">
        <v>19</v>
      </c>
      <c r="N101" s="96" t="s">
        <v>44</v>
      </c>
      <c r="O101" s="96" t="s">
        <v>188</v>
      </c>
      <c r="P101" s="96" t="s">
        <v>189</v>
      </c>
      <c r="Q101" s="96" t="s">
        <v>190</v>
      </c>
      <c r="R101" s="96" t="s">
        <v>191</v>
      </c>
      <c r="S101" s="96" t="s">
        <v>192</v>
      </c>
      <c r="T101" s="97" t="s">
        <v>193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1"/>
      <c r="B102" s="42"/>
      <c r="C102" s="102" t="s">
        <v>194</v>
      </c>
      <c r="D102" s="43"/>
      <c r="E102" s="43"/>
      <c r="F102" s="43"/>
      <c r="G102" s="43"/>
      <c r="H102" s="43"/>
      <c r="I102" s="43"/>
      <c r="J102" s="195">
        <f>BK102</f>
        <v>0</v>
      </c>
      <c r="K102" s="43"/>
      <c r="L102" s="47"/>
      <c r="M102" s="98"/>
      <c r="N102" s="196"/>
      <c r="O102" s="99"/>
      <c r="P102" s="197">
        <f>P103</f>
        <v>0</v>
      </c>
      <c r="Q102" s="99"/>
      <c r="R102" s="197">
        <f>R103</f>
        <v>0</v>
      </c>
      <c r="S102" s="99"/>
      <c r="T102" s="198">
        <f>T103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73</v>
      </c>
      <c r="AU102" s="20" t="s">
        <v>154</v>
      </c>
      <c r="BK102" s="199">
        <f>BK103</f>
        <v>0</v>
      </c>
    </row>
    <row r="103" s="12" customFormat="1" ht="25.92" customHeight="1">
      <c r="A103" s="12"/>
      <c r="B103" s="200"/>
      <c r="C103" s="201"/>
      <c r="D103" s="202" t="s">
        <v>73</v>
      </c>
      <c r="E103" s="203" t="s">
        <v>83</v>
      </c>
      <c r="F103" s="203" t="s">
        <v>111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P104+P111+P117+P122+P132+P136+P139+P142+P144+P146</f>
        <v>0</v>
      </c>
      <c r="Q103" s="208"/>
      <c r="R103" s="209">
        <f>R104+R111+R117+R122+R132+R136+R139+R142+R144+R146</f>
        <v>0</v>
      </c>
      <c r="S103" s="208"/>
      <c r="T103" s="210">
        <f>T104+T111+T117+T122+T132+T136+T139+T142+T144+T146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81</v>
      </c>
      <c r="AT103" s="212" t="s">
        <v>73</v>
      </c>
      <c r="AU103" s="212" t="s">
        <v>74</v>
      </c>
      <c r="AY103" s="211" t="s">
        <v>197</v>
      </c>
      <c r="BK103" s="213">
        <f>BK104+BK111+BK117+BK122+BK132+BK136+BK139+BK142+BK144+BK146</f>
        <v>0</v>
      </c>
    </row>
    <row r="104" s="12" customFormat="1" ht="22.8" customHeight="1">
      <c r="A104" s="12"/>
      <c r="B104" s="200"/>
      <c r="C104" s="201"/>
      <c r="D104" s="202" t="s">
        <v>73</v>
      </c>
      <c r="E104" s="214" t="s">
        <v>2030</v>
      </c>
      <c r="F104" s="214" t="s">
        <v>4490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SUM(P105:P110)</f>
        <v>0</v>
      </c>
      <c r="Q104" s="208"/>
      <c r="R104" s="209">
        <f>SUM(R105:R110)</f>
        <v>0</v>
      </c>
      <c r="S104" s="208"/>
      <c r="T104" s="210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81</v>
      </c>
      <c r="AT104" s="212" t="s">
        <v>73</v>
      </c>
      <c r="AU104" s="212" t="s">
        <v>81</v>
      </c>
      <c r="AY104" s="211" t="s">
        <v>197</v>
      </c>
      <c r="BK104" s="213">
        <f>SUM(BK105:BK110)</f>
        <v>0</v>
      </c>
    </row>
    <row r="105" s="2" customFormat="1" ht="44.25" customHeight="1">
      <c r="A105" s="41"/>
      <c r="B105" s="42"/>
      <c r="C105" s="216" t="s">
        <v>81</v>
      </c>
      <c r="D105" s="216" t="s">
        <v>199</v>
      </c>
      <c r="E105" s="217" t="s">
        <v>4491</v>
      </c>
      <c r="F105" s="218" t="s">
        <v>4492</v>
      </c>
      <c r="G105" s="219" t="s">
        <v>3374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109</v>
      </c>
      <c r="AT105" s="227" t="s">
        <v>199</v>
      </c>
      <c r="AU105" s="227" t="s">
        <v>83</v>
      </c>
      <c r="AY105" s="20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81</v>
      </c>
      <c r="BK105" s="228">
        <f>ROUND(I105*H105,2)</f>
        <v>0</v>
      </c>
      <c r="BL105" s="20" t="s">
        <v>109</v>
      </c>
      <c r="BM105" s="227" t="s">
        <v>4493</v>
      </c>
    </row>
    <row r="106" s="2" customFormat="1" ht="66.75" customHeight="1">
      <c r="A106" s="41"/>
      <c r="B106" s="42"/>
      <c r="C106" s="216" t="s">
        <v>83</v>
      </c>
      <c r="D106" s="216" t="s">
        <v>199</v>
      </c>
      <c r="E106" s="217" t="s">
        <v>4494</v>
      </c>
      <c r="F106" s="218" t="s">
        <v>4495</v>
      </c>
      <c r="G106" s="219" t="s">
        <v>3374</v>
      </c>
      <c r="H106" s="220">
        <v>1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109</v>
      </c>
      <c r="AT106" s="227" t="s">
        <v>199</v>
      </c>
      <c r="AU106" s="227" t="s">
        <v>83</v>
      </c>
      <c r="AY106" s="20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81</v>
      </c>
      <c r="BK106" s="228">
        <f>ROUND(I106*H106,2)</f>
        <v>0</v>
      </c>
      <c r="BL106" s="20" t="s">
        <v>109</v>
      </c>
      <c r="BM106" s="227" t="s">
        <v>4496</v>
      </c>
    </row>
    <row r="107" s="2" customFormat="1" ht="16.5" customHeight="1">
      <c r="A107" s="41"/>
      <c r="B107" s="42"/>
      <c r="C107" s="216" t="s">
        <v>94</v>
      </c>
      <c r="D107" s="216" t="s">
        <v>199</v>
      </c>
      <c r="E107" s="217" t="s">
        <v>4497</v>
      </c>
      <c r="F107" s="218" t="s">
        <v>4498</v>
      </c>
      <c r="G107" s="219" t="s">
        <v>3374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109</v>
      </c>
      <c r="AT107" s="227" t="s">
        <v>199</v>
      </c>
      <c r="AU107" s="227" t="s">
        <v>83</v>
      </c>
      <c r="AY107" s="20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81</v>
      </c>
      <c r="BK107" s="228">
        <f>ROUND(I107*H107,2)</f>
        <v>0</v>
      </c>
      <c r="BL107" s="20" t="s">
        <v>109</v>
      </c>
      <c r="BM107" s="227" t="s">
        <v>4499</v>
      </c>
    </row>
    <row r="108" s="2" customFormat="1" ht="66.75" customHeight="1">
      <c r="A108" s="41"/>
      <c r="B108" s="42"/>
      <c r="C108" s="216" t="s">
        <v>109</v>
      </c>
      <c r="D108" s="216" t="s">
        <v>199</v>
      </c>
      <c r="E108" s="217" t="s">
        <v>4500</v>
      </c>
      <c r="F108" s="218" t="s">
        <v>4501</v>
      </c>
      <c r="G108" s="219" t="s">
        <v>3374</v>
      </c>
      <c r="H108" s="220">
        <v>1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109</v>
      </c>
      <c r="AT108" s="227" t="s">
        <v>199</v>
      </c>
      <c r="AU108" s="227" t="s">
        <v>83</v>
      </c>
      <c r="AY108" s="20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81</v>
      </c>
      <c r="BK108" s="228">
        <f>ROUND(I108*H108,2)</f>
        <v>0</v>
      </c>
      <c r="BL108" s="20" t="s">
        <v>109</v>
      </c>
      <c r="BM108" s="227" t="s">
        <v>4502</v>
      </c>
    </row>
    <row r="109" s="2" customFormat="1" ht="37.8" customHeight="1">
      <c r="A109" s="41"/>
      <c r="B109" s="42"/>
      <c r="C109" s="216" t="s">
        <v>230</v>
      </c>
      <c r="D109" s="216" t="s">
        <v>199</v>
      </c>
      <c r="E109" s="217" t="s">
        <v>4503</v>
      </c>
      <c r="F109" s="218" t="s">
        <v>4504</v>
      </c>
      <c r="G109" s="219" t="s">
        <v>3374</v>
      </c>
      <c r="H109" s="220">
        <v>1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109</v>
      </c>
      <c r="AT109" s="227" t="s">
        <v>199</v>
      </c>
      <c r="AU109" s="227" t="s">
        <v>83</v>
      </c>
      <c r="AY109" s="20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81</v>
      </c>
      <c r="BK109" s="228">
        <f>ROUND(I109*H109,2)</f>
        <v>0</v>
      </c>
      <c r="BL109" s="20" t="s">
        <v>109</v>
      </c>
      <c r="BM109" s="227" t="s">
        <v>4505</v>
      </c>
    </row>
    <row r="110" s="2" customFormat="1" ht="21.75" customHeight="1">
      <c r="A110" s="41"/>
      <c r="B110" s="42"/>
      <c r="C110" s="216" t="s">
        <v>698</v>
      </c>
      <c r="D110" s="216" t="s">
        <v>199</v>
      </c>
      <c r="E110" s="217" t="s">
        <v>4506</v>
      </c>
      <c r="F110" s="218" t="s">
        <v>4507</v>
      </c>
      <c r="G110" s="219" t="s">
        <v>3374</v>
      </c>
      <c r="H110" s="220">
        <v>1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109</v>
      </c>
      <c r="AT110" s="227" t="s">
        <v>199</v>
      </c>
      <c r="AU110" s="227" t="s">
        <v>83</v>
      </c>
      <c r="AY110" s="20" t="s">
        <v>197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81</v>
      </c>
      <c r="BK110" s="228">
        <f>ROUND(I110*H110,2)</f>
        <v>0</v>
      </c>
      <c r="BL110" s="20" t="s">
        <v>109</v>
      </c>
      <c r="BM110" s="227" t="s">
        <v>4508</v>
      </c>
    </row>
    <row r="111" s="12" customFormat="1" ht="22.8" customHeight="1">
      <c r="A111" s="12"/>
      <c r="B111" s="200"/>
      <c r="C111" s="201"/>
      <c r="D111" s="202" t="s">
        <v>73</v>
      </c>
      <c r="E111" s="214" t="s">
        <v>3733</v>
      </c>
      <c r="F111" s="214" t="s">
        <v>4509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SUM(P112:P116)</f>
        <v>0</v>
      </c>
      <c r="Q111" s="208"/>
      <c r="R111" s="209">
        <f>SUM(R112:R116)</f>
        <v>0</v>
      </c>
      <c r="S111" s="208"/>
      <c r="T111" s="210">
        <f>SUM(T112:T116)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81</v>
      </c>
      <c r="AT111" s="212" t="s">
        <v>73</v>
      </c>
      <c r="AU111" s="212" t="s">
        <v>81</v>
      </c>
      <c r="AY111" s="211" t="s">
        <v>197</v>
      </c>
      <c r="BK111" s="213">
        <f>SUM(BK112:BK116)</f>
        <v>0</v>
      </c>
    </row>
    <row r="112" s="2" customFormat="1" ht="24.15" customHeight="1">
      <c r="A112" s="41"/>
      <c r="B112" s="42"/>
      <c r="C112" s="216" t="s">
        <v>236</v>
      </c>
      <c r="D112" s="216" t="s">
        <v>199</v>
      </c>
      <c r="E112" s="217" t="s">
        <v>4510</v>
      </c>
      <c r="F112" s="218" t="s">
        <v>4511</v>
      </c>
      <c r="G112" s="219" t="s">
        <v>886</v>
      </c>
      <c r="H112" s="220">
        <v>3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109</v>
      </c>
      <c r="AT112" s="227" t="s">
        <v>199</v>
      </c>
      <c r="AU112" s="227" t="s">
        <v>83</v>
      </c>
      <c r="AY112" s="20" t="s">
        <v>197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81</v>
      </c>
      <c r="BK112" s="228">
        <f>ROUND(I112*H112,2)</f>
        <v>0</v>
      </c>
      <c r="BL112" s="20" t="s">
        <v>109</v>
      </c>
      <c r="BM112" s="227" t="s">
        <v>4512</v>
      </c>
    </row>
    <row r="113" s="2" customFormat="1" ht="16.5" customHeight="1">
      <c r="A113" s="41"/>
      <c r="B113" s="42"/>
      <c r="C113" s="216" t="s">
        <v>245</v>
      </c>
      <c r="D113" s="216" t="s">
        <v>199</v>
      </c>
      <c r="E113" s="217" t="s">
        <v>4513</v>
      </c>
      <c r="F113" s="218" t="s">
        <v>4514</v>
      </c>
      <c r="G113" s="219" t="s">
        <v>886</v>
      </c>
      <c r="H113" s="220">
        <v>3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109</v>
      </c>
      <c r="AT113" s="227" t="s">
        <v>199</v>
      </c>
      <c r="AU113" s="227" t="s">
        <v>83</v>
      </c>
      <c r="AY113" s="20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81</v>
      </c>
      <c r="BK113" s="228">
        <f>ROUND(I113*H113,2)</f>
        <v>0</v>
      </c>
      <c r="BL113" s="20" t="s">
        <v>109</v>
      </c>
      <c r="BM113" s="227" t="s">
        <v>4515</v>
      </c>
    </row>
    <row r="114" s="2" customFormat="1" ht="16.5" customHeight="1">
      <c r="A114" s="41"/>
      <c r="B114" s="42"/>
      <c r="C114" s="216" t="s">
        <v>250</v>
      </c>
      <c r="D114" s="216" t="s">
        <v>199</v>
      </c>
      <c r="E114" s="217" t="s">
        <v>4516</v>
      </c>
      <c r="F114" s="218" t="s">
        <v>4517</v>
      </c>
      <c r="G114" s="219" t="s">
        <v>3374</v>
      </c>
      <c r="H114" s="220">
        <v>6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109</v>
      </c>
      <c r="AT114" s="227" t="s">
        <v>199</v>
      </c>
      <c r="AU114" s="227" t="s">
        <v>83</v>
      </c>
      <c r="AY114" s="20" t="s">
        <v>197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81</v>
      </c>
      <c r="BK114" s="228">
        <f>ROUND(I114*H114,2)</f>
        <v>0</v>
      </c>
      <c r="BL114" s="20" t="s">
        <v>109</v>
      </c>
      <c r="BM114" s="227" t="s">
        <v>4518</v>
      </c>
    </row>
    <row r="115" s="2" customFormat="1" ht="16.5" customHeight="1">
      <c r="A115" s="41"/>
      <c r="B115" s="42"/>
      <c r="C115" s="216" t="s">
        <v>2766</v>
      </c>
      <c r="D115" s="216" t="s">
        <v>199</v>
      </c>
      <c r="E115" s="217" t="s">
        <v>4519</v>
      </c>
      <c r="F115" s="218" t="s">
        <v>4520</v>
      </c>
      <c r="G115" s="219" t="s">
        <v>3374</v>
      </c>
      <c r="H115" s="220">
        <v>3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109</v>
      </c>
      <c r="AT115" s="227" t="s">
        <v>199</v>
      </c>
      <c r="AU115" s="227" t="s">
        <v>83</v>
      </c>
      <c r="AY115" s="20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81</v>
      </c>
      <c r="BK115" s="228">
        <f>ROUND(I115*H115,2)</f>
        <v>0</v>
      </c>
      <c r="BL115" s="20" t="s">
        <v>109</v>
      </c>
      <c r="BM115" s="227" t="s">
        <v>4521</v>
      </c>
    </row>
    <row r="116" s="2" customFormat="1" ht="24.15" customHeight="1">
      <c r="A116" s="41"/>
      <c r="B116" s="42"/>
      <c r="C116" s="216" t="s">
        <v>259</v>
      </c>
      <c r="D116" s="216" t="s">
        <v>199</v>
      </c>
      <c r="E116" s="217" t="s">
        <v>4522</v>
      </c>
      <c r="F116" s="218" t="s">
        <v>4523</v>
      </c>
      <c r="G116" s="219" t="s">
        <v>3374</v>
      </c>
      <c r="H116" s="220">
        <v>1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109</v>
      </c>
      <c r="AT116" s="227" t="s">
        <v>199</v>
      </c>
      <c r="AU116" s="227" t="s">
        <v>83</v>
      </c>
      <c r="AY116" s="20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81</v>
      </c>
      <c r="BK116" s="228">
        <f>ROUND(I116*H116,2)</f>
        <v>0</v>
      </c>
      <c r="BL116" s="20" t="s">
        <v>109</v>
      </c>
      <c r="BM116" s="227" t="s">
        <v>4524</v>
      </c>
    </row>
    <row r="117" s="12" customFormat="1" ht="22.8" customHeight="1">
      <c r="A117" s="12"/>
      <c r="B117" s="200"/>
      <c r="C117" s="201"/>
      <c r="D117" s="202" t="s">
        <v>73</v>
      </c>
      <c r="E117" s="214" t="s">
        <v>2066</v>
      </c>
      <c r="F117" s="214" t="s">
        <v>4525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SUM(P118:P121)</f>
        <v>0</v>
      </c>
      <c r="Q117" s="208"/>
      <c r="R117" s="209">
        <f>SUM(R118:R121)</f>
        <v>0</v>
      </c>
      <c r="S117" s="208"/>
      <c r="T117" s="210">
        <f>SUM(T118:T121)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81</v>
      </c>
      <c r="AT117" s="212" t="s">
        <v>73</v>
      </c>
      <c r="AU117" s="212" t="s">
        <v>81</v>
      </c>
      <c r="AY117" s="211" t="s">
        <v>197</v>
      </c>
      <c r="BK117" s="213">
        <f>SUM(BK118:BK121)</f>
        <v>0</v>
      </c>
    </row>
    <row r="118" s="2" customFormat="1" ht="24.15" customHeight="1">
      <c r="A118" s="41"/>
      <c r="B118" s="42"/>
      <c r="C118" s="216" t="s">
        <v>8</v>
      </c>
      <c r="D118" s="216" t="s">
        <v>199</v>
      </c>
      <c r="E118" s="217" t="s">
        <v>4526</v>
      </c>
      <c r="F118" s="218" t="s">
        <v>4527</v>
      </c>
      <c r="G118" s="219" t="s">
        <v>3374</v>
      </c>
      <c r="H118" s="220">
        <v>1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109</v>
      </c>
      <c r="AT118" s="227" t="s">
        <v>199</v>
      </c>
      <c r="AU118" s="227" t="s">
        <v>83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109</v>
      </c>
      <c r="BM118" s="227" t="s">
        <v>4528</v>
      </c>
    </row>
    <row r="119" s="2" customFormat="1" ht="16.5" customHeight="1">
      <c r="A119" s="41"/>
      <c r="B119" s="42"/>
      <c r="C119" s="216" t="s">
        <v>271</v>
      </c>
      <c r="D119" s="216" t="s">
        <v>199</v>
      </c>
      <c r="E119" s="217" t="s">
        <v>4529</v>
      </c>
      <c r="F119" s="218" t="s">
        <v>4530</v>
      </c>
      <c r="G119" s="219" t="s">
        <v>3374</v>
      </c>
      <c r="H119" s="220">
        <v>1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109</v>
      </c>
      <c r="AT119" s="227" t="s">
        <v>199</v>
      </c>
      <c r="AU119" s="227" t="s">
        <v>83</v>
      </c>
      <c r="AY119" s="20" t="s">
        <v>197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81</v>
      </c>
      <c r="BK119" s="228">
        <f>ROUND(I119*H119,2)</f>
        <v>0</v>
      </c>
      <c r="BL119" s="20" t="s">
        <v>109</v>
      </c>
      <c r="BM119" s="227" t="s">
        <v>4531</v>
      </c>
    </row>
    <row r="120" s="2" customFormat="1" ht="16.5" customHeight="1">
      <c r="A120" s="41"/>
      <c r="B120" s="42"/>
      <c r="C120" s="216" t="s">
        <v>278</v>
      </c>
      <c r="D120" s="216" t="s">
        <v>199</v>
      </c>
      <c r="E120" s="217" t="s">
        <v>4532</v>
      </c>
      <c r="F120" s="218" t="s">
        <v>4533</v>
      </c>
      <c r="G120" s="219" t="s">
        <v>3374</v>
      </c>
      <c r="H120" s="220">
        <v>13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109</v>
      </c>
      <c r="AT120" s="227" t="s">
        <v>199</v>
      </c>
      <c r="AU120" s="227" t="s">
        <v>83</v>
      </c>
      <c r="AY120" s="20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81</v>
      </c>
      <c r="BK120" s="228">
        <f>ROUND(I120*H120,2)</f>
        <v>0</v>
      </c>
      <c r="BL120" s="20" t="s">
        <v>109</v>
      </c>
      <c r="BM120" s="227" t="s">
        <v>4534</v>
      </c>
    </row>
    <row r="121" s="2" customFormat="1" ht="37.8" customHeight="1">
      <c r="A121" s="41"/>
      <c r="B121" s="42"/>
      <c r="C121" s="216" t="s">
        <v>284</v>
      </c>
      <c r="D121" s="216" t="s">
        <v>199</v>
      </c>
      <c r="E121" s="217" t="s">
        <v>4535</v>
      </c>
      <c r="F121" s="218" t="s">
        <v>4536</v>
      </c>
      <c r="G121" s="219" t="s">
        <v>3374</v>
      </c>
      <c r="H121" s="220">
        <v>7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109</v>
      </c>
      <c r="AT121" s="227" t="s">
        <v>199</v>
      </c>
      <c r="AU121" s="227" t="s">
        <v>83</v>
      </c>
      <c r="AY121" s="20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81</v>
      </c>
      <c r="BK121" s="228">
        <f>ROUND(I121*H121,2)</f>
        <v>0</v>
      </c>
      <c r="BL121" s="20" t="s">
        <v>109</v>
      </c>
      <c r="BM121" s="227" t="s">
        <v>4537</v>
      </c>
    </row>
    <row r="122" s="12" customFormat="1" ht="22.8" customHeight="1">
      <c r="A122" s="12"/>
      <c r="B122" s="200"/>
      <c r="C122" s="201"/>
      <c r="D122" s="202" t="s">
        <v>73</v>
      </c>
      <c r="E122" s="214" t="s">
        <v>3880</v>
      </c>
      <c r="F122" s="214" t="s">
        <v>4538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SUM(P123:P131)</f>
        <v>0</v>
      </c>
      <c r="Q122" s="208"/>
      <c r="R122" s="209">
        <f>SUM(R123:R131)</f>
        <v>0</v>
      </c>
      <c r="S122" s="208"/>
      <c r="T122" s="210">
        <f>SUM(T123:T131)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81</v>
      </c>
      <c r="AT122" s="212" t="s">
        <v>73</v>
      </c>
      <c r="AU122" s="212" t="s">
        <v>81</v>
      </c>
      <c r="AY122" s="211" t="s">
        <v>197</v>
      </c>
      <c r="BK122" s="213">
        <f>SUM(BK123:BK131)</f>
        <v>0</v>
      </c>
    </row>
    <row r="123" s="2" customFormat="1" ht="44.25" customHeight="1">
      <c r="A123" s="41"/>
      <c r="B123" s="42"/>
      <c r="C123" s="216" t="s">
        <v>291</v>
      </c>
      <c r="D123" s="216" t="s">
        <v>199</v>
      </c>
      <c r="E123" s="217" t="s">
        <v>4539</v>
      </c>
      <c r="F123" s="218" t="s">
        <v>4540</v>
      </c>
      <c r="G123" s="219" t="s">
        <v>3374</v>
      </c>
      <c r="H123" s="220">
        <v>1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109</v>
      </c>
      <c r="AT123" s="227" t="s">
        <v>199</v>
      </c>
      <c r="AU123" s="227" t="s">
        <v>83</v>
      </c>
      <c r="AY123" s="20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81</v>
      </c>
      <c r="BK123" s="228">
        <f>ROUND(I123*H123,2)</f>
        <v>0</v>
      </c>
      <c r="BL123" s="20" t="s">
        <v>109</v>
      </c>
      <c r="BM123" s="227" t="s">
        <v>4541</v>
      </c>
    </row>
    <row r="124" s="2" customFormat="1" ht="234.75" customHeight="1">
      <c r="A124" s="41"/>
      <c r="B124" s="42"/>
      <c r="C124" s="216" t="s">
        <v>296</v>
      </c>
      <c r="D124" s="216" t="s">
        <v>199</v>
      </c>
      <c r="E124" s="217" t="s">
        <v>4542</v>
      </c>
      <c r="F124" s="218" t="s">
        <v>4543</v>
      </c>
      <c r="G124" s="219" t="s">
        <v>3374</v>
      </c>
      <c r="H124" s="220">
        <v>1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109</v>
      </c>
      <c r="AT124" s="227" t="s">
        <v>199</v>
      </c>
      <c r="AU124" s="227" t="s">
        <v>83</v>
      </c>
      <c r="AY124" s="20" t="s">
        <v>197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81</v>
      </c>
      <c r="BK124" s="228">
        <f>ROUND(I124*H124,2)</f>
        <v>0</v>
      </c>
      <c r="BL124" s="20" t="s">
        <v>109</v>
      </c>
      <c r="BM124" s="227" t="s">
        <v>4544</v>
      </c>
    </row>
    <row r="125" s="2" customFormat="1" ht="37.8" customHeight="1">
      <c r="A125" s="41"/>
      <c r="B125" s="42"/>
      <c r="C125" s="216" t="s">
        <v>303</v>
      </c>
      <c r="D125" s="216" t="s">
        <v>199</v>
      </c>
      <c r="E125" s="217" t="s">
        <v>4545</v>
      </c>
      <c r="F125" s="218" t="s">
        <v>4546</v>
      </c>
      <c r="G125" s="219" t="s">
        <v>3374</v>
      </c>
      <c r="H125" s="220">
        <v>1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109</v>
      </c>
      <c r="AT125" s="227" t="s">
        <v>199</v>
      </c>
      <c r="AU125" s="227" t="s">
        <v>83</v>
      </c>
      <c r="AY125" s="20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81</v>
      </c>
      <c r="BK125" s="228">
        <f>ROUND(I125*H125,2)</f>
        <v>0</v>
      </c>
      <c r="BL125" s="20" t="s">
        <v>109</v>
      </c>
      <c r="BM125" s="227" t="s">
        <v>4547</v>
      </c>
    </row>
    <row r="126" s="2" customFormat="1" ht="62.7" customHeight="1">
      <c r="A126" s="41"/>
      <c r="B126" s="42"/>
      <c r="C126" s="216" t="s">
        <v>310</v>
      </c>
      <c r="D126" s="216" t="s">
        <v>199</v>
      </c>
      <c r="E126" s="217" t="s">
        <v>4548</v>
      </c>
      <c r="F126" s="218" t="s">
        <v>4549</v>
      </c>
      <c r="G126" s="219" t="s">
        <v>3374</v>
      </c>
      <c r="H126" s="220">
        <v>6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109</v>
      </c>
      <c r="AT126" s="227" t="s">
        <v>199</v>
      </c>
      <c r="AU126" s="227" t="s">
        <v>83</v>
      </c>
      <c r="AY126" s="20" t="s">
        <v>197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81</v>
      </c>
      <c r="BK126" s="228">
        <f>ROUND(I126*H126,2)</f>
        <v>0</v>
      </c>
      <c r="BL126" s="20" t="s">
        <v>109</v>
      </c>
      <c r="BM126" s="227" t="s">
        <v>4550</v>
      </c>
    </row>
    <row r="127" s="2" customFormat="1" ht="16.5" customHeight="1">
      <c r="A127" s="41"/>
      <c r="B127" s="42"/>
      <c r="C127" s="216" t="s">
        <v>317</v>
      </c>
      <c r="D127" s="216" t="s">
        <v>199</v>
      </c>
      <c r="E127" s="217" t="s">
        <v>4551</v>
      </c>
      <c r="F127" s="218" t="s">
        <v>4552</v>
      </c>
      <c r="G127" s="219" t="s">
        <v>3374</v>
      </c>
      <c r="H127" s="220">
        <v>2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109</v>
      </c>
      <c r="AT127" s="227" t="s">
        <v>199</v>
      </c>
      <c r="AU127" s="227" t="s">
        <v>83</v>
      </c>
      <c r="AY127" s="20" t="s">
        <v>197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81</v>
      </c>
      <c r="BK127" s="228">
        <f>ROUND(I127*H127,2)</f>
        <v>0</v>
      </c>
      <c r="BL127" s="20" t="s">
        <v>109</v>
      </c>
      <c r="BM127" s="227" t="s">
        <v>4553</v>
      </c>
    </row>
    <row r="128" s="13" customFormat="1">
      <c r="A128" s="13"/>
      <c r="B128" s="234"/>
      <c r="C128" s="235"/>
      <c r="D128" s="236" t="s">
        <v>207</v>
      </c>
      <c r="E128" s="237" t="s">
        <v>19</v>
      </c>
      <c r="F128" s="238" t="s">
        <v>4554</v>
      </c>
      <c r="G128" s="235"/>
      <c r="H128" s="239">
        <v>1</v>
      </c>
      <c r="I128" s="240"/>
      <c r="J128" s="235"/>
      <c r="K128" s="235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207</v>
      </c>
      <c r="AU128" s="245" t="s">
        <v>83</v>
      </c>
      <c r="AV128" s="13" t="s">
        <v>83</v>
      </c>
      <c r="AW128" s="13" t="s">
        <v>35</v>
      </c>
      <c r="AX128" s="13" t="s">
        <v>74</v>
      </c>
      <c r="AY128" s="245" t="s">
        <v>197</v>
      </c>
    </row>
    <row r="129" s="13" customFormat="1">
      <c r="A129" s="13"/>
      <c r="B129" s="234"/>
      <c r="C129" s="235"/>
      <c r="D129" s="236" t="s">
        <v>207</v>
      </c>
      <c r="E129" s="237" t="s">
        <v>19</v>
      </c>
      <c r="F129" s="238" t="s">
        <v>4555</v>
      </c>
      <c r="G129" s="235"/>
      <c r="H129" s="239">
        <v>1</v>
      </c>
      <c r="I129" s="240"/>
      <c r="J129" s="235"/>
      <c r="K129" s="235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207</v>
      </c>
      <c r="AU129" s="245" t="s">
        <v>83</v>
      </c>
      <c r="AV129" s="13" t="s">
        <v>83</v>
      </c>
      <c r="AW129" s="13" t="s">
        <v>35</v>
      </c>
      <c r="AX129" s="13" t="s">
        <v>74</v>
      </c>
      <c r="AY129" s="245" t="s">
        <v>197</v>
      </c>
    </row>
    <row r="130" s="14" customFormat="1">
      <c r="A130" s="14"/>
      <c r="B130" s="246"/>
      <c r="C130" s="247"/>
      <c r="D130" s="236" t="s">
        <v>207</v>
      </c>
      <c r="E130" s="248" t="s">
        <v>19</v>
      </c>
      <c r="F130" s="249" t="s">
        <v>216</v>
      </c>
      <c r="G130" s="247"/>
      <c r="H130" s="250">
        <v>2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6" t="s">
        <v>207</v>
      </c>
      <c r="AU130" s="256" t="s">
        <v>83</v>
      </c>
      <c r="AV130" s="14" t="s">
        <v>109</v>
      </c>
      <c r="AW130" s="14" t="s">
        <v>35</v>
      </c>
      <c r="AX130" s="14" t="s">
        <v>81</v>
      </c>
      <c r="AY130" s="256" t="s">
        <v>197</v>
      </c>
    </row>
    <row r="131" s="2" customFormat="1" ht="24.15" customHeight="1">
      <c r="A131" s="41"/>
      <c r="B131" s="42"/>
      <c r="C131" s="216" t="s">
        <v>7</v>
      </c>
      <c r="D131" s="216" t="s">
        <v>199</v>
      </c>
      <c r="E131" s="217" t="s">
        <v>4556</v>
      </c>
      <c r="F131" s="218" t="s">
        <v>4557</v>
      </c>
      <c r="G131" s="219" t="s">
        <v>3374</v>
      </c>
      <c r="H131" s="220">
        <v>1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109</v>
      </c>
      <c r="AT131" s="227" t="s">
        <v>199</v>
      </c>
      <c r="AU131" s="227" t="s">
        <v>83</v>
      </c>
      <c r="AY131" s="20" t="s">
        <v>197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81</v>
      </c>
      <c r="BK131" s="228">
        <f>ROUND(I131*H131,2)</f>
        <v>0</v>
      </c>
      <c r="BL131" s="20" t="s">
        <v>109</v>
      </c>
      <c r="BM131" s="227" t="s">
        <v>4558</v>
      </c>
    </row>
    <row r="132" s="12" customFormat="1" ht="22.8" customHeight="1">
      <c r="A132" s="12"/>
      <c r="B132" s="200"/>
      <c r="C132" s="201"/>
      <c r="D132" s="202" t="s">
        <v>73</v>
      </c>
      <c r="E132" s="214" t="s">
        <v>3909</v>
      </c>
      <c r="F132" s="214" t="s">
        <v>4559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SUM(P133:P135)</f>
        <v>0</v>
      </c>
      <c r="Q132" s="208"/>
      <c r="R132" s="209">
        <f>SUM(R133:R135)</f>
        <v>0</v>
      </c>
      <c r="S132" s="208"/>
      <c r="T132" s="210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81</v>
      </c>
      <c r="AT132" s="212" t="s">
        <v>73</v>
      </c>
      <c r="AU132" s="212" t="s">
        <v>81</v>
      </c>
      <c r="AY132" s="211" t="s">
        <v>197</v>
      </c>
      <c r="BK132" s="213">
        <f>SUM(BK133:BK135)</f>
        <v>0</v>
      </c>
    </row>
    <row r="133" s="2" customFormat="1" ht="24.15" customHeight="1">
      <c r="A133" s="41"/>
      <c r="B133" s="42"/>
      <c r="C133" s="216" t="s">
        <v>328</v>
      </c>
      <c r="D133" s="216" t="s">
        <v>199</v>
      </c>
      <c r="E133" s="217" t="s">
        <v>4560</v>
      </c>
      <c r="F133" s="218" t="s">
        <v>4561</v>
      </c>
      <c r="G133" s="219" t="s">
        <v>3374</v>
      </c>
      <c r="H133" s="220">
        <v>12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109</v>
      </c>
      <c r="AT133" s="227" t="s">
        <v>199</v>
      </c>
      <c r="AU133" s="227" t="s">
        <v>83</v>
      </c>
      <c r="AY133" s="20" t="s">
        <v>197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81</v>
      </c>
      <c r="BK133" s="228">
        <f>ROUND(I133*H133,2)</f>
        <v>0</v>
      </c>
      <c r="BL133" s="20" t="s">
        <v>109</v>
      </c>
      <c r="BM133" s="227" t="s">
        <v>4562</v>
      </c>
    </row>
    <row r="134" s="2" customFormat="1" ht="24.15" customHeight="1">
      <c r="A134" s="41"/>
      <c r="B134" s="42"/>
      <c r="C134" s="216" t="s">
        <v>337</v>
      </c>
      <c r="D134" s="216" t="s">
        <v>199</v>
      </c>
      <c r="E134" s="217" t="s">
        <v>4563</v>
      </c>
      <c r="F134" s="218" t="s">
        <v>4564</v>
      </c>
      <c r="G134" s="219" t="s">
        <v>3374</v>
      </c>
      <c r="H134" s="220">
        <v>12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109</v>
      </c>
      <c r="AT134" s="227" t="s">
        <v>199</v>
      </c>
      <c r="AU134" s="227" t="s">
        <v>83</v>
      </c>
      <c r="AY134" s="20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81</v>
      </c>
      <c r="BK134" s="228">
        <f>ROUND(I134*H134,2)</f>
        <v>0</v>
      </c>
      <c r="BL134" s="20" t="s">
        <v>109</v>
      </c>
      <c r="BM134" s="227" t="s">
        <v>4565</v>
      </c>
    </row>
    <row r="135" s="2" customFormat="1" ht="24.15" customHeight="1">
      <c r="A135" s="41"/>
      <c r="B135" s="42"/>
      <c r="C135" s="216" t="s">
        <v>345</v>
      </c>
      <c r="D135" s="216" t="s">
        <v>199</v>
      </c>
      <c r="E135" s="217" t="s">
        <v>4566</v>
      </c>
      <c r="F135" s="218" t="s">
        <v>4567</v>
      </c>
      <c r="G135" s="219" t="s">
        <v>3374</v>
      </c>
      <c r="H135" s="220">
        <v>12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109</v>
      </c>
      <c r="AT135" s="227" t="s">
        <v>199</v>
      </c>
      <c r="AU135" s="227" t="s">
        <v>83</v>
      </c>
      <c r="AY135" s="20" t="s">
        <v>197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81</v>
      </c>
      <c r="BK135" s="228">
        <f>ROUND(I135*H135,2)</f>
        <v>0</v>
      </c>
      <c r="BL135" s="20" t="s">
        <v>109</v>
      </c>
      <c r="BM135" s="227" t="s">
        <v>4568</v>
      </c>
    </row>
    <row r="136" s="12" customFormat="1" ht="22.8" customHeight="1">
      <c r="A136" s="12"/>
      <c r="B136" s="200"/>
      <c r="C136" s="201"/>
      <c r="D136" s="202" t="s">
        <v>73</v>
      </c>
      <c r="E136" s="214" t="s">
        <v>3911</v>
      </c>
      <c r="F136" s="214" t="s">
        <v>4569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SUM(P137:P138)</f>
        <v>0</v>
      </c>
      <c r="Q136" s="208"/>
      <c r="R136" s="209">
        <f>SUM(R137:R138)</f>
        <v>0</v>
      </c>
      <c r="S136" s="208"/>
      <c r="T136" s="21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81</v>
      </c>
      <c r="AT136" s="212" t="s">
        <v>73</v>
      </c>
      <c r="AU136" s="212" t="s">
        <v>81</v>
      </c>
      <c r="AY136" s="211" t="s">
        <v>197</v>
      </c>
      <c r="BK136" s="213">
        <f>SUM(BK137:BK138)</f>
        <v>0</v>
      </c>
    </row>
    <row r="137" s="2" customFormat="1" ht="44.25" customHeight="1">
      <c r="A137" s="41"/>
      <c r="B137" s="42"/>
      <c r="C137" s="216" t="s">
        <v>352</v>
      </c>
      <c r="D137" s="216" t="s">
        <v>199</v>
      </c>
      <c r="E137" s="217" t="s">
        <v>4570</v>
      </c>
      <c r="F137" s="218" t="s">
        <v>4571</v>
      </c>
      <c r="G137" s="219" t="s">
        <v>886</v>
      </c>
      <c r="H137" s="220">
        <v>46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109</v>
      </c>
      <c r="AT137" s="227" t="s">
        <v>199</v>
      </c>
      <c r="AU137" s="227" t="s">
        <v>83</v>
      </c>
      <c r="AY137" s="20" t="s">
        <v>197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81</v>
      </c>
      <c r="BK137" s="228">
        <f>ROUND(I137*H137,2)</f>
        <v>0</v>
      </c>
      <c r="BL137" s="20" t="s">
        <v>109</v>
      </c>
      <c r="BM137" s="227" t="s">
        <v>4572</v>
      </c>
    </row>
    <row r="138" s="2" customFormat="1" ht="33" customHeight="1">
      <c r="A138" s="41"/>
      <c r="B138" s="42"/>
      <c r="C138" s="216" t="s">
        <v>359</v>
      </c>
      <c r="D138" s="216" t="s">
        <v>199</v>
      </c>
      <c r="E138" s="217" t="s">
        <v>4573</v>
      </c>
      <c r="F138" s="218" t="s">
        <v>4574</v>
      </c>
      <c r="G138" s="219" t="s">
        <v>886</v>
      </c>
      <c r="H138" s="220">
        <v>450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109</v>
      </c>
      <c r="AT138" s="227" t="s">
        <v>199</v>
      </c>
      <c r="AU138" s="227" t="s">
        <v>83</v>
      </c>
      <c r="AY138" s="20" t="s">
        <v>197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81</v>
      </c>
      <c r="BK138" s="228">
        <f>ROUND(I138*H138,2)</f>
        <v>0</v>
      </c>
      <c r="BL138" s="20" t="s">
        <v>109</v>
      </c>
      <c r="BM138" s="227" t="s">
        <v>4575</v>
      </c>
    </row>
    <row r="139" s="12" customFormat="1" ht="22.8" customHeight="1">
      <c r="A139" s="12"/>
      <c r="B139" s="200"/>
      <c r="C139" s="201"/>
      <c r="D139" s="202" t="s">
        <v>73</v>
      </c>
      <c r="E139" s="214" t="s">
        <v>4156</v>
      </c>
      <c r="F139" s="214" t="s">
        <v>4369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SUM(P140:P141)</f>
        <v>0</v>
      </c>
      <c r="Q139" s="208"/>
      <c r="R139" s="209">
        <f>SUM(R140:R141)</f>
        <v>0</v>
      </c>
      <c r="S139" s="208"/>
      <c r="T139" s="210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81</v>
      </c>
      <c r="AT139" s="212" t="s">
        <v>73</v>
      </c>
      <c r="AU139" s="212" t="s">
        <v>81</v>
      </c>
      <c r="AY139" s="211" t="s">
        <v>197</v>
      </c>
      <c r="BK139" s="213">
        <f>SUM(BK140:BK141)</f>
        <v>0</v>
      </c>
    </row>
    <row r="140" s="2" customFormat="1" ht="44.25" customHeight="1">
      <c r="A140" s="41"/>
      <c r="B140" s="42"/>
      <c r="C140" s="216" t="s">
        <v>366</v>
      </c>
      <c r="D140" s="216" t="s">
        <v>199</v>
      </c>
      <c r="E140" s="217" t="s">
        <v>4370</v>
      </c>
      <c r="F140" s="218" t="s">
        <v>4371</v>
      </c>
      <c r="G140" s="219" t="s">
        <v>886</v>
      </c>
      <c r="H140" s="220">
        <v>33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109</v>
      </c>
      <c r="AT140" s="227" t="s">
        <v>199</v>
      </c>
      <c r="AU140" s="227" t="s">
        <v>83</v>
      </c>
      <c r="AY140" s="20" t="s">
        <v>197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81</v>
      </c>
      <c r="BK140" s="228">
        <f>ROUND(I140*H140,2)</f>
        <v>0</v>
      </c>
      <c r="BL140" s="20" t="s">
        <v>109</v>
      </c>
      <c r="BM140" s="227" t="s">
        <v>4576</v>
      </c>
    </row>
    <row r="141" s="2" customFormat="1" ht="24.15" customHeight="1">
      <c r="A141" s="41"/>
      <c r="B141" s="42"/>
      <c r="C141" s="216" t="s">
        <v>372</v>
      </c>
      <c r="D141" s="216" t="s">
        <v>199</v>
      </c>
      <c r="E141" s="217" t="s">
        <v>4373</v>
      </c>
      <c r="F141" s="218" t="s">
        <v>4374</v>
      </c>
      <c r="G141" s="219" t="s">
        <v>886</v>
      </c>
      <c r="H141" s="220">
        <v>33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109</v>
      </c>
      <c r="AT141" s="227" t="s">
        <v>199</v>
      </c>
      <c r="AU141" s="227" t="s">
        <v>83</v>
      </c>
      <c r="AY141" s="20" t="s">
        <v>197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81</v>
      </c>
      <c r="BK141" s="228">
        <f>ROUND(I141*H141,2)</f>
        <v>0</v>
      </c>
      <c r="BL141" s="20" t="s">
        <v>109</v>
      </c>
      <c r="BM141" s="227" t="s">
        <v>4577</v>
      </c>
    </row>
    <row r="142" s="12" customFormat="1" ht="22.8" customHeight="1">
      <c r="A142" s="12"/>
      <c r="B142" s="200"/>
      <c r="C142" s="201"/>
      <c r="D142" s="202" t="s">
        <v>73</v>
      </c>
      <c r="E142" s="214" t="s">
        <v>4212</v>
      </c>
      <c r="F142" s="214" t="s">
        <v>4439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P143</f>
        <v>0</v>
      </c>
      <c r="Q142" s="208"/>
      <c r="R142" s="209">
        <f>R143</f>
        <v>0</v>
      </c>
      <c r="S142" s="208"/>
      <c r="T142" s="210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81</v>
      </c>
      <c r="AT142" s="212" t="s">
        <v>73</v>
      </c>
      <c r="AU142" s="212" t="s">
        <v>81</v>
      </c>
      <c r="AY142" s="211" t="s">
        <v>197</v>
      </c>
      <c r="BK142" s="213">
        <f>BK143</f>
        <v>0</v>
      </c>
    </row>
    <row r="143" s="2" customFormat="1" ht="16.5" customHeight="1">
      <c r="A143" s="41"/>
      <c r="B143" s="42"/>
      <c r="C143" s="216" t="s">
        <v>379</v>
      </c>
      <c r="D143" s="216" t="s">
        <v>199</v>
      </c>
      <c r="E143" s="217" t="s">
        <v>4440</v>
      </c>
      <c r="F143" s="218" t="s">
        <v>4441</v>
      </c>
      <c r="G143" s="219" t="s">
        <v>3374</v>
      </c>
      <c r="H143" s="220">
        <v>12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109</v>
      </c>
      <c r="AT143" s="227" t="s">
        <v>199</v>
      </c>
      <c r="AU143" s="227" t="s">
        <v>83</v>
      </c>
      <c r="AY143" s="20" t="s">
        <v>197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81</v>
      </c>
      <c r="BK143" s="228">
        <f>ROUND(I143*H143,2)</f>
        <v>0</v>
      </c>
      <c r="BL143" s="20" t="s">
        <v>109</v>
      </c>
      <c r="BM143" s="227" t="s">
        <v>4578</v>
      </c>
    </row>
    <row r="144" s="12" customFormat="1" ht="22.8" customHeight="1">
      <c r="A144" s="12"/>
      <c r="B144" s="200"/>
      <c r="C144" s="201"/>
      <c r="D144" s="202" t="s">
        <v>73</v>
      </c>
      <c r="E144" s="214" t="s">
        <v>4236</v>
      </c>
      <c r="F144" s="214" t="s">
        <v>4461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P145</f>
        <v>0</v>
      </c>
      <c r="Q144" s="208"/>
      <c r="R144" s="209">
        <f>R145</f>
        <v>0</v>
      </c>
      <c r="S144" s="208"/>
      <c r="T144" s="210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81</v>
      </c>
      <c r="AT144" s="212" t="s">
        <v>73</v>
      </c>
      <c r="AU144" s="212" t="s">
        <v>81</v>
      </c>
      <c r="AY144" s="211" t="s">
        <v>197</v>
      </c>
      <c r="BK144" s="213">
        <f>BK145</f>
        <v>0</v>
      </c>
    </row>
    <row r="145" s="2" customFormat="1" ht="16.5" customHeight="1">
      <c r="A145" s="41"/>
      <c r="B145" s="42"/>
      <c r="C145" s="216" t="s">
        <v>383</v>
      </c>
      <c r="D145" s="216" t="s">
        <v>199</v>
      </c>
      <c r="E145" s="217" t="s">
        <v>4462</v>
      </c>
      <c r="F145" s="218" t="s">
        <v>4463</v>
      </c>
      <c r="G145" s="219" t="s">
        <v>3374</v>
      </c>
      <c r="H145" s="220">
        <v>2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109</v>
      </c>
      <c r="AT145" s="227" t="s">
        <v>199</v>
      </c>
      <c r="AU145" s="227" t="s">
        <v>83</v>
      </c>
      <c r="AY145" s="20" t="s">
        <v>197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81</v>
      </c>
      <c r="BK145" s="228">
        <f>ROUND(I145*H145,2)</f>
        <v>0</v>
      </c>
      <c r="BL145" s="20" t="s">
        <v>109</v>
      </c>
      <c r="BM145" s="227" t="s">
        <v>4579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3322</v>
      </c>
      <c r="F146" s="214" t="s">
        <v>4471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P147</f>
        <v>0</v>
      </c>
      <c r="Q146" s="208"/>
      <c r="R146" s="209">
        <f>R147</f>
        <v>0</v>
      </c>
      <c r="S146" s="208"/>
      <c r="T146" s="21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81</v>
      </c>
      <c r="AT146" s="212" t="s">
        <v>73</v>
      </c>
      <c r="AU146" s="212" t="s">
        <v>81</v>
      </c>
      <c r="AY146" s="211" t="s">
        <v>197</v>
      </c>
      <c r="BK146" s="213">
        <f>BK147</f>
        <v>0</v>
      </c>
    </row>
    <row r="147" s="2" customFormat="1" ht="21.75" customHeight="1">
      <c r="A147" s="41"/>
      <c r="B147" s="42"/>
      <c r="C147" s="216" t="s">
        <v>390</v>
      </c>
      <c r="D147" s="216" t="s">
        <v>199</v>
      </c>
      <c r="E147" s="217" t="s">
        <v>4580</v>
      </c>
      <c r="F147" s="218" t="s">
        <v>4581</v>
      </c>
      <c r="G147" s="219" t="s">
        <v>3711</v>
      </c>
      <c r="H147" s="220">
        <v>24</v>
      </c>
      <c r="I147" s="221"/>
      <c r="J147" s="222">
        <f>ROUND(I147*H147,2)</f>
        <v>0</v>
      </c>
      <c r="K147" s="218" t="s">
        <v>19</v>
      </c>
      <c r="L147" s="47"/>
      <c r="M147" s="296" t="s">
        <v>19</v>
      </c>
      <c r="N147" s="297" t="s">
        <v>45</v>
      </c>
      <c r="O147" s="293"/>
      <c r="P147" s="298">
        <f>O147*H147</f>
        <v>0</v>
      </c>
      <c r="Q147" s="298">
        <v>0</v>
      </c>
      <c r="R147" s="298">
        <f>Q147*H147</f>
        <v>0</v>
      </c>
      <c r="S147" s="298">
        <v>0</v>
      </c>
      <c r="T147" s="29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109</v>
      </c>
      <c r="AT147" s="227" t="s">
        <v>199</v>
      </c>
      <c r="AU147" s="227" t="s">
        <v>83</v>
      </c>
      <c r="AY147" s="20" t="s">
        <v>197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81</v>
      </c>
      <c r="BK147" s="228">
        <f>ROUND(I147*H147,2)</f>
        <v>0</v>
      </c>
      <c r="BL147" s="20" t="s">
        <v>109</v>
      </c>
      <c r="BM147" s="227" t="s">
        <v>4582</v>
      </c>
    </row>
    <row r="148" s="2" customFormat="1" ht="6.96" customHeight="1">
      <c r="A148" s="41"/>
      <c r="B148" s="62"/>
      <c r="C148" s="63"/>
      <c r="D148" s="63"/>
      <c r="E148" s="63"/>
      <c r="F148" s="63"/>
      <c r="G148" s="63"/>
      <c r="H148" s="63"/>
      <c r="I148" s="63"/>
      <c r="J148" s="63"/>
      <c r="K148" s="63"/>
      <c r="L148" s="47"/>
      <c r="M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</row>
  </sheetData>
  <sheetProtection sheet="1" autoFilter="0" formatColumns="0" formatRows="0" objects="1" scenarios="1" spinCount="100000" saltValue="FbI7hHVyrsYNbWcupY6ZpBV25CW9Vrb4N+NALaz2ZGhlgjF+Vn4yhFv1pcAdWFpgYDYdOLCUyjlxvdGNZz9ang==" hashValue="RV7JTWTa/0npK5CTq0oDvyKcx9gS/0jm0YPxxIGmqojleBwKbZqPdSxPeGLFEE3PMqRoG4XcS9WkeOhGvCIBbw==" algorithmName="SHA-512" password="CC35"/>
  <autoFilter ref="C101:K14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2724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4242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4583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37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ROUND((SUM(BE96:BE110)),  2)</f>
        <v>0</v>
      </c>
      <c r="G37" s="41"/>
      <c r="H37" s="41"/>
      <c r="I37" s="161">
        <v>0.20999999999999999</v>
      </c>
      <c r="J37" s="160">
        <f>ROUND(((SUM(BE96:BE110))*I37),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ROUND((SUM(BF96:BF110)),  2)</f>
        <v>0</v>
      </c>
      <c r="G38" s="41"/>
      <c r="H38" s="41"/>
      <c r="I38" s="161">
        <v>0.12</v>
      </c>
      <c r="J38" s="160">
        <f>ROUND(((SUM(BF96:BF110))*I38),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ROUND((SUM(BG96:BG110)),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ROUND((SUM(BH96:BH110)),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ROUND((SUM(BI96:BI110)),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 - aktual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2724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4242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AP - D.1.4.5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4584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4585</v>
      </c>
      <c r="E69" s="186"/>
      <c r="F69" s="186"/>
      <c r="G69" s="186"/>
      <c r="H69" s="186"/>
      <c r="I69" s="186"/>
      <c r="J69" s="187">
        <f>J98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4586</v>
      </c>
      <c r="E70" s="186"/>
      <c r="F70" s="186"/>
      <c r="G70" s="186"/>
      <c r="H70" s="186"/>
      <c r="I70" s="186"/>
      <c r="J70" s="187">
        <f>J102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4587</v>
      </c>
      <c r="E71" s="186"/>
      <c r="F71" s="186"/>
      <c r="G71" s="186"/>
      <c r="H71" s="186"/>
      <c r="I71" s="186"/>
      <c r="J71" s="187">
        <f>J105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4588</v>
      </c>
      <c r="E72" s="186"/>
      <c r="F72" s="186"/>
      <c r="G72" s="186"/>
      <c r="H72" s="186"/>
      <c r="I72" s="186"/>
      <c r="J72" s="187">
        <f>J107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182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ZZS - Náchod - aktual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147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148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149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295" t="s">
        <v>2724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4242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AP - D.1.4.5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 xml:space="preserve"> </v>
      </c>
      <c r="G90" s="43"/>
      <c r="H90" s="43"/>
      <c r="I90" s="35" t="s">
        <v>23</v>
      </c>
      <c r="J90" s="75" t="str">
        <f>IF(J16="","",J16)</f>
        <v>29. 7. 2024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E19</f>
        <v>Královéhradecký kraj</v>
      </c>
      <c r="G92" s="43"/>
      <c r="H92" s="43"/>
      <c r="I92" s="35" t="s">
        <v>31</v>
      </c>
      <c r="J92" s="39" t="str">
        <f>E25</f>
        <v>CE-ING s.r.o.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29</v>
      </c>
      <c r="D93" s="43"/>
      <c r="E93" s="43"/>
      <c r="F93" s="30" t="str">
        <f>IF(E22="","",E22)</f>
        <v>Vyplň údaj</v>
      </c>
      <c r="G93" s="43"/>
      <c r="H93" s="43"/>
      <c r="I93" s="35" t="s">
        <v>36</v>
      </c>
      <c r="J93" s="39" t="str">
        <f>E28</f>
        <v xml:space="preserve"> 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9"/>
      <c r="B95" s="190"/>
      <c r="C95" s="191" t="s">
        <v>183</v>
      </c>
      <c r="D95" s="192" t="s">
        <v>59</v>
      </c>
      <c r="E95" s="192" t="s">
        <v>55</v>
      </c>
      <c r="F95" s="192" t="s">
        <v>56</v>
      </c>
      <c r="G95" s="192" t="s">
        <v>184</v>
      </c>
      <c r="H95" s="192" t="s">
        <v>185</v>
      </c>
      <c r="I95" s="192" t="s">
        <v>186</v>
      </c>
      <c r="J95" s="192" t="s">
        <v>153</v>
      </c>
      <c r="K95" s="193" t="s">
        <v>187</v>
      </c>
      <c r="L95" s="194"/>
      <c r="M95" s="95" t="s">
        <v>19</v>
      </c>
      <c r="N95" s="96" t="s">
        <v>44</v>
      </c>
      <c r="O95" s="96" t="s">
        <v>188</v>
      </c>
      <c r="P95" s="96" t="s">
        <v>189</v>
      </c>
      <c r="Q95" s="96" t="s">
        <v>190</v>
      </c>
      <c r="R95" s="96" t="s">
        <v>191</v>
      </c>
      <c r="S95" s="96" t="s">
        <v>192</v>
      </c>
      <c r="T95" s="97" t="s">
        <v>193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1"/>
      <c r="B96" s="42"/>
      <c r="C96" s="102" t="s">
        <v>194</v>
      </c>
      <c r="D96" s="43"/>
      <c r="E96" s="43"/>
      <c r="F96" s="43"/>
      <c r="G96" s="43"/>
      <c r="H96" s="43"/>
      <c r="I96" s="43"/>
      <c r="J96" s="195">
        <f>BK96</f>
        <v>0</v>
      </c>
      <c r="K96" s="43"/>
      <c r="L96" s="47"/>
      <c r="M96" s="98"/>
      <c r="N96" s="196"/>
      <c r="O96" s="99"/>
      <c r="P96" s="197">
        <f>P97</f>
        <v>0</v>
      </c>
      <c r="Q96" s="99"/>
      <c r="R96" s="197">
        <f>R97</f>
        <v>0</v>
      </c>
      <c r="S96" s="99"/>
      <c r="T96" s="198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73</v>
      </c>
      <c r="AU96" s="20" t="s">
        <v>154</v>
      </c>
      <c r="BK96" s="199">
        <f>BK97</f>
        <v>0</v>
      </c>
    </row>
    <row r="97" s="12" customFormat="1" ht="25.92" customHeight="1">
      <c r="A97" s="12"/>
      <c r="B97" s="200"/>
      <c r="C97" s="201"/>
      <c r="D97" s="202" t="s">
        <v>73</v>
      </c>
      <c r="E97" s="203" t="s">
        <v>94</v>
      </c>
      <c r="F97" s="203" t="s">
        <v>113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P98+P102+P105+P107</f>
        <v>0</v>
      </c>
      <c r="Q97" s="208"/>
      <c r="R97" s="209">
        <f>R98+R102+R105+R107</f>
        <v>0</v>
      </c>
      <c r="S97" s="208"/>
      <c r="T97" s="210">
        <f>T98+T102+T105+T107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81</v>
      </c>
      <c r="AT97" s="212" t="s">
        <v>73</v>
      </c>
      <c r="AU97" s="212" t="s">
        <v>74</v>
      </c>
      <c r="AY97" s="211" t="s">
        <v>197</v>
      </c>
      <c r="BK97" s="213">
        <f>BK98+BK102+BK105+BK107</f>
        <v>0</v>
      </c>
    </row>
    <row r="98" s="12" customFormat="1" ht="22.8" customHeight="1">
      <c r="A98" s="12"/>
      <c r="B98" s="200"/>
      <c r="C98" s="201"/>
      <c r="D98" s="202" t="s">
        <v>73</v>
      </c>
      <c r="E98" s="214" t="s">
        <v>2030</v>
      </c>
      <c r="F98" s="214" t="s">
        <v>4589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SUM(P99:P101)</f>
        <v>0</v>
      </c>
      <c r="Q98" s="208"/>
      <c r="R98" s="209">
        <f>SUM(R99:R101)</f>
        <v>0</v>
      </c>
      <c r="S98" s="208"/>
      <c r="T98" s="210">
        <f>SUM(T99:T101)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81</v>
      </c>
      <c r="AT98" s="212" t="s">
        <v>73</v>
      </c>
      <c r="AU98" s="212" t="s">
        <v>81</v>
      </c>
      <c r="AY98" s="211" t="s">
        <v>197</v>
      </c>
      <c r="BK98" s="213">
        <f>SUM(BK99:BK101)</f>
        <v>0</v>
      </c>
    </row>
    <row r="99" s="2" customFormat="1" ht="24.15" customHeight="1">
      <c r="A99" s="41"/>
      <c r="B99" s="42"/>
      <c r="C99" s="216" t="s">
        <v>81</v>
      </c>
      <c r="D99" s="216" t="s">
        <v>199</v>
      </c>
      <c r="E99" s="217" t="s">
        <v>4590</v>
      </c>
      <c r="F99" s="218" t="s">
        <v>4591</v>
      </c>
      <c r="G99" s="219" t="s">
        <v>3374</v>
      </c>
      <c r="H99" s="220">
        <v>1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109</v>
      </c>
      <c r="AT99" s="227" t="s">
        <v>199</v>
      </c>
      <c r="AU99" s="227" t="s">
        <v>83</v>
      </c>
      <c r="AY99" s="20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81</v>
      </c>
      <c r="BK99" s="228">
        <f>ROUND(I99*H99,2)</f>
        <v>0</v>
      </c>
      <c r="BL99" s="20" t="s">
        <v>109</v>
      </c>
      <c r="BM99" s="227" t="s">
        <v>4592</v>
      </c>
    </row>
    <row r="100" s="2" customFormat="1" ht="24.15" customHeight="1">
      <c r="A100" s="41"/>
      <c r="B100" s="42"/>
      <c r="C100" s="216" t="s">
        <v>83</v>
      </c>
      <c r="D100" s="216" t="s">
        <v>199</v>
      </c>
      <c r="E100" s="217" t="s">
        <v>4593</v>
      </c>
      <c r="F100" s="218" t="s">
        <v>4594</v>
      </c>
      <c r="G100" s="219" t="s">
        <v>3374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109</v>
      </c>
      <c r="AT100" s="227" t="s">
        <v>199</v>
      </c>
      <c r="AU100" s="227" t="s">
        <v>83</v>
      </c>
      <c r="AY100" s="20" t="s">
        <v>197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81</v>
      </c>
      <c r="BK100" s="228">
        <f>ROUND(I100*H100,2)</f>
        <v>0</v>
      </c>
      <c r="BL100" s="20" t="s">
        <v>109</v>
      </c>
      <c r="BM100" s="227" t="s">
        <v>4595</v>
      </c>
    </row>
    <row r="101" s="2" customFormat="1" ht="16.5" customHeight="1">
      <c r="A101" s="41"/>
      <c r="B101" s="42"/>
      <c r="C101" s="216" t="s">
        <v>94</v>
      </c>
      <c r="D101" s="216" t="s">
        <v>199</v>
      </c>
      <c r="E101" s="217" t="s">
        <v>4596</v>
      </c>
      <c r="F101" s="218" t="s">
        <v>4597</v>
      </c>
      <c r="G101" s="219" t="s">
        <v>3711</v>
      </c>
      <c r="H101" s="220">
        <v>30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109</v>
      </c>
      <c r="AT101" s="227" t="s">
        <v>199</v>
      </c>
      <c r="AU101" s="227" t="s">
        <v>83</v>
      </c>
      <c r="AY101" s="20" t="s">
        <v>197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81</v>
      </c>
      <c r="BK101" s="228">
        <f>ROUND(I101*H101,2)</f>
        <v>0</v>
      </c>
      <c r="BL101" s="20" t="s">
        <v>109</v>
      </c>
      <c r="BM101" s="227" t="s">
        <v>4598</v>
      </c>
    </row>
    <row r="102" s="12" customFormat="1" ht="22.8" customHeight="1">
      <c r="A102" s="12"/>
      <c r="B102" s="200"/>
      <c r="C102" s="201"/>
      <c r="D102" s="202" t="s">
        <v>73</v>
      </c>
      <c r="E102" s="214" t="s">
        <v>3733</v>
      </c>
      <c r="F102" s="214" t="s">
        <v>4599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SUM(P103:P104)</f>
        <v>0</v>
      </c>
      <c r="Q102" s="208"/>
      <c r="R102" s="209">
        <f>SUM(R103:R104)</f>
        <v>0</v>
      </c>
      <c r="S102" s="208"/>
      <c r="T102" s="210">
        <f>SUM(T103:T104)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81</v>
      </c>
      <c r="AT102" s="212" t="s">
        <v>73</v>
      </c>
      <c r="AU102" s="212" t="s">
        <v>81</v>
      </c>
      <c r="AY102" s="211" t="s">
        <v>197</v>
      </c>
      <c r="BK102" s="213">
        <f>SUM(BK103:BK104)</f>
        <v>0</v>
      </c>
    </row>
    <row r="103" s="2" customFormat="1" ht="24.15" customHeight="1">
      <c r="A103" s="41"/>
      <c r="B103" s="42"/>
      <c r="C103" s="216" t="s">
        <v>109</v>
      </c>
      <c r="D103" s="216" t="s">
        <v>199</v>
      </c>
      <c r="E103" s="217" t="s">
        <v>4600</v>
      </c>
      <c r="F103" s="218" t="s">
        <v>4601</v>
      </c>
      <c r="G103" s="219" t="s">
        <v>3374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109</v>
      </c>
      <c r="AT103" s="227" t="s">
        <v>199</v>
      </c>
      <c r="AU103" s="227" t="s">
        <v>83</v>
      </c>
      <c r="AY103" s="20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81</v>
      </c>
      <c r="BK103" s="228">
        <f>ROUND(I103*H103,2)</f>
        <v>0</v>
      </c>
      <c r="BL103" s="20" t="s">
        <v>109</v>
      </c>
      <c r="BM103" s="227" t="s">
        <v>4602</v>
      </c>
    </row>
    <row r="104" s="2" customFormat="1" ht="16.5" customHeight="1">
      <c r="A104" s="41"/>
      <c r="B104" s="42"/>
      <c r="C104" s="216" t="s">
        <v>230</v>
      </c>
      <c r="D104" s="216" t="s">
        <v>199</v>
      </c>
      <c r="E104" s="217" t="s">
        <v>4603</v>
      </c>
      <c r="F104" s="218" t="s">
        <v>4597</v>
      </c>
      <c r="G104" s="219" t="s">
        <v>3711</v>
      </c>
      <c r="H104" s="220">
        <v>15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109</v>
      </c>
      <c r="AT104" s="227" t="s">
        <v>199</v>
      </c>
      <c r="AU104" s="227" t="s">
        <v>83</v>
      </c>
      <c r="AY104" s="20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81</v>
      </c>
      <c r="BK104" s="228">
        <f>ROUND(I104*H104,2)</f>
        <v>0</v>
      </c>
      <c r="BL104" s="20" t="s">
        <v>109</v>
      </c>
      <c r="BM104" s="227" t="s">
        <v>4604</v>
      </c>
    </row>
    <row r="105" s="12" customFormat="1" ht="22.8" customHeight="1">
      <c r="A105" s="12"/>
      <c r="B105" s="200"/>
      <c r="C105" s="201"/>
      <c r="D105" s="202" t="s">
        <v>73</v>
      </c>
      <c r="E105" s="214" t="s">
        <v>3880</v>
      </c>
      <c r="F105" s="214" t="s">
        <v>4471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81</v>
      </c>
      <c r="AT105" s="212" t="s">
        <v>73</v>
      </c>
      <c r="AU105" s="212" t="s">
        <v>81</v>
      </c>
      <c r="AY105" s="211" t="s">
        <v>197</v>
      </c>
      <c r="BK105" s="213">
        <f>BK106</f>
        <v>0</v>
      </c>
    </row>
    <row r="106" s="2" customFormat="1" ht="21.75" customHeight="1">
      <c r="A106" s="41"/>
      <c r="B106" s="42"/>
      <c r="C106" s="216" t="s">
        <v>698</v>
      </c>
      <c r="D106" s="216" t="s">
        <v>199</v>
      </c>
      <c r="E106" s="217" t="s">
        <v>4472</v>
      </c>
      <c r="F106" s="218" t="s">
        <v>4473</v>
      </c>
      <c r="G106" s="219" t="s">
        <v>1177</v>
      </c>
      <c r="H106" s="220">
        <v>3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109</v>
      </c>
      <c r="AT106" s="227" t="s">
        <v>199</v>
      </c>
      <c r="AU106" s="227" t="s">
        <v>83</v>
      </c>
      <c r="AY106" s="20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81</v>
      </c>
      <c r="BK106" s="228">
        <f>ROUND(I106*H106,2)</f>
        <v>0</v>
      </c>
      <c r="BL106" s="20" t="s">
        <v>109</v>
      </c>
      <c r="BM106" s="227" t="s">
        <v>4605</v>
      </c>
    </row>
    <row r="107" s="12" customFormat="1" ht="22.8" customHeight="1">
      <c r="A107" s="12"/>
      <c r="B107" s="200"/>
      <c r="C107" s="201"/>
      <c r="D107" s="202" t="s">
        <v>73</v>
      </c>
      <c r="E107" s="214" t="s">
        <v>2066</v>
      </c>
      <c r="F107" s="214" t="s">
        <v>4606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SUM(P108:P110)</f>
        <v>0</v>
      </c>
      <c r="Q107" s="208"/>
      <c r="R107" s="209">
        <f>SUM(R108:R110)</f>
        <v>0</v>
      </c>
      <c r="S107" s="208"/>
      <c r="T107" s="210">
        <f>SUM(T108:T110)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81</v>
      </c>
      <c r="AT107" s="212" t="s">
        <v>73</v>
      </c>
      <c r="AU107" s="212" t="s">
        <v>81</v>
      </c>
      <c r="AY107" s="211" t="s">
        <v>197</v>
      </c>
      <c r="BK107" s="213">
        <f>SUM(BK108:BK110)</f>
        <v>0</v>
      </c>
    </row>
    <row r="108" s="2" customFormat="1" ht="24.15" customHeight="1">
      <c r="A108" s="41"/>
      <c r="B108" s="42"/>
      <c r="C108" s="216" t="s">
        <v>236</v>
      </c>
      <c r="D108" s="216" t="s">
        <v>199</v>
      </c>
      <c r="E108" s="217" t="s">
        <v>4607</v>
      </c>
      <c r="F108" s="218" t="s">
        <v>4608</v>
      </c>
      <c r="G108" s="219" t="s">
        <v>3374</v>
      </c>
      <c r="H108" s="220">
        <v>7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109</v>
      </c>
      <c r="AT108" s="227" t="s">
        <v>199</v>
      </c>
      <c r="AU108" s="227" t="s">
        <v>83</v>
      </c>
      <c r="AY108" s="20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81</v>
      </c>
      <c r="BK108" s="228">
        <f>ROUND(I108*H108,2)</f>
        <v>0</v>
      </c>
      <c r="BL108" s="20" t="s">
        <v>109</v>
      </c>
      <c r="BM108" s="227" t="s">
        <v>4609</v>
      </c>
    </row>
    <row r="109" s="2" customFormat="1" ht="16.5" customHeight="1">
      <c r="A109" s="41"/>
      <c r="B109" s="42"/>
      <c r="C109" s="216" t="s">
        <v>245</v>
      </c>
      <c r="D109" s="216" t="s">
        <v>199</v>
      </c>
      <c r="E109" s="217" t="s">
        <v>4610</v>
      </c>
      <c r="F109" s="218" t="s">
        <v>4611</v>
      </c>
      <c r="G109" s="219" t="s">
        <v>3374</v>
      </c>
      <c r="H109" s="220">
        <v>7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109</v>
      </c>
      <c r="AT109" s="227" t="s">
        <v>199</v>
      </c>
      <c r="AU109" s="227" t="s">
        <v>83</v>
      </c>
      <c r="AY109" s="20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81</v>
      </c>
      <c r="BK109" s="228">
        <f>ROUND(I109*H109,2)</f>
        <v>0</v>
      </c>
      <c r="BL109" s="20" t="s">
        <v>109</v>
      </c>
      <c r="BM109" s="227" t="s">
        <v>4612</v>
      </c>
    </row>
    <row r="110" s="2" customFormat="1" ht="16.5" customHeight="1">
      <c r="A110" s="41"/>
      <c r="B110" s="42"/>
      <c r="C110" s="216" t="s">
        <v>250</v>
      </c>
      <c r="D110" s="216" t="s">
        <v>199</v>
      </c>
      <c r="E110" s="217" t="s">
        <v>4613</v>
      </c>
      <c r="F110" s="218" t="s">
        <v>4597</v>
      </c>
      <c r="G110" s="219" t="s">
        <v>3711</v>
      </c>
      <c r="H110" s="220">
        <v>65</v>
      </c>
      <c r="I110" s="221"/>
      <c r="J110" s="222">
        <f>ROUND(I110*H110,2)</f>
        <v>0</v>
      </c>
      <c r="K110" s="218" t="s">
        <v>19</v>
      </c>
      <c r="L110" s="47"/>
      <c r="M110" s="296" t="s">
        <v>19</v>
      </c>
      <c r="N110" s="297" t="s">
        <v>45</v>
      </c>
      <c r="O110" s="293"/>
      <c r="P110" s="298">
        <f>O110*H110</f>
        <v>0</v>
      </c>
      <c r="Q110" s="298">
        <v>0</v>
      </c>
      <c r="R110" s="298">
        <f>Q110*H110</f>
        <v>0</v>
      </c>
      <c r="S110" s="298">
        <v>0</v>
      </c>
      <c r="T110" s="29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109</v>
      </c>
      <c r="AT110" s="227" t="s">
        <v>199</v>
      </c>
      <c r="AU110" s="227" t="s">
        <v>83</v>
      </c>
      <c r="AY110" s="20" t="s">
        <v>197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81</v>
      </c>
      <c r="BK110" s="228">
        <f>ROUND(I110*H110,2)</f>
        <v>0</v>
      </c>
      <c r="BL110" s="20" t="s">
        <v>109</v>
      </c>
      <c r="BM110" s="227" t="s">
        <v>4614</v>
      </c>
    </row>
    <row r="111" s="2" customFormat="1" ht="6.96" customHeight="1">
      <c r="A111" s="41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47"/>
      <c r="M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</sheetData>
  <sheetProtection sheet="1" autoFilter="0" formatColumns="0" formatRows="0" objects="1" scenarios="1" spinCount="100000" saltValue="i+tiAtKnCVKxFP3ZoAI6sKVA9DP1kE6KmJgY9JaZ7MtTkMIUAglxzTDwiVm+sVcSUOKcZ/0q7eUeNLAyaBfy2A==" hashValue="QvetuPVofxSygqFU802jaIDkheHgDkqQjHExx4fwU+VVNe5WToBn94qKF3axxUVwnhu8KG8ySUFcq/mRrhvSow==" algorithmName="SHA-512" password="CC35"/>
  <autoFilter ref="C95:K11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2724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4242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4615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37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ROUND(J99,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ROUND((SUM(BE99:BE125)),  2)</f>
        <v>0</v>
      </c>
      <c r="G37" s="41"/>
      <c r="H37" s="41"/>
      <c r="I37" s="161">
        <v>0.20999999999999999</v>
      </c>
      <c r="J37" s="160">
        <f>ROUND(((SUM(BE99:BE125))*I37),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ROUND((SUM(BF99:BF125)),  2)</f>
        <v>0</v>
      </c>
      <c r="G38" s="41"/>
      <c r="H38" s="41"/>
      <c r="I38" s="161">
        <v>0.12</v>
      </c>
      <c r="J38" s="160">
        <f>ROUND(((SUM(BF99:BF125))*I38),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ROUND((SUM(BG99:BG125)),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ROUND((SUM(BH99:BH125)),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ROUND((SUM(BI99:BI125)),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 - aktual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2724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4242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Kamerový systém - D.1.4.5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J99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4616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4617</v>
      </c>
      <c r="E69" s="186"/>
      <c r="F69" s="186"/>
      <c r="G69" s="186"/>
      <c r="H69" s="186"/>
      <c r="I69" s="186"/>
      <c r="J69" s="187">
        <f>J101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4618</v>
      </c>
      <c r="E70" s="186"/>
      <c r="F70" s="186"/>
      <c r="G70" s="186"/>
      <c r="H70" s="186"/>
      <c r="I70" s="186"/>
      <c r="J70" s="187">
        <f>J104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4619</v>
      </c>
      <c r="E71" s="186"/>
      <c r="F71" s="186"/>
      <c r="G71" s="186"/>
      <c r="H71" s="186"/>
      <c r="I71" s="186"/>
      <c r="J71" s="187">
        <f>J110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4620</v>
      </c>
      <c r="E72" s="186"/>
      <c r="F72" s="186"/>
      <c r="G72" s="186"/>
      <c r="H72" s="186"/>
      <c r="I72" s="186"/>
      <c r="J72" s="187">
        <f>J112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4621</v>
      </c>
      <c r="E73" s="186"/>
      <c r="F73" s="186"/>
      <c r="G73" s="186"/>
      <c r="H73" s="186"/>
      <c r="I73" s="186"/>
      <c r="J73" s="187">
        <f>J116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4622</v>
      </c>
      <c r="E74" s="186"/>
      <c r="F74" s="186"/>
      <c r="G74" s="186"/>
      <c r="H74" s="186"/>
      <c r="I74" s="186"/>
      <c r="J74" s="187">
        <f>J119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4623</v>
      </c>
      <c r="E75" s="186"/>
      <c r="F75" s="186"/>
      <c r="G75" s="186"/>
      <c r="H75" s="186"/>
      <c r="I75" s="186"/>
      <c r="J75" s="187">
        <f>J122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182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73" t="str">
        <f>E7</f>
        <v>ZZS - Náchod - aktual</v>
      </c>
      <c r="F85" s="35"/>
      <c r="G85" s="35"/>
      <c r="H85" s="35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4"/>
      <c r="C86" s="35" t="s">
        <v>147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1" customFormat="1" ht="16.5" customHeight="1">
      <c r="B87" s="24"/>
      <c r="C87" s="25"/>
      <c r="D87" s="25"/>
      <c r="E87" s="173" t="s">
        <v>148</v>
      </c>
      <c r="F87" s="25"/>
      <c r="G87" s="25"/>
      <c r="H87" s="25"/>
      <c r="I87" s="25"/>
      <c r="J87" s="25"/>
      <c r="K87" s="25"/>
      <c r="L87" s="23"/>
    </row>
    <row r="88" s="1" customFormat="1" ht="12" customHeight="1">
      <c r="B88" s="24"/>
      <c r="C88" s="35" t="s">
        <v>149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2" customFormat="1" ht="16.5" customHeight="1">
      <c r="A89" s="41"/>
      <c r="B89" s="42"/>
      <c r="C89" s="43"/>
      <c r="D89" s="43"/>
      <c r="E89" s="295" t="s">
        <v>2724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4242</v>
      </c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E13</f>
        <v>Kamerový systém - D.1.4.5</v>
      </c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21</v>
      </c>
      <c r="D93" s="43"/>
      <c r="E93" s="43"/>
      <c r="F93" s="30" t="str">
        <f>F16</f>
        <v xml:space="preserve"> </v>
      </c>
      <c r="G93" s="43"/>
      <c r="H93" s="43"/>
      <c r="I93" s="35" t="s">
        <v>23</v>
      </c>
      <c r="J93" s="75" t="str">
        <f>IF(J16="","",J16)</f>
        <v>29. 7. 2024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25</v>
      </c>
      <c r="D95" s="43"/>
      <c r="E95" s="43"/>
      <c r="F95" s="30" t="str">
        <f>E19</f>
        <v>Královéhradecký kraj</v>
      </c>
      <c r="G95" s="43"/>
      <c r="H95" s="43"/>
      <c r="I95" s="35" t="s">
        <v>31</v>
      </c>
      <c r="J95" s="39" t="str">
        <f>E25</f>
        <v>CE-ING s.r.o.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29</v>
      </c>
      <c r="D96" s="43"/>
      <c r="E96" s="43"/>
      <c r="F96" s="30" t="str">
        <f>IF(E22="","",E22)</f>
        <v>Vyplň údaj</v>
      </c>
      <c r="G96" s="43"/>
      <c r="H96" s="43"/>
      <c r="I96" s="35" t="s">
        <v>36</v>
      </c>
      <c r="J96" s="39" t="str">
        <f>E28</f>
        <v xml:space="preserve"> 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1" customFormat="1" ht="29.28" customHeight="1">
      <c r="A98" s="189"/>
      <c r="B98" s="190"/>
      <c r="C98" s="191" t="s">
        <v>183</v>
      </c>
      <c r="D98" s="192" t="s">
        <v>59</v>
      </c>
      <c r="E98" s="192" t="s">
        <v>55</v>
      </c>
      <c r="F98" s="192" t="s">
        <v>56</v>
      </c>
      <c r="G98" s="192" t="s">
        <v>184</v>
      </c>
      <c r="H98" s="192" t="s">
        <v>185</v>
      </c>
      <c r="I98" s="192" t="s">
        <v>186</v>
      </c>
      <c r="J98" s="192" t="s">
        <v>153</v>
      </c>
      <c r="K98" s="193" t="s">
        <v>187</v>
      </c>
      <c r="L98" s="194"/>
      <c r="M98" s="95" t="s">
        <v>19</v>
      </c>
      <c r="N98" s="96" t="s">
        <v>44</v>
      </c>
      <c r="O98" s="96" t="s">
        <v>188</v>
      </c>
      <c r="P98" s="96" t="s">
        <v>189</v>
      </c>
      <c r="Q98" s="96" t="s">
        <v>190</v>
      </c>
      <c r="R98" s="96" t="s">
        <v>191</v>
      </c>
      <c r="S98" s="96" t="s">
        <v>192</v>
      </c>
      <c r="T98" s="97" t="s">
        <v>193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1"/>
      <c r="B99" s="42"/>
      <c r="C99" s="102" t="s">
        <v>194</v>
      </c>
      <c r="D99" s="43"/>
      <c r="E99" s="43"/>
      <c r="F99" s="43"/>
      <c r="G99" s="43"/>
      <c r="H99" s="43"/>
      <c r="I99" s="43"/>
      <c r="J99" s="195">
        <f>BK99</f>
        <v>0</v>
      </c>
      <c r="K99" s="43"/>
      <c r="L99" s="47"/>
      <c r="M99" s="98"/>
      <c r="N99" s="196"/>
      <c r="O99" s="99"/>
      <c r="P99" s="197">
        <f>P100</f>
        <v>0</v>
      </c>
      <c r="Q99" s="99"/>
      <c r="R99" s="197">
        <f>R100</f>
        <v>0</v>
      </c>
      <c r="S99" s="99"/>
      <c r="T99" s="198">
        <f>T100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73</v>
      </c>
      <c r="AU99" s="20" t="s">
        <v>154</v>
      </c>
      <c r="BK99" s="199">
        <f>BK100</f>
        <v>0</v>
      </c>
    </row>
    <row r="100" s="12" customFormat="1" ht="25.92" customHeight="1">
      <c r="A100" s="12"/>
      <c r="B100" s="200"/>
      <c r="C100" s="201"/>
      <c r="D100" s="202" t="s">
        <v>73</v>
      </c>
      <c r="E100" s="203" t="s">
        <v>109</v>
      </c>
      <c r="F100" s="203" t="s">
        <v>115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P101+P104+P110+P112+P116+P119+P122</f>
        <v>0</v>
      </c>
      <c r="Q100" s="208"/>
      <c r="R100" s="209">
        <f>R101+R104+R110+R112+R116+R119+R122</f>
        <v>0</v>
      </c>
      <c r="S100" s="208"/>
      <c r="T100" s="210">
        <f>T101+T104+T110+T112+T116+T119+T122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81</v>
      </c>
      <c r="AT100" s="212" t="s">
        <v>73</v>
      </c>
      <c r="AU100" s="212" t="s">
        <v>74</v>
      </c>
      <c r="AY100" s="211" t="s">
        <v>197</v>
      </c>
      <c r="BK100" s="213">
        <f>BK101+BK104+BK110+BK112+BK116+BK119+BK122</f>
        <v>0</v>
      </c>
    </row>
    <row r="101" s="12" customFormat="1" ht="22.8" customHeight="1">
      <c r="A101" s="12"/>
      <c r="B101" s="200"/>
      <c r="C101" s="201"/>
      <c r="D101" s="202" t="s">
        <v>73</v>
      </c>
      <c r="E101" s="214" t="s">
        <v>2030</v>
      </c>
      <c r="F101" s="214" t="s">
        <v>4624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SUM(P102:P103)</f>
        <v>0</v>
      </c>
      <c r="Q101" s="208"/>
      <c r="R101" s="209">
        <f>SUM(R102:R103)</f>
        <v>0</v>
      </c>
      <c r="S101" s="208"/>
      <c r="T101" s="210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81</v>
      </c>
      <c r="AT101" s="212" t="s">
        <v>73</v>
      </c>
      <c r="AU101" s="212" t="s">
        <v>81</v>
      </c>
      <c r="AY101" s="211" t="s">
        <v>197</v>
      </c>
      <c r="BK101" s="213">
        <f>SUM(BK102:BK103)</f>
        <v>0</v>
      </c>
    </row>
    <row r="102" s="2" customFormat="1" ht="16.5" customHeight="1">
      <c r="A102" s="41"/>
      <c r="B102" s="42"/>
      <c r="C102" s="216" t="s">
        <v>291</v>
      </c>
      <c r="D102" s="267" t="s">
        <v>199</v>
      </c>
      <c r="E102" s="217" t="s">
        <v>4610</v>
      </c>
      <c r="F102" s="218" t="s">
        <v>4625</v>
      </c>
      <c r="G102" s="219" t="s">
        <v>3374</v>
      </c>
      <c r="H102" s="220">
        <v>4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109</v>
      </c>
      <c r="AT102" s="227" t="s">
        <v>199</v>
      </c>
      <c r="AU102" s="227" t="s">
        <v>83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109</v>
      </c>
      <c r="BM102" s="227" t="s">
        <v>4626</v>
      </c>
    </row>
    <row r="103" s="2" customFormat="1" ht="16.5" customHeight="1">
      <c r="A103" s="41"/>
      <c r="B103" s="42"/>
      <c r="C103" s="216" t="s">
        <v>303</v>
      </c>
      <c r="D103" s="267" t="s">
        <v>199</v>
      </c>
      <c r="E103" s="217" t="s">
        <v>4627</v>
      </c>
      <c r="F103" s="218" t="s">
        <v>4628</v>
      </c>
      <c r="G103" s="219" t="s">
        <v>3374</v>
      </c>
      <c r="H103" s="220">
        <v>2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109</v>
      </c>
      <c r="AT103" s="227" t="s">
        <v>199</v>
      </c>
      <c r="AU103" s="227" t="s">
        <v>83</v>
      </c>
      <c r="AY103" s="20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81</v>
      </c>
      <c r="BK103" s="228">
        <f>ROUND(I103*H103,2)</f>
        <v>0</v>
      </c>
      <c r="BL103" s="20" t="s">
        <v>109</v>
      </c>
      <c r="BM103" s="227" t="s">
        <v>4629</v>
      </c>
    </row>
    <row r="104" s="12" customFormat="1" ht="22.8" customHeight="1">
      <c r="A104" s="12"/>
      <c r="B104" s="200"/>
      <c r="C104" s="201"/>
      <c r="D104" s="202" t="s">
        <v>73</v>
      </c>
      <c r="E104" s="214" t="s">
        <v>3733</v>
      </c>
      <c r="F104" s="214" t="s">
        <v>4630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SUM(P105:P109)</f>
        <v>0</v>
      </c>
      <c r="Q104" s="208"/>
      <c r="R104" s="209">
        <f>SUM(R105:R109)</f>
        <v>0</v>
      </c>
      <c r="S104" s="208"/>
      <c r="T104" s="210">
        <f>SUM(T105:T109)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81</v>
      </c>
      <c r="AT104" s="212" t="s">
        <v>73</v>
      </c>
      <c r="AU104" s="212" t="s">
        <v>81</v>
      </c>
      <c r="AY104" s="211" t="s">
        <v>197</v>
      </c>
      <c r="BK104" s="213">
        <f>SUM(BK105:BK109)</f>
        <v>0</v>
      </c>
    </row>
    <row r="105" s="2" customFormat="1" ht="33" customHeight="1">
      <c r="A105" s="41"/>
      <c r="B105" s="42"/>
      <c r="C105" s="216" t="s">
        <v>81</v>
      </c>
      <c r="D105" s="216" t="s">
        <v>199</v>
      </c>
      <c r="E105" s="217" t="s">
        <v>4631</v>
      </c>
      <c r="F105" s="218" t="s">
        <v>4632</v>
      </c>
      <c r="G105" s="219" t="s">
        <v>3374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109</v>
      </c>
      <c r="AT105" s="227" t="s">
        <v>199</v>
      </c>
      <c r="AU105" s="227" t="s">
        <v>83</v>
      </c>
      <c r="AY105" s="20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81</v>
      </c>
      <c r="BK105" s="228">
        <f>ROUND(I105*H105,2)</f>
        <v>0</v>
      </c>
      <c r="BL105" s="20" t="s">
        <v>109</v>
      </c>
      <c r="BM105" s="227" t="s">
        <v>4633</v>
      </c>
    </row>
    <row r="106" s="2" customFormat="1" ht="66.75" customHeight="1">
      <c r="A106" s="41"/>
      <c r="B106" s="42"/>
      <c r="C106" s="216" t="s">
        <v>83</v>
      </c>
      <c r="D106" s="216" t="s">
        <v>199</v>
      </c>
      <c r="E106" s="217" t="s">
        <v>4634</v>
      </c>
      <c r="F106" s="218" t="s">
        <v>4635</v>
      </c>
      <c r="G106" s="219" t="s">
        <v>3374</v>
      </c>
      <c r="H106" s="220">
        <v>1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109</v>
      </c>
      <c r="AT106" s="227" t="s">
        <v>199</v>
      </c>
      <c r="AU106" s="227" t="s">
        <v>83</v>
      </c>
      <c r="AY106" s="20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81</v>
      </c>
      <c r="BK106" s="228">
        <f>ROUND(I106*H106,2)</f>
        <v>0</v>
      </c>
      <c r="BL106" s="20" t="s">
        <v>109</v>
      </c>
      <c r="BM106" s="227" t="s">
        <v>4636</v>
      </c>
    </row>
    <row r="107" s="2" customFormat="1" ht="24.15" customHeight="1">
      <c r="A107" s="41"/>
      <c r="B107" s="42"/>
      <c r="C107" s="216" t="s">
        <v>94</v>
      </c>
      <c r="D107" s="216" t="s">
        <v>199</v>
      </c>
      <c r="E107" s="217" t="s">
        <v>4637</v>
      </c>
      <c r="F107" s="218" t="s">
        <v>4561</v>
      </c>
      <c r="G107" s="219" t="s">
        <v>3374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109</v>
      </c>
      <c r="AT107" s="227" t="s">
        <v>199</v>
      </c>
      <c r="AU107" s="227" t="s">
        <v>83</v>
      </c>
      <c r="AY107" s="20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81</v>
      </c>
      <c r="BK107" s="228">
        <f>ROUND(I107*H107,2)</f>
        <v>0</v>
      </c>
      <c r="BL107" s="20" t="s">
        <v>109</v>
      </c>
      <c r="BM107" s="227" t="s">
        <v>4638</v>
      </c>
    </row>
    <row r="108" s="2" customFormat="1" ht="24.15" customHeight="1">
      <c r="A108" s="41"/>
      <c r="B108" s="42"/>
      <c r="C108" s="216" t="s">
        <v>109</v>
      </c>
      <c r="D108" s="216" t="s">
        <v>199</v>
      </c>
      <c r="E108" s="217" t="s">
        <v>4639</v>
      </c>
      <c r="F108" s="218" t="s">
        <v>4640</v>
      </c>
      <c r="G108" s="219" t="s">
        <v>3374</v>
      </c>
      <c r="H108" s="220">
        <v>1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109</v>
      </c>
      <c r="AT108" s="227" t="s">
        <v>199</v>
      </c>
      <c r="AU108" s="227" t="s">
        <v>83</v>
      </c>
      <c r="AY108" s="20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81</v>
      </c>
      <c r="BK108" s="228">
        <f>ROUND(I108*H108,2)</f>
        <v>0</v>
      </c>
      <c r="BL108" s="20" t="s">
        <v>109</v>
      </c>
      <c r="BM108" s="227" t="s">
        <v>4641</v>
      </c>
    </row>
    <row r="109" s="2" customFormat="1" ht="24.15" customHeight="1">
      <c r="A109" s="41"/>
      <c r="B109" s="42"/>
      <c r="C109" s="216" t="s">
        <v>230</v>
      </c>
      <c r="D109" s="216" t="s">
        <v>199</v>
      </c>
      <c r="E109" s="217" t="s">
        <v>4642</v>
      </c>
      <c r="F109" s="218" t="s">
        <v>4643</v>
      </c>
      <c r="G109" s="219" t="s">
        <v>886</v>
      </c>
      <c r="H109" s="220">
        <v>5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109</v>
      </c>
      <c r="AT109" s="227" t="s">
        <v>199</v>
      </c>
      <c r="AU109" s="227" t="s">
        <v>83</v>
      </c>
      <c r="AY109" s="20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81</v>
      </c>
      <c r="BK109" s="228">
        <f>ROUND(I109*H109,2)</f>
        <v>0</v>
      </c>
      <c r="BL109" s="20" t="s">
        <v>109</v>
      </c>
      <c r="BM109" s="227" t="s">
        <v>4644</v>
      </c>
    </row>
    <row r="110" s="12" customFormat="1" ht="22.8" customHeight="1">
      <c r="A110" s="12"/>
      <c r="B110" s="200"/>
      <c r="C110" s="201"/>
      <c r="D110" s="202" t="s">
        <v>73</v>
      </c>
      <c r="E110" s="214" t="s">
        <v>2066</v>
      </c>
      <c r="F110" s="214" t="s">
        <v>115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P111</f>
        <v>0</v>
      </c>
      <c r="Q110" s="208"/>
      <c r="R110" s="209">
        <f>R111</f>
        <v>0</v>
      </c>
      <c r="S110" s="208"/>
      <c r="T110" s="210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81</v>
      </c>
      <c r="AT110" s="212" t="s">
        <v>73</v>
      </c>
      <c r="AU110" s="212" t="s">
        <v>81</v>
      </c>
      <c r="AY110" s="211" t="s">
        <v>197</v>
      </c>
      <c r="BK110" s="213">
        <f>BK111</f>
        <v>0</v>
      </c>
    </row>
    <row r="111" s="2" customFormat="1" ht="66.75" customHeight="1">
      <c r="A111" s="41"/>
      <c r="B111" s="42"/>
      <c r="C111" s="216" t="s">
        <v>698</v>
      </c>
      <c r="D111" s="216" t="s">
        <v>199</v>
      </c>
      <c r="E111" s="217" t="s">
        <v>4645</v>
      </c>
      <c r="F111" s="218" t="s">
        <v>4646</v>
      </c>
      <c r="G111" s="219" t="s">
        <v>3374</v>
      </c>
      <c r="H111" s="220">
        <v>1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109</v>
      </c>
      <c r="AT111" s="227" t="s">
        <v>199</v>
      </c>
      <c r="AU111" s="227" t="s">
        <v>83</v>
      </c>
      <c r="AY111" s="20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81</v>
      </c>
      <c r="BK111" s="228">
        <f>ROUND(I111*H111,2)</f>
        <v>0</v>
      </c>
      <c r="BL111" s="20" t="s">
        <v>109</v>
      </c>
      <c r="BM111" s="227" t="s">
        <v>4647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3880</v>
      </c>
      <c r="F112" s="214" t="s">
        <v>4648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SUM(P113:P115)</f>
        <v>0</v>
      </c>
      <c r="Q112" s="208"/>
      <c r="R112" s="209">
        <f>SUM(R113:R115)</f>
        <v>0</v>
      </c>
      <c r="S112" s="208"/>
      <c r="T112" s="210">
        <f>SUM(T113:T115)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81</v>
      </c>
      <c r="AT112" s="212" t="s">
        <v>73</v>
      </c>
      <c r="AU112" s="212" t="s">
        <v>81</v>
      </c>
      <c r="AY112" s="211" t="s">
        <v>197</v>
      </c>
      <c r="BK112" s="213">
        <f>SUM(BK113:BK115)</f>
        <v>0</v>
      </c>
    </row>
    <row r="113" s="2" customFormat="1" ht="16.5" customHeight="1">
      <c r="A113" s="41"/>
      <c r="B113" s="42"/>
      <c r="C113" s="216" t="s">
        <v>296</v>
      </c>
      <c r="D113" s="267" t="s">
        <v>199</v>
      </c>
      <c r="E113" s="217" t="s">
        <v>4649</v>
      </c>
      <c r="F113" s="218" t="s">
        <v>4650</v>
      </c>
      <c r="G113" s="219" t="s">
        <v>3374</v>
      </c>
      <c r="H113" s="220">
        <v>1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109</v>
      </c>
      <c r="AT113" s="227" t="s">
        <v>199</v>
      </c>
      <c r="AU113" s="227" t="s">
        <v>83</v>
      </c>
      <c r="AY113" s="20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81</v>
      </c>
      <c r="BK113" s="228">
        <f>ROUND(I113*H113,2)</f>
        <v>0</v>
      </c>
      <c r="BL113" s="20" t="s">
        <v>109</v>
      </c>
      <c r="BM113" s="227" t="s">
        <v>4651</v>
      </c>
    </row>
    <row r="114" s="2" customFormat="1" ht="24.15" customHeight="1">
      <c r="A114" s="41"/>
      <c r="B114" s="42"/>
      <c r="C114" s="216" t="s">
        <v>236</v>
      </c>
      <c r="D114" s="216" t="s">
        <v>199</v>
      </c>
      <c r="E114" s="217" t="s">
        <v>4652</v>
      </c>
      <c r="F114" s="218" t="s">
        <v>4653</v>
      </c>
      <c r="G114" s="219" t="s">
        <v>3374</v>
      </c>
      <c r="H114" s="220">
        <v>5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109</v>
      </c>
      <c r="AT114" s="227" t="s">
        <v>199</v>
      </c>
      <c r="AU114" s="227" t="s">
        <v>83</v>
      </c>
      <c r="AY114" s="20" t="s">
        <v>197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81</v>
      </c>
      <c r="BK114" s="228">
        <f>ROUND(I114*H114,2)</f>
        <v>0</v>
      </c>
      <c r="BL114" s="20" t="s">
        <v>109</v>
      </c>
      <c r="BM114" s="227" t="s">
        <v>4654</v>
      </c>
    </row>
    <row r="115" s="2" customFormat="1" ht="37.8" customHeight="1">
      <c r="A115" s="41"/>
      <c r="B115" s="42"/>
      <c r="C115" s="216" t="s">
        <v>245</v>
      </c>
      <c r="D115" s="216" t="s">
        <v>199</v>
      </c>
      <c r="E115" s="217" t="s">
        <v>4655</v>
      </c>
      <c r="F115" s="218" t="s">
        <v>4656</v>
      </c>
      <c r="G115" s="219" t="s">
        <v>3374</v>
      </c>
      <c r="H115" s="220">
        <v>1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109</v>
      </c>
      <c r="AT115" s="227" t="s">
        <v>199</v>
      </c>
      <c r="AU115" s="227" t="s">
        <v>83</v>
      </c>
      <c r="AY115" s="20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81</v>
      </c>
      <c r="BK115" s="228">
        <f>ROUND(I115*H115,2)</f>
        <v>0</v>
      </c>
      <c r="BL115" s="20" t="s">
        <v>109</v>
      </c>
      <c r="BM115" s="227" t="s">
        <v>4657</v>
      </c>
    </row>
    <row r="116" s="12" customFormat="1" ht="22.8" customHeight="1">
      <c r="A116" s="12"/>
      <c r="B116" s="200"/>
      <c r="C116" s="201"/>
      <c r="D116" s="202" t="s">
        <v>73</v>
      </c>
      <c r="E116" s="214" t="s">
        <v>3909</v>
      </c>
      <c r="F116" s="214" t="s">
        <v>4658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SUM(P117:P118)</f>
        <v>0</v>
      </c>
      <c r="Q116" s="208"/>
      <c r="R116" s="209">
        <f>SUM(R117:R118)</f>
        <v>0</v>
      </c>
      <c r="S116" s="208"/>
      <c r="T116" s="210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81</v>
      </c>
      <c r="AT116" s="212" t="s">
        <v>73</v>
      </c>
      <c r="AU116" s="212" t="s">
        <v>81</v>
      </c>
      <c r="AY116" s="211" t="s">
        <v>197</v>
      </c>
      <c r="BK116" s="213">
        <f>SUM(BK117:BK118)</f>
        <v>0</v>
      </c>
    </row>
    <row r="117" s="2" customFormat="1" ht="49.05" customHeight="1">
      <c r="A117" s="41"/>
      <c r="B117" s="42"/>
      <c r="C117" s="216" t="s">
        <v>250</v>
      </c>
      <c r="D117" s="216" t="s">
        <v>199</v>
      </c>
      <c r="E117" s="217" t="s">
        <v>4659</v>
      </c>
      <c r="F117" s="218" t="s">
        <v>4660</v>
      </c>
      <c r="G117" s="219" t="s">
        <v>3374</v>
      </c>
      <c r="H117" s="220">
        <v>3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109</v>
      </c>
      <c r="AT117" s="227" t="s">
        <v>199</v>
      </c>
      <c r="AU117" s="227" t="s">
        <v>83</v>
      </c>
      <c r="AY117" s="20" t="s">
        <v>197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81</v>
      </c>
      <c r="BK117" s="228">
        <f>ROUND(I117*H117,2)</f>
        <v>0</v>
      </c>
      <c r="BL117" s="20" t="s">
        <v>109</v>
      </c>
      <c r="BM117" s="227" t="s">
        <v>4661</v>
      </c>
    </row>
    <row r="118" s="2" customFormat="1" ht="78" customHeight="1">
      <c r="A118" s="41"/>
      <c r="B118" s="42"/>
      <c r="C118" s="216" t="s">
        <v>2766</v>
      </c>
      <c r="D118" s="216" t="s">
        <v>199</v>
      </c>
      <c r="E118" s="217" t="s">
        <v>4662</v>
      </c>
      <c r="F118" s="218" t="s">
        <v>4663</v>
      </c>
      <c r="G118" s="219" t="s">
        <v>3374</v>
      </c>
      <c r="H118" s="220">
        <v>4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109</v>
      </c>
      <c r="AT118" s="227" t="s">
        <v>199</v>
      </c>
      <c r="AU118" s="227" t="s">
        <v>83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109</v>
      </c>
      <c r="BM118" s="227" t="s">
        <v>4664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3911</v>
      </c>
      <c r="F119" s="214" t="s">
        <v>4665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SUM(P120:P121)</f>
        <v>0</v>
      </c>
      <c r="Q119" s="208"/>
      <c r="R119" s="209">
        <f>SUM(R120:R121)</f>
        <v>0</v>
      </c>
      <c r="S119" s="208"/>
      <c r="T119" s="210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81</v>
      </c>
      <c r="AT119" s="212" t="s">
        <v>73</v>
      </c>
      <c r="AU119" s="212" t="s">
        <v>81</v>
      </c>
      <c r="AY119" s="211" t="s">
        <v>197</v>
      </c>
      <c r="BK119" s="213">
        <f>SUM(BK120:BK121)</f>
        <v>0</v>
      </c>
    </row>
    <row r="120" s="2" customFormat="1" ht="44.25" customHeight="1">
      <c r="A120" s="41"/>
      <c r="B120" s="42"/>
      <c r="C120" s="216" t="s">
        <v>259</v>
      </c>
      <c r="D120" s="216" t="s">
        <v>199</v>
      </c>
      <c r="E120" s="217" t="s">
        <v>4666</v>
      </c>
      <c r="F120" s="218" t="s">
        <v>4371</v>
      </c>
      <c r="G120" s="219" t="s">
        <v>886</v>
      </c>
      <c r="H120" s="220">
        <v>10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109</v>
      </c>
      <c r="AT120" s="227" t="s">
        <v>199</v>
      </c>
      <c r="AU120" s="227" t="s">
        <v>83</v>
      </c>
      <c r="AY120" s="20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81</v>
      </c>
      <c r="BK120" s="228">
        <f>ROUND(I120*H120,2)</f>
        <v>0</v>
      </c>
      <c r="BL120" s="20" t="s">
        <v>109</v>
      </c>
      <c r="BM120" s="227" t="s">
        <v>4667</v>
      </c>
    </row>
    <row r="121" s="2" customFormat="1" ht="24.15" customHeight="1">
      <c r="A121" s="41"/>
      <c r="B121" s="42"/>
      <c r="C121" s="216" t="s">
        <v>8</v>
      </c>
      <c r="D121" s="216" t="s">
        <v>199</v>
      </c>
      <c r="E121" s="217" t="s">
        <v>4373</v>
      </c>
      <c r="F121" s="218" t="s">
        <v>4374</v>
      </c>
      <c r="G121" s="219" t="s">
        <v>886</v>
      </c>
      <c r="H121" s="220">
        <v>10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109</v>
      </c>
      <c r="AT121" s="227" t="s">
        <v>199</v>
      </c>
      <c r="AU121" s="227" t="s">
        <v>83</v>
      </c>
      <c r="AY121" s="20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81</v>
      </c>
      <c r="BK121" s="228">
        <f>ROUND(I121*H121,2)</f>
        <v>0</v>
      </c>
      <c r="BL121" s="20" t="s">
        <v>109</v>
      </c>
      <c r="BM121" s="227" t="s">
        <v>4668</v>
      </c>
    </row>
    <row r="122" s="12" customFormat="1" ht="22.8" customHeight="1">
      <c r="A122" s="12"/>
      <c r="B122" s="200"/>
      <c r="C122" s="201"/>
      <c r="D122" s="202" t="s">
        <v>73</v>
      </c>
      <c r="E122" s="214" t="s">
        <v>4156</v>
      </c>
      <c r="F122" s="214" t="s">
        <v>3323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SUM(P123:P125)</f>
        <v>0</v>
      </c>
      <c r="Q122" s="208"/>
      <c r="R122" s="209">
        <f>SUM(R123:R125)</f>
        <v>0</v>
      </c>
      <c r="S122" s="208"/>
      <c r="T122" s="210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81</v>
      </c>
      <c r="AT122" s="212" t="s">
        <v>73</v>
      </c>
      <c r="AU122" s="212" t="s">
        <v>81</v>
      </c>
      <c r="AY122" s="211" t="s">
        <v>197</v>
      </c>
      <c r="BK122" s="213">
        <f>SUM(BK123:BK125)</f>
        <v>0</v>
      </c>
    </row>
    <row r="123" s="2" customFormat="1" ht="24.15" customHeight="1">
      <c r="A123" s="41"/>
      <c r="B123" s="42"/>
      <c r="C123" s="216" t="s">
        <v>271</v>
      </c>
      <c r="D123" s="216" t="s">
        <v>199</v>
      </c>
      <c r="E123" s="217" t="s">
        <v>4669</v>
      </c>
      <c r="F123" s="218" t="s">
        <v>4670</v>
      </c>
      <c r="G123" s="219" t="s">
        <v>3711</v>
      </c>
      <c r="H123" s="220">
        <v>16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109</v>
      </c>
      <c r="AT123" s="227" t="s">
        <v>199</v>
      </c>
      <c r="AU123" s="227" t="s">
        <v>83</v>
      </c>
      <c r="AY123" s="20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81</v>
      </c>
      <c r="BK123" s="228">
        <f>ROUND(I123*H123,2)</f>
        <v>0</v>
      </c>
      <c r="BL123" s="20" t="s">
        <v>109</v>
      </c>
      <c r="BM123" s="227" t="s">
        <v>4671</v>
      </c>
    </row>
    <row r="124" s="2" customFormat="1" ht="24.15" customHeight="1">
      <c r="A124" s="41"/>
      <c r="B124" s="42"/>
      <c r="C124" s="216" t="s">
        <v>278</v>
      </c>
      <c r="D124" s="216" t="s">
        <v>199</v>
      </c>
      <c r="E124" s="217" t="s">
        <v>4672</v>
      </c>
      <c r="F124" s="218" t="s">
        <v>4673</v>
      </c>
      <c r="G124" s="219" t="s">
        <v>3711</v>
      </c>
      <c r="H124" s="220">
        <v>16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109</v>
      </c>
      <c r="AT124" s="227" t="s">
        <v>199</v>
      </c>
      <c r="AU124" s="227" t="s">
        <v>83</v>
      </c>
      <c r="AY124" s="20" t="s">
        <v>197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81</v>
      </c>
      <c r="BK124" s="228">
        <f>ROUND(I124*H124,2)</f>
        <v>0</v>
      </c>
      <c r="BL124" s="20" t="s">
        <v>109</v>
      </c>
      <c r="BM124" s="227" t="s">
        <v>4674</v>
      </c>
    </row>
    <row r="125" s="2" customFormat="1" ht="21.75" customHeight="1">
      <c r="A125" s="41"/>
      <c r="B125" s="42"/>
      <c r="C125" s="216" t="s">
        <v>284</v>
      </c>
      <c r="D125" s="216" t="s">
        <v>199</v>
      </c>
      <c r="E125" s="217" t="s">
        <v>4472</v>
      </c>
      <c r="F125" s="218" t="s">
        <v>4473</v>
      </c>
      <c r="G125" s="219" t="s">
        <v>1177</v>
      </c>
      <c r="H125" s="220">
        <v>4</v>
      </c>
      <c r="I125" s="221"/>
      <c r="J125" s="222">
        <f>ROUND(I125*H125,2)</f>
        <v>0</v>
      </c>
      <c r="K125" s="218" t="s">
        <v>19</v>
      </c>
      <c r="L125" s="47"/>
      <c r="M125" s="296" t="s">
        <v>19</v>
      </c>
      <c r="N125" s="297" t="s">
        <v>45</v>
      </c>
      <c r="O125" s="293"/>
      <c r="P125" s="298">
        <f>O125*H125</f>
        <v>0</v>
      </c>
      <c r="Q125" s="298">
        <v>0</v>
      </c>
      <c r="R125" s="298">
        <f>Q125*H125</f>
        <v>0</v>
      </c>
      <c r="S125" s="298">
        <v>0</v>
      </c>
      <c r="T125" s="29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109</v>
      </c>
      <c r="AT125" s="227" t="s">
        <v>199</v>
      </c>
      <c r="AU125" s="227" t="s">
        <v>83</v>
      </c>
      <c r="AY125" s="20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81</v>
      </c>
      <c r="BK125" s="228">
        <f>ROUND(I125*H125,2)</f>
        <v>0</v>
      </c>
      <c r="BL125" s="20" t="s">
        <v>109</v>
      </c>
      <c r="BM125" s="227" t="s">
        <v>4675</v>
      </c>
    </row>
    <row r="126" s="2" customFormat="1" ht="6.96" customHeight="1">
      <c r="A126" s="41"/>
      <c r="B126" s="62"/>
      <c r="C126" s="63"/>
      <c r="D126" s="63"/>
      <c r="E126" s="63"/>
      <c r="F126" s="63"/>
      <c r="G126" s="63"/>
      <c r="H126" s="63"/>
      <c r="I126" s="63"/>
      <c r="J126" s="63"/>
      <c r="K126" s="63"/>
      <c r="L126" s="47"/>
      <c r="M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</sheetData>
  <sheetProtection sheet="1" autoFilter="0" formatColumns="0" formatRows="0" objects="1" scenarios="1" spinCount="100000" saltValue="62fjNcafluuzw1oxGg5+URkIm7rPJnd7WSYBQbvtJtSsi8Y3nTkaBD7o4dwCswb5UtcLBvSmjONFkn+SidUW3w==" hashValue="zpIe416av4r7XETYoJoYpXS7M1dSs0qont0YRvEb7PnQEXvCUJDiJGB0Jjbw+XJVznUrSoa67SgOD9YYXVuOYw==" algorithmName="SHA-512" password="CC35"/>
  <autoFilter ref="C98:K12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2724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4242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4676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37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ROUND(J95,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ROUND((SUM(BE95:BE109)),  2)</f>
        <v>0</v>
      </c>
      <c r="G37" s="41"/>
      <c r="H37" s="41"/>
      <c r="I37" s="161">
        <v>0.20999999999999999</v>
      </c>
      <c r="J37" s="160">
        <f>ROUND(((SUM(BE95:BE109))*I37),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ROUND((SUM(BF95:BF109)),  2)</f>
        <v>0</v>
      </c>
      <c r="G38" s="41"/>
      <c r="H38" s="41"/>
      <c r="I38" s="161">
        <v>0.12</v>
      </c>
      <c r="J38" s="160">
        <f>ROUND(((SUM(BF95:BF109))*I38),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ROUND((SUM(BG95:BG109)),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ROUND((SUM(BH95:BH109)),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ROUND((SUM(BI95:BI109)),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 - aktual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2724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4242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Dveřní interkom - D.1.4.5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4677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4678</v>
      </c>
      <c r="E69" s="186"/>
      <c r="F69" s="186"/>
      <c r="G69" s="186"/>
      <c r="H69" s="186"/>
      <c r="I69" s="186"/>
      <c r="J69" s="187">
        <f>J97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4679</v>
      </c>
      <c r="E70" s="186"/>
      <c r="F70" s="186"/>
      <c r="G70" s="186"/>
      <c r="H70" s="186"/>
      <c r="I70" s="186"/>
      <c r="J70" s="187">
        <f>J105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4680</v>
      </c>
      <c r="E71" s="186"/>
      <c r="F71" s="186"/>
      <c r="G71" s="186"/>
      <c r="H71" s="186"/>
      <c r="I71" s="186"/>
      <c r="J71" s="187">
        <f>J108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182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ZZS - Náchod - aktual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147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3" t="s">
        <v>148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149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295" t="s">
        <v>2724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4242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Dveřní interkom - D.1.4.5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F16</f>
        <v xml:space="preserve"> </v>
      </c>
      <c r="G89" s="43"/>
      <c r="H89" s="43"/>
      <c r="I89" s="35" t="s">
        <v>23</v>
      </c>
      <c r="J89" s="75" t="str">
        <f>IF(J16="","",J16)</f>
        <v>29. 7. 2024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E19</f>
        <v>Královéhradecký kraj</v>
      </c>
      <c r="G91" s="43"/>
      <c r="H91" s="43"/>
      <c r="I91" s="35" t="s">
        <v>31</v>
      </c>
      <c r="J91" s="39" t="str">
        <f>E25</f>
        <v>CE-ING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29</v>
      </c>
      <c r="D92" s="43"/>
      <c r="E92" s="43"/>
      <c r="F92" s="30" t="str">
        <f>IF(E22="","",E22)</f>
        <v>Vyplň údaj</v>
      </c>
      <c r="G92" s="43"/>
      <c r="H92" s="43"/>
      <c r="I92" s="35" t="s">
        <v>36</v>
      </c>
      <c r="J92" s="39" t="str">
        <f>E28</f>
        <v xml:space="preserve"> 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9"/>
      <c r="B94" s="190"/>
      <c r="C94" s="191" t="s">
        <v>183</v>
      </c>
      <c r="D94" s="192" t="s">
        <v>59</v>
      </c>
      <c r="E94" s="192" t="s">
        <v>55</v>
      </c>
      <c r="F94" s="192" t="s">
        <v>56</v>
      </c>
      <c r="G94" s="192" t="s">
        <v>184</v>
      </c>
      <c r="H94" s="192" t="s">
        <v>185</v>
      </c>
      <c r="I94" s="192" t="s">
        <v>186</v>
      </c>
      <c r="J94" s="192" t="s">
        <v>153</v>
      </c>
      <c r="K94" s="193" t="s">
        <v>187</v>
      </c>
      <c r="L94" s="194"/>
      <c r="M94" s="95" t="s">
        <v>19</v>
      </c>
      <c r="N94" s="96" t="s">
        <v>44</v>
      </c>
      <c r="O94" s="96" t="s">
        <v>188</v>
      </c>
      <c r="P94" s="96" t="s">
        <v>189</v>
      </c>
      <c r="Q94" s="96" t="s">
        <v>190</v>
      </c>
      <c r="R94" s="96" t="s">
        <v>191</v>
      </c>
      <c r="S94" s="96" t="s">
        <v>192</v>
      </c>
      <c r="T94" s="97" t="s">
        <v>193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1"/>
      <c r="B95" s="42"/>
      <c r="C95" s="102" t="s">
        <v>194</v>
      </c>
      <c r="D95" s="43"/>
      <c r="E95" s="43"/>
      <c r="F95" s="43"/>
      <c r="G95" s="43"/>
      <c r="H95" s="43"/>
      <c r="I95" s="43"/>
      <c r="J95" s="195">
        <f>BK95</f>
        <v>0</v>
      </c>
      <c r="K95" s="43"/>
      <c r="L95" s="47"/>
      <c r="M95" s="98"/>
      <c r="N95" s="196"/>
      <c r="O95" s="99"/>
      <c r="P95" s="197">
        <f>P96</f>
        <v>0</v>
      </c>
      <c r="Q95" s="99"/>
      <c r="R95" s="197">
        <f>R96</f>
        <v>0</v>
      </c>
      <c r="S95" s="99"/>
      <c r="T95" s="198">
        <f>T96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73</v>
      </c>
      <c r="AU95" s="20" t="s">
        <v>154</v>
      </c>
      <c r="BK95" s="199">
        <f>BK96</f>
        <v>0</v>
      </c>
    </row>
    <row r="96" s="12" customFormat="1" ht="25.92" customHeight="1">
      <c r="A96" s="12"/>
      <c r="B96" s="200"/>
      <c r="C96" s="201"/>
      <c r="D96" s="202" t="s">
        <v>73</v>
      </c>
      <c r="E96" s="203" t="s">
        <v>230</v>
      </c>
      <c r="F96" s="203" t="s">
        <v>117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P97+P105+P108</f>
        <v>0</v>
      </c>
      <c r="Q96" s="208"/>
      <c r="R96" s="209">
        <f>R97+R105+R108</f>
        <v>0</v>
      </c>
      <c r="S96" s="208"/>
      <c r="T96" s="210">
        <f>T97+T105+T108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81</v>
      </c>
      <c r="AT96" s="212" t="s">
        <v>73</v>
      </c>
      <c r="AU96" s="212" t="s">
        <v>74</v>
      </c>
      <c r="AY96" s="211" t="s">
        <v>197</v>
      </c>
      <c r="BK96" s="213">
        <f>BK97+BK105+BK108</f>
        <v>0</v>
      </c>
    </row>
    <row r="97" s="12" customFormat="1" ht="22.8" customHeight="1">
      <c r="A97" s="12"/>
      <c r="B97" s="200"/>
      <c r="C97" s="201"/>
      <c r="D97" s="202" t="s">
        <v>73</v>
      </c>
      <c r="E97" s="214" t="s">
        <v>2030</v>
      </c>
      <c r="F97" s="214" t="s">
        <v>117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SUM(P98:P104)</f>
        <v>0</v>
      </c>
      <c r="Q97" s="208"/>
      <c r="R97" s="209">
        <f>SUM(R98:R104)</f>
        <v>0</v>
      </c>
      <c r="S97" s="208"/>
      <c r="T97" s="210">
        <f>SUM(T98:T104)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81</v>
      </c>
      <c r="AT97" s="212" t="s">
        <v>73</v>
      </c>
      <c r="AU97" s="212" t="s">
        <v>81</v>
      </c>
      <c r="AY97" s="211" t="s">
        <v>197</v>
      </c>
      <c r="BK97" s="213">
        <f>SUM(BK98:BK104)</f>
        <v>0</v>
      </c>
    </row>
    <row r="98" s="2" customFormat="1" ht="178.5" customHeight="1">
      <c r="A98" s="41"/>
      <c r="B98" s="42"/>
      <c r="C98" s="216" t="s">
        <v>81</v>
      </c>
      <c r="D98" s="216" t="s">
        <v>199</v>
      </c>
      <c r="E98" s="217" t="s">
        <v>4681</v>
      </c>
      <c r="F98" s="218" t="s">
        <v>4682</v>
      </c>
      <c r="G98" s="219" t="s">
        <v>3374</v>
      </c>
      <c r="H98" s="220">
        <v>1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109</v>
      </c>
      <c r="AT98" s="227" t="s">
        <v>199</v>
      </c>
      <c r="AU98" s="227" t="s">
        <v>83</v>
      </c>
      <c r="AY98" s="20" t="s">
        <v>197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81</v>
      </c>
      <c r="BK98" s="228">
        <f>ROUND(I98*H98,2)</f>
        <v>0</v>
      </c>
      <c r="BL98" s="20" t="s">
        <v>109</v>
      </c>
      <c r="BM98" s="227" t="s">
        <v>4683</v>
      </c>
    </row>
    <row r="99" s="2" customFormat="1" ht="44.25" customHeight="1">
      <c r="A99" s="41"/>
      <c r="B99" s="42"/>
      <c r="C99" s="216" t="s">
        <v>83</v>
      </c>
      <c r="D99" s="216" t="s">
        <v>199</v>
      </c>
      <c r="E99" s="217" t="s">
        <v>4684</v>
      </c>
      <c r="F99" s="218" t="s">
        <v>4685</v>
      </c>
      <c r="G99" s="219" t="s">
        <v>3374</v>
      </c>
      <c r="H99" s="220">
        <v>1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109</v>
      </c>
      <c r="AT99" s="227" t="s">
        <v>199</v>
      </c>
      <c r="AU99" s="227" t="s">
        <v>83</v>
      </c>
      <c r="AY99" s="20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81</v>
      </c>
      <c r="BK99" s="228">
        <f>ROUND(I99*H99,2)</f>
        <v>0</v>
      </c>
      <c r="BL99" s="20" t="s">
        <v>109</v>
      </c>
      <c r="BM99" s="227" t="s">
        <v>4686</v>
      </c>
    </row>
    <row r="100" s="2" customFormat="1" ht="49.05" customHeight="1">
      <c r="A100" s="41"/>
      <c r="B100" s="42"/>
      <c r="C100" s="216" t="s">
        <v>94</v>
      </c>
      <c r="D100" s="216" t="s">
        <v>199</v>
      </c>
      <c r="E100" s="217" t="s">
        <v>4687</v>
      </c>
      <c r="F100" s="218" t="s">
        <v>4688</v>
      </c>
      <c r="G100" s="219" t="s">
        <v>3374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109</v>
      </c>
      <c r="AT100" s="227" t="s">
        <v>199</v>
      </c>
      <c r="AU100" s="227" t="s">
        <v>83</v>
      </c>
      <c r="AY100" s="20" t="s">
        <v>197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81</v>
      </c>
      <c r="BK100" s="228">
        <f>ROUND(I100*H100,2)</f>
        <v>0</v>
      </c>
      <c r="BL100" s="20" t="s">
        <v>109</v>
      </c>
      <c r="BM100" s="227" t="s">
        <v>4689</v>
      </c>
    </row>
    <row r="101" s="2" customFormat="1" ht="37.8" customHeight="1">
      <c r="A101" s="41"/>
      <c r="B101" s="42"/>
      <c r="C101" s="216" t="s">
        <v>109</v>
      </c>
      <c r="D101" s="216" t="s">
        <v>199</v>
      </c>
      <c r="E101" s="217" t="s">
        <v>4690</v>
      </c>
      <c r="F101" s="218" t="s">
        <v>4691</v>
      </c>
      <c r="G101" s="219" t="s">
        <v>3374</v>
      </c>
      <c r="H101" s="220">
        <v>2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109</v>
      </c>
      <c r="AT101" s="227" t="s">
        <v>199</v>
      </c>
      <c r="AU101" s="227" t="s">
        <v>83</v>
      </c>
      <c r="AY101" s="20" t="s">
        <v>197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81</v>
      </c>
      <c r="BK101" s="228">
        <f>ROUND(I101*H101,2)</f>
        <v>0</v>
      </c>
      <c r="BL101" s="20" t="s">
        <v>109</v>
      </c>
      <c r="BM101" s="227" t="s">
        <v>4692</v>
      </c>
    </row>
    <row r="102" s="2" customFormat="1" ht="37.8" customHeight="1">
      <c r="A102" s="41"/>
      <c r="B102" s="42"/>
      <c r="C102" s="216" t="s">
        <v>230</v>
      </c>
      <c r="D102" s="216" t="s">
        <v>199</v>
      </c>
      <c r="E102" s="217" t="s">
        <v>4693</v>
      </c>
      <c r="F102" s="218" t="s">
        <v>4694</v>
      </c>
      <c r="G102" s="219" t="s">
        <v>3374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109</v>
      </c>
      <c r="AT102" s="227" t="s">
        <v>199</v>
      </c>
      <c r="AU102" s="227" t="s">
        <v>83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109</v>
      </c>
      <c r="BM102" s="227" t="s">
        <v>4695</v>
      </c>
    </row>
    <row r="103" s="2" customFormat="1" ht="49.05" customHeight="1">
      <c r="A103" s="41"/>
      <c r="B103" s="42"/>
      <c r="C103" s="216" t="s">
        <v>698</v>
      </c>
      <c r="D103" s="216" t="s">
        <v>199</v>
      </c>
      <c r="E103" s="217" t="s">
        <v>4696</v>
      </c>
      <c r="F103" s="218" t="s">
        <v>4697</v>
      </c>
      <c r="G103" s="219" t="s">
        <v>3374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109</v>
      </c>
      <c r="AT103" s="227" t="s">
        <v>199</v>
      </c>
      <c r="AU103" s="227" t="s">
        <v>83</v>
      </c>
      <c r="AY103" s="20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81</v>
      </c>
      <c r="BK103" s="228">
        <f>ROUND(I103*H103,2)</f>
        <v>0</v>
      </c>
      <c r="BL103" s="20" t="s">
        <v>109</v>
      </c>
      <c r="BM103" s="227" t="s">
        <v>4698</v>
      </c>
    </row>
    <row r="104" s="2" customFormat="1" ht="24.15" customHeight="1">
      <c r="A104" s="41"/>
      <c r="B104" s="42"/>
      <c r="C104" s="216" t="s">
        <v>236</v>
      </c>
      <c r="D104" s="216" t="s">
        <v>199</v>
      </c>
      <c r="E104" s="217" t="s">
        <v>4627</v>
      </c>
      <c r="F104" s="218" t="s">
        <v>4699</v>
      </c>
      <c r="G104" s="219" t="s">
        <v>3374</v>
      </c>
      <c r="H104" s="220">
        <v>1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109</v>
      </c>
      <c r="AT104" s="227" t="s">
        <v>199</v>
      </c>
      <c r="AU104" s="227" t="s">
        <v>83</v>
      </c>
      <c r="AY104" s="20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81</v>
      </c>
      <c r="BK104" s="228">
        <f>ROUND(I104*H104,2)</f>
        <v>0</v>
      </c>
      <c r="BL104" s="20" t="s">
        <v>109</v>
      </c>
      <c r="BM104" s="227" t="s">
        <v>4700</v>
      </c>
    </row>
    <row r="105" s="12" customFormat="1" ht="22.8" customHeight="1">
      <c r="A105" s="12"/>
      <c r="B105" s="200"/>
      <c r="C105" s="201"/>
      <c r="D105" s="202" t="s">
        <v>73</v>
      </c>
      <c r="E105" s="214" t="s">
        <v>3733</v>
      </c>
      <c r="F105" s="214" t="s">
        <v>4658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SUM(P106:P107)</f>
        <v>0</v>
      </c>
      <c r="Q105" s="208"/>
      <c r="R105" s="209">
        <f>SUM(R106:R107)</f>
        <v>0</v>
      </c>
      <c r="S105" s="208"/>
      <c r="T105" s="210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81</v>
      </c>
      <c r="AT105" s="212" t="s">
        <v>73</v>
      </c>
      <c r="AU105" s="212" t="s">
        <v>81</v>
      </c>
      <c r="AY105" s="211" t="s">
        <v>197</v>
      </c>
      <c r="BK105" s="213">
        <f>SUM(BK106:BK107)</f>
        <v>0</v>
      </c>
    </row>
    <row r="106" s="2" customFormat="1" ht="49.05" customHeight="1">
      <c r="A106" s="41"/>
      <c r="B106" s="42"/>
      <c r="C106" s="216" t="s">
        <v>245</v>
      </c>
      <c r="D106" s="216" t="s">
        <v>199</v>
      </c>
      <c r="E106" s="217" t="s">
        <v>4659</v>
      </c>
      <c r="F106" s="218" t="s">
        <v>4660</v>
      </c>
      <c r="G106" s="219" t="s">
        <v>3374</v>
      </c>
      <c r="H106" s="220">
        <v>1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109</v>
      </c>
      <c r="AT106" s="227" t="s">
        <v>199</v>
      </c>
      <c r="AU106" s="227" t="s">
        <v>83</v>
      </c>
      <c r="AY106" s="20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81</v>
      </c>
      <c r="BK106" s="228">
        <f>ROUND(I106*H106,2)</f>
        <v>0</v>
      </c>
      <c r="BL106" s="20" t="s">
        <v>109</v>
      </c>
      <c r="BM106" s="227" t="s">
        <v>4701</v>
      </c>
    </row>
    <row r="107" s="2" customFormat="1" ht="78" customHeight="1">
      <c r="A107" s="41"/>
      <c r="B107" s="42"/>
      <c r="C107" s="216" t="s">
        <v>250</v>
      </c>
      <c r="D107" s="216" t="s">
        <v>199</v>
      </c>
      <c r="E107" s="217" t="s">
        <v>4649</v>
      </c>
      <c r="F107" s="218" t="s">
        <v>4663</v>
      </c>
      <c r="G107" s="219" t="s">
        <v>3374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109</v>
      </c>
      <c r="AT107" s="227" t="s">
        <v>199</v>
      </c>
      <c r="AU107" s="227" t="s">
        <v>83</v>
      </c>
      <c r="AY107" s="20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81</v>
      </c>
      <c r="BK107" s="228">
        <f>ROUND(I107*H107,2)</f>
        <v>0</v>
      </c>
      <c r="BL107" s="20" t="s">
        <v>109</v>
      </c>
      <c r="BM107" s="227" t="s">
        <v>4702</v>
      </c>
    </row>
    <row r="108" s="12" customFormat="1" ht="22.8" customHeight="1">
      <c r="A108" s="12"/>
      <c r="B108" s="200"/>
      <c r="C108" s="201"/>
      <c r="D108" s="202" t="s">
        <v>73</v>
      </c>
      <c r="E108" s="214" t="s">
        <v>2066</v>
      </c>
      <c r="F108" s="214" t="s">
        <v>3323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81</v>
      </c>
      <c r="AT108" s="212" t="s">
        <v>73</v>
      </c>
      <c r="AU108" s="212" t="s">
        <v>81</v>
      </c>
      <c r="AY108" s="211" t="s">
        <v>197</v>
      </c>
      <c r="BK108" s="213">
        <f>BK109</f>
        <v>0</v>
      </c>
    </row>
    <row r="109" s="2" customFormat="1" ht="24.15" customHeight="1">
      <c r="A109" s="41"/>
      <c r="B109" s="42"/>
      <c r="C109" s="216" t="s">
        <v>2766</v>
      </c>
      <c r="D109" s="216" t="s">
        <v>199</v>
      </c>
      <c r="E109" s="217" t="s">
        <v>4672</v>
      </c>
      <c r="F109" s="218" t="s">
        <v>4673</v>
      </c>
      <c r="G109" s="219" t="s">
        <v>3711</v>
      </c>
      <c r="H109" s="220">
        <v>4</v>
      </c>
      <c r="I109" s="221"/>
      <c r="J109" s="222">
        <f>ROUND(I109*H109,2)</f>
        <v>0</v>
      </c>
      <c r="K109" s="218" t="s">
        <v>19</v>
      </c>
      <c r="L109" s="47"/>
      <c r="M109" s="296" t="s">
        <v>19</v>
      </c>
      <c r="N109" s="297" t="s">
        <v>45</v>
      </c>
      <c r="O109" s="293"/>
      <c r="P109" s="298">
        <f>O109*H109</f>
        <v>0</v>
      </c>
      <c r="Q109" s="298">
        <v>0</v>
      </c>
      <c r="R109" s="298">
        <f>Q109*H109</f>
        <v>0</v>
      </c>
      <c r="S109" s="298">
        <v>0</v>
      </c>
      <c r="T109" s="299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109</v>
      </c>
      <c r="AT109" s="227" t="s">
        <v>199</v>
      </c>
      <c r="AU109" s="227" t="s">
        <v>83</v>
      </c>
      <c r="AY109" s="20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81</v>
      </c>
      <c r="BK109" s="228">
        <f>ROUND(I109*H109,2)</f>
        <v>0</v>
      </c>
      <c r="BL109" s="20" t="s">
        <v>109</v>
      </c>
      <c r="BM109" s="227" t="s">
        <v>4703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mwagOWhNE00UNvEG03nhifRJ5Wtb61yn3WfRPOQous0TpmYynDM3bvtTUlvZpv743MhQPaHO/ZeZgrI6Rr3ULw==" hashValue="CTUmzaTcmJ3FRjW/8ArRxsjPVxw/3Pd5va/qZ55U2SYg9QmZ7LGcTWbFlyBAGRD3pPrVPFwkF+bKW2W90MbE1Q==" algorithmName="SHA-512" password="CC35"/>
  <autoFilter ref="C94:K10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4704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ROUND(J91,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ROUND((SUM(BE91:BE296)),  2)</f>
        <v>0</v>
      </c>
      <c r="G33" s="41"/>
      <c r="H33" s="41"/>
      <c r="I33" s="161">
        <v>0.20999999999999999</v>
      </c>
      <c r="J33" s="160">
        <f>ROUND(((SUM(BE91:BE296))*I33),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ROUND((SUM(BF91:BF296)),  2)</f>
        <v>0</v>
      </c>
      <c r="G34" s="41"/>
      <c r="H34" s="41"/>
      <c r="I34" s="161">
        <v>0.12</v>
      </c>
      <c r="J34" s="160">
        <f>ROUND(((SUM(BF91:BF296))*I34),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ROUND((SUM(BG91:BG296)),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ROUND((SUM(BH91:BH296)),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ROUND((SUM(BI91:BI296)),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 - aktual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02 - Areálové úpravy vč. sadových úprav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155</v>
      </c>
      <c r="E60" s="181"/>
      <c r="F60" s="181"/>
      <c r="G60" s="181"/>
      <c r="H60" s="181"/>
      <c r="I60" s="181"/>
      <c r="J60" s="182">
        <f>J92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156</v>
      </c>
      <c r="E61" s="186"/>
      <c r="F61" s="186"/>
      <c r="G61" s="186"/>
      <c r="H61" s="186"/>
      <c r="I61" s="186"/>
      <c r="J61" s="187">
        <f>J93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157</v>
      </c>
      <c r="E62" s="186"/>
      <c r="F62" s="186"/>
      <c r="G62" s="186"/>
      <c r="H62" s="186"/>
      <c r="I62" s="186"/>
      <c r="J62" s="187">
        <f>J137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160</v>
      </c>
      <c r="E63" s="186"/>
      <c r="F63" s="186"/>
      <c r="G63" s="186"/>
      <c r="H63" s="186"/>
      <c r="I63" s="186"/>
      <c r="J63" s="187">
        <f>J141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4705</v>
      </c>
      <c r="E64" s="186"/>
      <c r="F64" s="186"/>
      <c r="G64" s="186"/>
      <c r="H64" s="186"/>
      <c r="I64" s="186"/>
      <c r="J64" s="187">
        <f>J169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162</v>
      </c>
      <c r="E65" s="186"/>
      <c r="F65" s="186"/>
      <c r="G65" s="186"/>
      <c r="H65" s="186"/>
      <c r="I65" s="186"/>
      <c r="J65" s="187">
        <f>J173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4706</v>
      </c>
      <c r="E66" s="186"/>
      <c r="F66" s="186"/>
      <c r="G66" s="186"/>
      <c r="H66" s="186"/>
      <c r="I66" s="186"/>
      <c r="J66" s="187">
        <f>J192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163</v>
      </c>
      <c r="E67" s="186"/>
      <c r="F67" s="186"/>
      <c r="G67" s="186"/>
      <c r="H67" s="186"/>
      <c r="I67" s="186"/>
      <c r="J67" s="187">
        <f>J201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164</v>
      </c>
      <c r="E68" s="181"/>
      <c r="F68" s="181"/>
      <c r="G68" s="181"/>
      <c r="H68" s="181"/>
      <c r="I68" s="181"/>
      <c r="J68" s="182">
        <f>J208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4707</v>
      </c>
      <c r="E69" s="186"/>
      <c r="F69" s="186"/>
      <c r="G69" s="186"/>
      <c r="H69" s="186"/>
      <c r="I69" s="186"/>
      <c r="J69" s="187">
        <f>J209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174</v>
      </c>
      <c r="E70" s="186"/>
      <c r="F70" s="186"/>
      <c r="G70" s="186"/>
      <c r="H70" s="186"/>
      <c r="I70" s="186"/>
      <c r="J70" s="187">
        <f>J221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179</v>
      </c>
      <c r="E71" s="186"/>
      <c r="F71" s="186"/>
      <c r="G71" s="186"/>
      <c r="H71" s="186"/>
      <c r="I71" s="186"/>
      <c r="J71" s="187">
        <f>J272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182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ZZS - Náchod - aktual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147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SO 02 - Areálové úpravy vč. sadových úprav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F12</f>
        <v>Náchod</v>
      </c>
      <c r="G85" s="43"/>
      <c r="H85" s="43"/>
      <c r="I85" s="35" t="s">
        <v>23</v>
      </c>
      <c r="J85" s="75" t="str">
        <f>IF(J12="","",J12)</f>
        <v>29. 7. 2024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E15</f>
        <v>Královéhradecký kraj</v>
      </c>
      <c r="G87" s="43"/>
      <c r="H87" s="43"/>
      <c r="I87" s="35" t="s">
        <v>31</v>
      </c>
      <c r="J87" s="39" t="str">
        <f>E21</f>
        <v>CE-ING s.r.o.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29</v>
      </c>
      <c r="D88" s="43"/>
      <c r="E88" s="43"/>
      <c r="F88" s="30" t="str">
        <f>IF(E18="","",E18)</f>
        <v>Vyplň údaj</v>
      </c>
      <c r="G88" s="43"/>
      <c r="H88" s="43"/>
      <c r="I88" s="35" t="s">
        <v>36</v>
      </c>
      <c r="J88" s="39" t="str">
        <f>E24</f>
        <v xml:space="preserve"> 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9"/>
      <c r="B90" s="190"/>
      <c r="C90" s="191" t="s">
        <v>183</v>
      </c>
      <c r="D90" s="192" t="s">
        <v>59</v>
      </c>
      <c r="E90" s="192" t="s">
        <v>55</v>
      </c>
      <c r="F90" s="192" t="s">
        <v>56</v>
      </c>
      <c r="G90" s="192" t="s">
        <v>184</v>
      </c>
      <c r="H90" s="192" t="s">
        <v>185</v>
      </c>
      <c r="I90" s="192" t="s">
        <v>186</v>
      </c>
      <c r="J90" s="192" t="s">
        <v>153</v>
      </c>
      <c r="K90" s="193" t="s">
        <v>187</v>
      </c>
      <c r="L90" s="194"/>
      <c r="M90" s="95" t="s">
        <v>19</v>
      </c>
      <c r="N90" s="96" t="s">
        <v>44</v>
      </c>
      <c r="O90" s="96" t="s">
        <v>188</v>
      </c>
      <c r="P90" s="96" t="s">
        <v>189</v>
      </c>
      <c r="Q90" s="96" t="s">
        <v>190</v>
      </c>
      <c r="R90" s="96" t="s">
        <v>191</v>
      </c>
      <c r="S90" s="96" t="s">
        <v>192</v>
      </c>
      <c r="T90" s="97" t="s">
        <v>193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1"/>
      <c r="B91" s="42"/>
      <c r="C91" s="102" t="s">
        <v>194</v>
      </c>
      <c r="D91" s="43"/>
      <c r="E91" s="43"/>
      <c r="F91" s="43"/>
      <c r="G91" s="43"/>
      <c r="H91" s="43"/>
      <c r="I91" s="43"/>
      <c r="J91" s="195">
        <f>BK91</f>
        <v>0</v>
      </c>
      <c r="K91" s="43"/>
      <c r="L91" s="47"/>
      <c r="M91" s="98"/>
      <c r="N91" s="196"/>
      <c r="O91" s="99"/>
      <c r="P91" s="197">
        <f>P92+P208</f>
        <v>0</v>
      </c>
      <c r="Q91" s="99"/>
      <c r="R91" s="197">
        <f>R92+R208</f>
        <v>23.205152539999997</v>
      </c>
      <c r="S91" s="99"/>
      <c r="T91" s="198">
        <f>T92+T208</f>
        <v>120.11200000000001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73</v>
      </c>
      <c r="AU91" s="20" t="s">
        <v>154</v>
      </c>
      <c r="BK91" s="199">
        <f>BK92+BK208</f>
        <v>0</v>
      </c>
    </row>
    <row r="92" s="12" customFormat="1" ht="25.92" customHeight="1">
      <c r="A92" s="12"/>
      <c r="B92" s="200"/>
      <c r="C92" s="201"/>
      <c r="D92" s="202" t="s">
        <v>73</v>
      </c>
      <c r="E92" s="203" t="s">
        <v>195</v>
      </c>
      <c r="F92" s="203" t="s">
        <v>196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P93+P137+P141+P169+P173+P192+P201</f>
        <v>0</v>
      </c>
      <c r="Q92" s="208"/>
      <c r="R92" s="209">
        <f>R93+R137+R141+R169+R173+R192+R201</f>
        <v>22.399658879999997</v>
      </c>
      <c r="S92" s="208"/>
      <c r="T92" s="210">
        <f>T93+T137+T141+T169+T173+T192+T201</f>
        <v>120.11200000000001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81</v>
      </c>
      <c r="AT92" s="212" t="s">
        <v>73</v>
      </c>
      <c r="AU92" s="212" t="s">
        <v>74</v>
      </c>
      <c r="AY92" s="211" t="s">
        <v>197</v>
      </c>
      <c r="BK92" s="213">
        <f>BK93+BK137+BK141+BK169+BK173+BK192+BK201</f>
        <v>0</v>
      </c>
    </row>
    <row r="93" s="12" customFormat="1" ht="22.8" customHeight="1">
      <c r="A93" s="12"/>
      <c r="B93" s="200"/>
      <c r="C93" s="201"/>
      <c r="D93" s="202" t="s">
        <v>73</v>
      </c>
      <c r="E93" s="214" t="s">
        <v>81</v>
      </c>
      <c r="F93" s="214" t="s">
        <v>198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SUM(P94:P136)</f>
        <v>0</v>
      </c>
      <c r="Q93" s="208"/>
      <c r="R93" s="209">
        <f>SUM(R94:R136)</f>
        <v>1.26</v>
      </c>
      <c r="S93" s="208"/>
      <c r="T93" s="210">
        <f>SUM(T94:T136)</f>
        <v>119.32000000000001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81</v>
      </c>
      <c r="AT93" s="212" t="s">
        <v>73</v>
      </c>
      <c r="AU93" s="212" t="s">
        <v>81</v>
      </c>
      <c r="AY93" s="211" t="s">
        <v>197</v>
      </c>
      <c r="BK93" s="213">
        <f>SUM(BK94:BK136)</f>
        <v>0</v>
      </c>
    </row>
    <row r="94" s="2" customFormat="1" ht="62.7" customHeight="1">
      <c r="A94" s="41"/>
      <c r="B94" s="42"/>
      <c r="C94" s="216" t="s">
        <v>81</v>
      </c>
      <c r="D94" s="216" t="s">
        <v>199</v>
      </c>
      <c r="E94" s="217" t="s">
        <v>4708</v>
      </c>
      <c r="F94" s="218" t="s">
        <v>4709</v>
      </c>
      <c r="G94" s="219" t="s">
        <v>202</v>
      </c>
      <c r="H94" s="220">
        <v>51.799999999999997</v>
      </c>
      <c r="I94" s="221"/>
      <c r="J94" s="222">
        <f>ROUND(I94*H94,2)</f>
        <v>0</v>
      </c>
      <c r="K94" s="218" t="s">
        <v>203</v>
      </c>
      <c r="L94" s="47"/>
      <c r="M94" s="223" t="s">
        <v>19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0.26000000000000001</v>
      </c>
      <c r="T94" s="226">
        <f>S94*H94</f>
        <v>13.468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109</v>
      </c>
      <c r="AT94" s="227" t="s">
        <v>199</v>
      </c>
      <c r="AU94" s="227" t="s">
        <v>83</v>
      </c>
      <c r="AY94" s="20" t="s">
        <v>197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81</v>
      </c>
      <c r="BK94" s="228">
        <f>ROUND(I94*H94,2)</f>
        <v>0</v>
      </c>
      <c r="BL94" s="20" t="s">
        <v>109</v>
      </c>
      <c r="BM94" s="227" t="s">
        <v>4710</v>
      </c>
    </row>
    <row r="95" s="2" customFormat="1">
      <c r="A95" s="41"/>
      <c r="B95" s="42"/>
      <c r="C95" s="43"/>
      <c r="D95" s="229" t="s">
        <v>205</v>
      </c>
      <c r="E95" s="43"/>
      <c r="F95" s="230" t="s">
        <v>4711</v>
      </c>
      <c r="G95" s="43"/>
      <c r="H95" s="43"/>
      <c r="I95" s="231"/>
      <c r="J95" s="43"/>
      <c r="K95" s="43"/>
      <c r="L95" s="47"/>
      <c r="M95" s="232"/>
      <c r="N95" s="233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205</v>
      </c>
      <c r="AU95" s="20" t="s">
        <v>83</v>
      </c>
    </row>
    <row r="96" s="13" customFormat="1">
      <c r="A96" s="13"/>
      <c r="B96" s="234"/>
      <c r="C96" s="235"/>
      <c r="D96" s="236" t="s">
        <v>207</v>
      </c>
      <c r="E96" s="237" t="s">
        <v>19</v>
      </c>
      <c r="F96" s="238" t="s">
        <v>4712</v>
      </c>
      <c r="G96" s="235"/>
      <c r="H96" s="239">
        <v>7.5</v>
      </c>
      <c r="I96" s="240"/>
      <c r="J96" s="235"/>
      <c r="K96" s="235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207</v>
      </c>
      <c r="AU96" s="245" t="s">
        <v>83</v>
      </c>
      <c r="AV96" s="13" t="s">
        <v>83</v>
      </c>
      <c r="AW96" s="13" t="s">
        <v>35</v>
      </c>
      <c r="AX96" s="13" t="s">
        <v>74</v>
      </c>
      <c r="AY96" s="245" t="s">
        <v>197</v>
      </c>
    </row>
    <row r="97" s="13" customFormat="1">
      <c r="A97" s="13"/>
      <c r="B97" s="234"/>
      <c r="C97" s="235"/>
      <c r="D97" s="236" t="s">
        <v>207</v>
      </c>
      <c r="E97" s="237" t="s">
        <v>19</v>
      </c>
      <c r="F97" s="238" t="s">
        <v>4713</v>
      </c>
      <c r="G97" s="235"/>
      <c r="H97" s="239">
        <v>44.299999999999997</v>
      </c>
      <c r="I97" s="240"/>
      <c r="J97" s="235"/>
      <c r="K97" s="235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207</v>
      </c>
      <c r="AU97" s="245" t="s">
        <v>83</v>
      </c>
      <c r="AV97" s="13" t="s">
        <v>83</v>
      </c>
      <c r="AW97" s="13" t="s">
        <v>35</v>
      </c>
      <c r="AX97" s="13" t="s">
        <v>74</v>
      </c>
      <c r="AY97" s="245" t="s">
        <v>197</v>
      </c>
    </row>
    <row r="98" s="14" customFormat="1">
      <c r="A98" s="14"/>
      <c r="B98" s="246"/>
      <c r="C98" s="247"/>
      <c r="D98" s="236" t="s">
        <v>207</v>
      </c>
      <c r="E98" s="248" t="s">
        <v>19</v>
      </c>
      <c r="F98" s="249" t="s">
        <v>216</v>
      </c>
      <c r="G98" s="247"/>
      <c r="H98" s="250">
        <v>51.799999999999997</v>
      </c>
      <c r="I98" s="251"/>
      <c r="J98" s="247"/>
      <c r="K98" s="247"/>
      <c r="L98" s="252"/>
      <c r="M98" s="253"/>
      <c r="N98" s="254"/>
      <c r="O98" s="254"/>
      <c r="P98" s="254"/>
      <c r="Q98" s="254"/>
      <c r="R98" s="254"/>
      <c r="S98" s="254"/>
      <c r="T98" s="25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6" t="s">
        <v>207</v>
      </c>
      <c r="AU98" s="256" t="s">
        <v>83</v>
      </c>
      <c r="AV98" s="14" t="s">
        <v>109</v>
      </c>
      <c r="AW98" s="14" t="s">
        <v>35</v>
      </c>
      <c r="AX98" s="14" t="s">
        <v>81</v>
      </c>
      <c r="AY98" s="256" t="s">
        <v>197</v>
      </c>
    </row>
    <row r="99" s="2" customFormat="1" ht="55.5" customHeight="1">
      <c r="A99" s="41"/>
      <c r="B99" s="42"/>
      <c r="C99" s="216" t="s">
        <v>83</v>
      </c>
      <c r="D99" s="216" t="s">
        <v>199</v>
      </c>
      <c r="E99" s="217" t="s">
        <v>4714</v>
      </c>
      <c r="F99" s="218" t="s">
        <v>4715</v>
      </c>
      <c r="G99" s="219" t="s">
        <v>202</v>
      </c>
      <c r="H99" s="220">
        <v>32</v>
      </c>
      <c r="I99" s="221"/>
      <c r="J99" s="222">
        <f>ROUND(I99*H99,2)</f>
        <v>0</v>
      </c>
      <c r="K99" s="218" t="s">
        <v>203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0.23999999999999999</v>
      </c>
      <c r="T99" s="226">
        <f>S99*H99</f>
        <v>7.6799999999999997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109</v>
      </c>
      <c r="AT99" s="227" t="s">
        <v>199</v>
      </c>
      <c r="AU99" s="227" t="s">
        <v>83</v>
      </c>
      <c r="AY99" s="20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81</v>
      </c>
      <c r="BK99" s="228">
        <f>ROUND(I99*H99,2)</f>
        <v>0</v>
      </c>
      <c r="BL99" s="20" t="s">
        <v>109</v>
      </c>
      <c r="BM99" s="227" t="s">
        <v>4716</v>
      </c>
    </row>
    <row r="100" s="2" customFormat="1">
      <c r="A100" s="41"/>
      <c r="B100" s="42"/>
      <c r="C100" s="43"/>
      <c r="D100" s="229" t="s">
        <v>205</v>
      </c>
      <c r="E100" s="43"/>
      <c r="F100" s="230" t="s">
        <v>4717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205</v>
      </c>
      <c r="AU100" s="20" t="s">
        <v>83</v>
      </c>
    </row>
    <row r="101" s="13" customFormat="1">
      <c r="A101" s="13"/>
      <c r="B101" s="234"/>
      <c r="C101" s="235"/>
      <c r="D101" s="236" t="s">
        <v>207</v>
      </c>
      <c r="E101" s="237" t="s">
        <v>19</v>
      </c>
      <c r="F101" s="238" t="s">
        <v>4718</v>
      </c>
      <c r="G101" s="235"/>
      <c r="H101" s="239">
        <v>32</v>
      </c>
      <c r="I101" s="240"/>
      <c r="J101" s="235"/>
      <c r="K101" s="235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207</v>
      </c>
      <c r="AU101" s="245" t="s">
        <v>83</v>
      </c>
      <c r="AV101" s="13" t="s">
        <v>83</v>
      </c>
      <c r="AW101" s="13" t="s">
        <v>35</v>
      </c>
      <c r="AX101" s="13" t="s">
        <v>81</v>
      </c>
      <c r="AY101" s="245" t="s">
        <v>197</v>
      </c>
    </row>
    <row r="102" s="2" customFormat="1" ht="55.5" customHeight="1">
      <c r="A102" s="41"/>
      <c r="B102" s="42"/>
      <c r="C102" s="216" t="s">
        <v>94</v>
      </c>
      <c r="D102" s="216" t="s">
        <v>199</v>
      </c>
      <c r="E102" s="217" t="s">
        <v>4719</v>
      </c>
      <c r="F102" s="218" t="s">
        <v>4720</v>
      </c>
      <c r="G102" s="219" t="s">
        <v>202</v>
      </c>
      <c r="H102" s="220">
        <v>162</v>
      </c>
      <c r="I102" s="221"/>
      <c r="J102" s="222">
        <f>ROUND(I102*H102,2)</f>
        <v>0</v>
      </c>
      <c r="K102" s="218" t="s">
        <v>203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0.28999999999999998</v>
      </c>
      <c r="T102" s="226">
        <f>S102*H102</f>
        <v>46.979999999999997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109</v>
      </c>
      <c r="AT102" s="227" t="s">
        <v>199</v>
      </c>
      <c r="AU102" s="227" t="s">
        <v>83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109</v>
      </c>
      <c r="BM102" s="227" t="s">
        <v>4721</v>
      </c>
    </row>
    <row r="103" s="2" customFormat="1">
      <c r="A103" s="41"/>
      <c r="B103" s="42"/>
      <c r="C103" s="43"/>
      <c r="D103" s="229" t="s">
        <v>205</v>
      </c>
      <c r="E103" s="43"/>
      <c r="F103" s="230" t="s">
        <v>4722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205</v>
      </c>
      <c r="AU103" s="20" t="s">
        <v>83</v>
      </c>
    </row>
    <row r="104" s="2" customFormat="1" ht="49.05" customHeight="1">
      <c r="A104" s="41"/>
      <c r="B104" s="42"/>
      <c r="C104" s="216" t="s">
        <v>109</v>
      </c>
      <c r="D104" s="216" t="s">
        <v>199</v>
      </c>
      <c r="E104" s="217" t="s">
        <v>4723</v>
      </c>
      <c r="F104" s="218" t="s">
        <v>4724</v>
      </c>
      <c r="G104" s="219" t="s">
        <v>202</v>
      </c>
      <c r="H104" s="220">
        <v>162</v>
      </c>
      <c r="I104" s="221"/>
      <c r="J104" s="222">
        <f>ROUND(I104*H104,2)</f>
        <v>0</v>
      </c>
      <c r="K104" s="218" t="s">
        <v>203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0.316</v>
      </c>
      <c r="T104" s="226">
        <f>S104*H104</f>
        <v>51.192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109</v>
      </c>
      <c r="AT104" s="227" t="s">
        <v>199</v>
      </c>
      <c r="AU104" s="227" t="s">
        <v>83</v>
      </c>
      <c r="AY104" s="20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81</v>
      </c>
      <c r="BK104" s="228">
        <f>ROUND(I104*H104,2)</f>
        <v>0</v>
      </c>
      <c r="BL104" s="20" t="s">
        <v>109</v>
      </c>
      <c r="BM104" s="227" t="s">
        <v>4725</v>
      </c>
    </row>
    <row r="105" s="2" customFormat="1">
      <c r="A105" s="41"/>
      <c r="B105" s="42"/>
      <c r="C105" s="43"/>
      <c r="D105" s="229" t="s">
        <v>205</v>
      </c>
      <c r="E105" s="43"/>
      <c r="F105" s="230" t="s">
        <v>4726</v>
      </c>
      <c r="G105" s="43"/>
      <c r="H105" s="43"/>
      <c r="I105" s="231"/>
      <c r="J105" s="43"/>
      <c r="K105" s="43"/>
      <c r="L105" s="47"/>
      <c r="M105" s="232"/>
      <c r="N105" s="233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205</v>
      </c>
      <c r="AU105" s="20" t="s">
        <v>83</v>
      </c>
    </row>
    <row r="106" s="2" customFormat="1" ht="24.15" customHeight="1">
      <c r="A106" s="41"/>
      <c r="B106" s="42"/>
      <c r="C106" s="216" t="s">
        <v>230</v>
      </c>
      <c r="D106" s="216" t="s">
        <v>199</v>
      </c>
      <c r="E106" s="217" t="s">
        <v>4727</v>
      </c>
      <c r="F106" s="218" t="s">
        <v>4728</v>
      </c>
      <c r="G106" s="219" t="s">
        <v>202</v>
      </c>
      <c r="H106" s="220">
        <v>25.5</v>
      </c>
      <c r="I106" s="221"/>
      <c r="J106" s="222">
        <f>ROUND(I106*H106,2)</f>
        <v>0</v>
      </c>
      <c r="K106" s="218" t="s">
        <v>203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109</v>
      </c>
      <c r="AT106" s="227" t="s">
        <v>199</v>
      </c>
      <c r="AU106" s="227" t="s">
        <v>83</v>
      </c>
      <c r="AY106" s="20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81</v>
      </c>
      <c r="BK106" s="228">
        <f>ROUND(I106*H106,2)</f>
        <v>0</v>
      </c>
      <c r="BL106" s="20" t="s">
        <v>109</v>
      </c>
      <c r="BM106" s="227" t="s">
        <v>4729</v>
      </c>
    </row>
    <row r="107" s="2" customFormat="1">
      <c r="A107" s="41"/>
      <c r="B107" s="42"/>
      <c r="C107" s="43"/>
      <c r="D107" s="229" t="s">
        <v>205</v>
      </c>
      <c r="E107" s="43"/>
      <c r="F107" s="230" t="s">
        <v>4730</v>
      </c>
      <c r="G107" s="43"/>
      <c r="H107" s="43"/>
      <c r="I107" s="231"/>
      <c r="J107" s="43"/>
      <c r="K107" s="43"/>
      <c r="L107" s="47"/>
      <c r="M107" s="232"/>
      <c r="N107" s="233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205</v>
      </c>
      <c r="AU107" s="20" t="s">
        <v>83</v>
      </c>
    </row>
    <row r="108" s="13" customFormat="1">
      <c r="A108" s="13"/>
      <c r="B108" s="234"/>
      <c r="C108" s="235"/>
      <c r="D108" s="236" t="s">
        <v>207</v>
      </c>
      <c r="E108" s="237" t="s">
        <v>19</v>
      </c>
      <c r="F108" s="238" t="s">
        <v>4731</v>
      </c>
      <c r="G108" s="235"/>
      <c r="H108" s="239">
        <v>25.5</v>
      </c>
      <c r="I108" s="240"/>
      <c r="J108" s="235"/>
      <c r="K108" s="235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207</v>
      </c>
      <c r="AU108" s="245" t="s">
        <v>83</v>
      </c>
      <c r="AV108" s="13" t="s">
        <v>83</v>
      </c>
      <c r="AW108" s="13" t="s">
        <v>35</v>
      </c>
      <c r="AX108" s="13" t="s">
        <v>81</v>
      </c>
      <c r="AY108" s="245" t="s">
        <v>197</v>
      </c>
    </row>
    <row r="109" s="2" customFormat="1" ht="33" customHeight="1">
      <c r="A109" s="41"/>
      <c r="B109" s="42"/>
      <c r="C109" s="216" t="s">
        <v>698</v>
      </c>
      <c r="D109" s="216" t="s">
        <v>199</v>
      </c>
      <c r="E109" s="217" t="s">
        <v>4732</v>
      </c>
      <c r="F109" s="218" t="s">
        <v>4733</v>
      </c>
      <c r="G109" s="219" t="s">
        <v>211</v>
      </c>
      <c r="H109" s="220">
        <v>3.4969999999999999</v>
      </c>
      <c r="I109" s="221"/>
      <c r="J109" s="222">
        <f>ROUND(I109*H109,2)</f>
        <v>0</v>
      </c>
      <c r="K109" s="218" t="s">
        <v>203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109</v>
      </c>
      <c r="AT109" s="227" t="s">
        <v>199</v>
      </c>
      <c r="AU109" s="227" t="s">
        <v>83</v>
      </c>
      <c r="AY109" s="20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81</v>
      </c>
      <c r="BK109" s="228">
        <f>ROUND(I109*H109,2)</f>
        <v>0</v>
      </c>
      <c r="BL109" s="20" t="s">
        <v>109</v>
      </c>
      <c r="BM109" s="227" t="s">
        <v>4734</v>
      </c>
    </row>
    <row r="110" s="2" customFormat="1">
      <c r="A110" s="41"/>
      <c r="B110" s="42"/>
      <c r="C110" s="43"/>
      <c r="D110" s="229" t="s">
        <v>205</v>
      </c>
      <c r="E110" s="43"/>
      <c r="F110" s="230" t="s">
        <v>4735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205</v>
      </c>
      <c r="AU110" s="20" t="s">
        <v>83</v>
      </c>
    </row>
    <row r="111" s="15" customFormat="1">
      <c r="A111" s="15"/>
      <c r="B111" s="257"/>
      <c r="C111" s="258"/>
      <c r="D111" s="236" t="s">
        <v>207</v>
      </c>
      <c r="E111" s="259" t="s">
        <v>19</v>
      </c>
      <c r="F111" s="260" t="s">
        <v>4736</v>
      </c>
      <c r="G111" s="258"/>
      <c r="H111" s="259" t="s">
        <v>19</v>
      </c>
      <c r="I111" s="261"/>
      <c r="J111" s="258"/>
      <c r="K111" s="258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207</v>
      </c>
      <c r="AU111" s="266" t="s">
        <v>83</v>
      </c>
      <c r="AV111" s="15" t="s">
        <v>81</v>
      </c>
      <c r="AW111" s="15" t="s">
        <v>35</v>
      </c>
      <c r="AX111" s="15" t="s">
        <v>74</v>
      </c>
      <c r="AY111" s="266" t="s">
        <v>197</v>
      </c>
    </row>
    <row r="112" s="13" customFormat="1">
      <c r="A112" s="13"/>
      <c r="B112" s="234"/>
      <c r="C112" s="235"/>
      <c r="D112" s="236" t="s">
        <v>207</v>
      </c>
      <c r="E112" s="237" t="s">
        <v>19</v>
      </c>
      <c r="F112" s="238" t="s">
        <v>4737</v>
      </c>
      <c r="G112" s="235"/>
      <c r="H112" s="239">
        <v>2.9159999999999999</v>
      </c>
      <c r="I112" s="240"/>
      <c r="J112" s="235"/>
      <c r="K112" s="235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207</v>
      </c>
      <c r="AU112" s="245" t="s">
        <v>83</v>
      </c>
      <c r="AV112" s="13" t="s">
        <v>83</v>
      </c>
      <c r="AW112" s="13" t="s">
        <v>35</v>
      </c>
      <c r="AX112" s="13" t="s">
        <v>74</v>
      </c>
      <c r="AY112" s="245" t="s">
        <v>197</v>
      </c>
    </row>
    <row r="113" s="13" customFormat="1">
      <c r="A113" s="13"/>
      <c r="B113" s="234"/>
      <c r="C113" s="235"/>
      <c r="D113" s="236" t="s">
        <v>207</v>
      </c>
      <c r="E113" s="237" t="s">
        <v>19</v>
      </c>
      <c r="F113" s="238" t="s">
        <v>4738</v>
      </c>
      <c r="G113" s="235"/>
      <c r="H113" s="239">
        <v>0.58099999999999996</v>
      </c>
      <c r="I113" s="240"/>
      <c r="J113" s="235"/>
      <c r="K113" s="235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207</v>
      </c>
      <c r="AU113" s="245" t="s">
        <v>83</v>
      </c>
      <c r="AV113" s="13" t="s">
        <v>83</v>
      </c>
      <c r="AW113" s="13" t="s">
        <v>35</v>
      </c>
      <c r="AX113" s="13" t="s">
        <v>74</v>
      </c>
      <c r="AY113" s="245" t="s">
        <v>197</v>
      </c>
    </row>
    <row r="114" s="14" customFormat="1">
      <c r="A114" s="14"/>
      <c r="B114" s="246"/>
      <c r="C114" s="247"/>
      <c r="D114" s="236" t="s">
        <v>207</v>
      </c>
      <c r="E114" s="248" t="s">
        <v>19</v>
      </c>
      <c r="F114" s="249" t="s">
        <v>216</v>
      </c>
      <c r="G114" s="247"/>
      <c r="H114" s="250">
        <v>3.4969999999999999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207</v>
      </c>
      <c r="AU114" s="256" t="s">
        <v>83</v>
      </c>
      <c r="AV114" s="14" t="s">
        <v>109</v>
      </c>
      <c r="AW114" s="14" t="s">
        <v>35</v>
      </c>
      <c r="AX114" s="14" t="s">
        <v>81</v>
      </c>
      <c r="AY114" s="256" t="s">
        <v>197</v>
      </c>
    </row>
    <row r="115" s="2" customFormat="1" ht="44.25" customHeight="1">
      <c r="A115" s="41"/>
      <c r="B115" s="42"/>
      <c r="C115" s="216" t="s">
        <v>236</v>
      </c>
      <c r="D115" s="216" t="s">
        <v>199</v>
      </c>
      <c r="E115" s="217" t="s">
        <v>4739</v>
      </c>
      <c r="F115" s="218" t="s">
        <v>4740</v>
      </c>
      <c r="G115" s="219" t="s">
        <v>211</v>
      </c>
      <c r="H115" s="220">
        <v>0.44800000000000001</v>
      </c>
      <c r="I115" s="221"/>
      <c r="J115" s="222">
        <f>ROUND(I115*H115,2)</f>
        <v>0</v>
      </c>
      <c r="K115" s="218" t="s">
        <v>203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109</v>
      </c>
      <c r="AT115" s="227" t="s">
        <v>199</v>
      </c>
      <c r="AU115" s="227" t="s">
        <v>83</v>
      </c>
      <c r="AY115" s="20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81</v>
      </c>
      <c r="BK115" s="228">
        <f>ROUND(I115*H115,2)</f>
        <v>0</v>
      </c>
      <c r="BL115" s="20" t="s">
        <v>109</v>
      </c>
      <c r="BM115" s="227" t="s">
        <v>4741</v>
      </c>
    </row>
    <row r="116" s="2" customFormat="1">
      <c r="A116" s="41"/>
      <c r="B116" s="42"/>
      <c r="C116" s="43"/>
      <c r="D116" s="229" t="s">
        <v>205</v>
      </c>
      <c r="E116" s="43"/>
      <c r="F116" s="230" t="s">
        <v>4742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205</v>
      </c>
      <c r="AU116" s="20" t="s">
        <v>83</v>
      </c>
    </row>
    <row r="117" s="13" customFormat="1">
      <c r="A117" s="13"/>
      <c r="B117" s="234"/>
      <c r="C117" s="235"/>
      <c r="D117" s="236" t="s">
        <v>207</v>
      </c>
      <c r="E117" s="237" t="s">
        <v>19</v>
      </c>
      <c r="F117" s="238" t="s">
        <v>4743</v>
      </c>
      <c r="G117" s="235"/>
      <c r="H117" s="239">
        <v>0.44800000000000001</v>
      </c>
      <c r="I117" s="240"/>
      <c r="J117" s="235"/>
      <c r="K117" s="235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207</v>
      </c>
      <c r="AU117" s="245" t="s">
        <v>83</v>
      </c>
      <c r="AV117" s="13" t="s">
        <v>83</v>
      </c>
      <c r="AW117" s="13" t="s">
        <v>35</v>
      </c>
      <c r="AX117" s="13" t="s">
        <v>81</v>
      </c>
      <c r="AY117" s="245" t="s">
        <v>197</v>
      </c>
    </row>
    <row r="118" s="2" customFormat="1" ht="62.7" customHeight="1">
      <c r="A118" s="41"/>
      <c r="B118" s="42"/>
      <c r="C118" s="216" t="s">
        <v>245</v>
      </c>
      <c r="D118" s="216" t="s">
        <v>199</v>
      </c>
      <c r="E118" s="217" t="s">
        <v>4744</v>
      </c>
      <c r="F118" s="218" t="s">
        <v>4745</v>
      </c>
      <c r="G118" s="219" t="s">
        <v>211</v>
      </c>
      <c r="H118" s="220">
        <v>74.403000000000006</v>
      </c>
      <c r="I118" s="221"/>
      <c r="J118" s="222">
        <f>ROUND(I118*H118,2)</f>
        <v>0</v>
      </c>
      <c r="K118" s="218" t="s">
        <v>203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109</v>
      </c>
      <c r="AT118" s="227" t="s">
        <v>199</v>
      </c>
      <c r="AU118" s="227" t="s">
        <v>83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109</v>
      </c>
      <c r="BM118" s="227" t="s">
        <v>4746</v>
      </c>
    </row>
    <row r="119" s="2" customFormat="1">
      <c r="A119" s="41"/>
      <c r="B119" s="42"/>
      <c r="C119" s="43"/>
      <c r="D119" s="229" t="s">
        <v>205</v>
      </c>
      <c r="E119" s="43"/>
      <c r="F119" s="230" t="s">
        <v>4747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205</v>
      </c>
      <c r="AU119" s="20" t="s">
        <v>83</v>
      </c>
    </row>
    <row r="120" s="13" customFormat="1">
      <c r="A120" s="13"/>
      <c r="B120" s="234"/>
      <c r="C120" s="235"/>
      <c r="D120" s="236" t="s">
        <v>207</v>
      </c>
      <c r="E120" s="237" t="s">
        <v>19</v>
      </c>
      <c r="F120" s="238" t="s">
        <v>4748</v>
      </c>
      <c r="G120" s="235"/>
      <c r="H120" s="239">
        <v>11.395</v>
      </c>
      <c r="I120" s="240"/>
      <c r="J120" s="235"/>
      <c r="K120" s="235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207</v>
      </c>
      <c r="AU120" s="245" t="s">
        <v>83</v>
      </c>
      <c r="AV120" s="13" t="s">
        <v>83</v>
      </c>
      <c r="AW120" s="13" t="s">
        <v>35</v>
      </c>
      <c r="AX120" s="13" t="s">
        <v>74</v>
      </c>
      <c r="AY120" s="245" t="s">
        <v>197</v>
      </c>
    </row>
    <row r="121" s="13" customFormat="1">
      <c r="A121" s="13"/>
      <c r="B121" s="234"/>
      <c r="C121" s="235"/>
      <c r="D121" s="236" t="s">
        <v>207</v>
      </c>
      <c r="E121" s="237" t="s">
        <v>19</v>
      </c>
      <c r="F121" s="238" t="s">
        <v>4749</v>
      </c>
      <c r="G121" s="235"/>
      <c r="H121" s="239">
        <v>3.1080000000000001</v>
      </c>
      <c r="I121" s="240"/>
      <c r="J121" s="235"/>
      <c r="K121" s="235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207</v>
      </c>
      <c r="AU121" s="245" t="s">
        <v>83</v>
      </c>
      <c r="AV121" s="13" t="s">
        <v>83</v>
      </c>
      <c r="AW121" s="13" t="s">
        <v>35</v>
      </c>
      <c r="AX121" s="13" t="s">
        <v>74</v>
      </c>
      <c r="AY121" s="245" t="s">
        <v>197</v>
      </c>
    </row>
    <row r="122" s="13" customFormat="1">
      <c r="A122" s="13"/>
      <c r="B122" s="234"/>
      <c r="C122" s="235"/>
      <c r="D122" s="236" t="s">
        <v>207</v>
      </c>
      <c r="E122" s="237" t="s">
        <v>19</v>
      </c>
      <c r="F122" s="238" t="s">
        <v>4750</v>
      </c>
      <c r="G122" s="235"/>
      <c r="H122" s="239">
        <v>3.2000000000000002</v>
      </c>
      <c r="I122" s="240"/>
      <c r="J122" s="235"/>
      <c r="K122" s="235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207</v>
      </c>
      <c r="AU122" s="245" t="s">
        <v>83</v>
      </c>
      <c r="AV122" s="13" t="s">
        <v>83</v>
      </c>
      <c r="AW122" s="13" t="s">
        <v>35</v>
      </c>
      <c r="AX122" s="13" t="s">
        <v>74</v>
      </c>
      <c r="AY122" s="245" t="s">
        <v>197</v>
      </c>
    </row>
    <row r="123" s="13" customFormat="1">
      <c r="A123" s="13"/>
      <c r="B123" s="234"/>
      <c r="C123" s="235"/>
      <c r="D123" s="236" t="s">
        <v>207</v>
      </c>
      <c r="E123" s="237" t="s">
        <v>19</v>
      </c>
      <c r="F123" s="238" t="s">
        <v>4751</v>
      </c>
      <c r="G123" s="235"/>
      <c r="H123" s="239">
        <v>32.399999999999999</v>
      </c>
      <c r="I123" s="240"/>
      <c r="J123" s="235"/>
      <c r="K123" s="235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207</v>
      </c>
      <c r="AU123" s="245" t="s">
        <v>83</v>
      </c>
      <c r="AV123" s="13" t="s">
        <v>83</v>
      </c>
      <c r="AW123" s="13" t="s">
        <v>35</v>
      </c>
      <c r="AX123" s="13" t="s">
        <v>74</v>
      </c>
      <c r="AY123" s="245" t="s">
        <v>197</v>
      </c>
    </row>
    <row r="124" s="13" customFormat="1">
      <c r="A124" s="13"/>
      <c r="B124" s="234"/>
      <c r="C124" s="235"/>
      <c r="D124" s="236" t="s">
        <v>207</v>
      </c>
      <c r="E124" s="237" t="s">
        <v>19</v>
      </c>
      <c r="F124" s="238" t="s">
        <v>4752</v>
      </c>
      <c r="G124" s="235"/>
      <c r="H124" s="239">
        <v>24.300000000000001</v>
      </c>
      <c r="I124" s="240"/>
      <c r="J124" s="235"/>
      <c r="K124" s="235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207</v>
      </c>
      <c r="AU124" s="245" t="s">
        <v>83</v>
      </c>
      <c r="AV124" s="13" t="s">
        <v>83</v>
      </c>
      <c r="AW124" s="13" t="s">
        <v>35</v>
      </c>
      <c r="AX124" s="13" t="s">
        <v>74</v>
      </c>
      <c r="AY124" s="245" t="s">
        <v>197</v>
      </c>
    </row>
    <row r="125" s="14" customFormat="1">
      <c r="A125" s="14"/>
      <c r="B125" s="246"/>
      <c r="C125" s="247"/>
      <c r="D125" s="236" t="s">
        <v>207</v>
      </c>
      <c r="E125" s="248" t="s">
        <v>19</v>
      </c>
      <c r="F125" s="249" t="s">
        <v>216</v>
      </c>
      <c r="G125" s="247"/>
      <c r="H125" s="250">
        <v>74.402999999999992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6" t="s">
        <v>207</v>
      </c>
      <c r="AU125" s="256" t="s">
        <v>83</v>
      </c>
      <c r="AV125" s="14" t="s">
        <v>109</v>
      </c>
      <c r="AW125" s="14" t="s">
        <v>35</v>
      </c>
      <c r="AX125" s="14" t="s">
        <v>81</v>
      </c>
      <c r="AY125" s="256" t="s">
        <v>197</v>
      </c>
    </row>
    <row r="126" s="2" customFormat="1" ht="62.7" customHeight="1">
      <c r="A126" s="41"/>
      <c r="B126" s="42"/>
      <c r="C126" s="216" t="s">
        <v>250</v>
      </c>
      <c r="D126" s="216" t="s">
        <v>199</v>
      </c>
      <c r="E126" s="217" t="s">
        <v>231</v>
      </c>
      <c r="F126" s="218" t="s">
        <v>232</v>
      </c>
      <c r="G126" s="219" t="s">
        <v>211</v>
      </c>
      <c r="H126" s="220">
        <v>74.403000000000006</v>
      </c>
      <c r="I126" s="221"/>
      <c r="J126" s="222">
        <f>ROUND(I126*H126,2)</f>
        <v>0</v>
      </c>
      <c r="K126" s="218" t="s">
        <v>203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109</v>
      </c>
      <c r="AT126" s="227" t="s">
        <v>199</v>
      </c>
      <c r="AU126" s="227" t="s">
        <v>83</v>
      </c>
      <c r="AY126" s="20" t="s">
        <v>197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81</v>
      </c>
      <c r="BK126" s="228">
        <f>ROUND(I126*H126,2)</f>
        <v>0</v>
      </c>
      <c r="BL126" s="20" t="s">
        <v>109</v>
      </c>
      <c r="BM126" s="227" t="s">
        <v>4753</v>
      </c>
    </row>
    <row r="127" s="2" customFormat="1">
      <c r="A127" s="41"/>
      <c r="B127" s="42"/>
      <c r="C127" s="43"/>
      <c r="D127" s="229" t="s">
        <v>205</v>
      </c>
      <c r="E127" s="43"/>
      <c r="F127" s="230" t="s">
        <v>234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205</v>
      </c>
      <c r="AU127" s="20" t="s">
        <v>83</v>
      </c>
    </row>
    <row r="128" s="2" customFormat="1" ht="44.25" customHeight="1">
      <c r="A128" s="41"/>
      <c r="B128" s="42"/>
      <c r="C128" s="216" t="s">
        <v>2766</v>
      </c>
      <c r="D128" s="216" t="s">
        <v>199</v>
      </c>
      <c r="E128" s="217" t="s">
        <v>4754</v>
      </c>
      <c r="F128" s="218" t="s">
        <v>252</v>
      </c>
      <c r="G128" s="219" t="s">
        <v>253</v>
      </c>
      <c r="H128" s="220">
        <v>78.680000000000007</v>
      </c>
      <c r="I128" s="221"/>
      <c r="J128" s="222">
        <f>ROUND(I128*H128,2)</f>
        <v>0</v>
      </c>
      <c r="K128" s="218" t="s">
        <v>203</v>
      </c>
      <c r="L128" s="47"/>
      <c r="M128" s="223" t="s">
        <v>19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109</v>
      </c>
      <c r="AT128" s="227" t="s">
        <v>199</v>
      </c>
      <c r="AU128" s="227" t="s">
        <v>83</v>
      </c>
      <c r="AY128" s="20" t="s">
        <v>197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81</v>
      </c>
      <c r="BK128" s="228">
        <f>ROUND(I128*H128,2)</f>
        <v>0</v>
      </c>
      <c r="BL128" s="20" t="s">
        <v>109</v>
      </c>
      <c r="BM128" s="227" t="s">
        <v>4755</v>
      </c>
    </row>
    <row r="129" s="2" customFormat="1">
      <c r="A129" s="41"/>
      <c r="B129" s="42"/>
      <c r="C129" s="43"/>
      <c r="D129" s="229" t="s">
        <v>205</v>
      </c>
      <c r="E129" s="43"/>
      <c r="F129" s="230" t="s">
        <v>4756</v>
      </c>
      <c r="G129" s="43"/>
      <c r="H129" s="43"/>
      <c r="I129" s="231"/>
      <c r="J129" s="43"/>
      <c r="K129" s="43"/>
      <c r="L129" s="47"/>
      <c r="M129" s="232"/>
      <c r="N129" s="233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205</v>
      </c>
      <c r="AU129" s="20" t="s">
        <v>83</v>
      </c>
    </row>
    <row r="130" s="13" customFormat="1">
      <c r="A130" s="13"/>
      <c r="B130" s="234"/>
      <c r="C130" s="235"/>
      <c r="D130" s="236" t="s">
        <v>207</v>
      </c>
      <c r="E130" s="237" t="s">
        <v>19</v>
      </c>
      <c r="F130" s="238" t="s">
        <v>4757</v>
      </c>
      <c r="G130" s="235"/>
      <c r="H130" s="239">
        <v>78.680000000000007</v>
      </c>
      <c r="I130" s="240"/>
      <c r="J130" s="235"/>
      <c r="K130" s="235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207</v>
      </c>
      <c r="AU130" s="245" t="s">
        <v>83</v>
      </c>
      <c r="AV130" s="13" t="s">
        <v>83</v>
      </c>
      <c r="AW130" s="13" t="s">
        <v>35</v>
      </c>
      <c r="AX130" s="13" t="s">
        <v>81</v>
      </c>
      <c r="AY130" s="245" t="s">
        <v>197</v>
      </c>
    </row>
    <row r="131" s="2" customFormat="1" ht="44.25" customHeight="1">
      <c r="A131" s="41"/>
      <c r="B131" s="42"/>
      <c r="C131" s="216" t="s">
        <v>259</v>
      </c>
      <c r="D131" s="216" t="s">
        <v>199</v>
      </c>
      <c r="E131" s="217" t="s">
        <v>4758</v>
      </c>
      <c r="F131" s="218" t="s">
        <v>4759</v>
      </c>
      <c r="G131" s="219" t="s">
        <v>267</v>
      </c>
      <c r="H131" s="220">
        <v>70</v>
      </c>
      <c r="I131" s="221"/>
      <c r="J131" s="222">
        <f>ROUND(I131*H131,2)</f>
        <v>0</v>
      </c>
      <c r="K131" s="218" t="s">
        <v>203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109</v>
      </c>
      <c r="AT131" s="227" t="s">
        <v>199</v>
      </c>
      <c r="AU131" s="227" t="s">
        <v>83</v>
      </c>
      <c r="AY131" s="20" t="s">
        <v>197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81</v>
      </c>
      <c r="BK131" s="228">
        <f>ROUND(I131*H131,2)</f>
        <v>0</v>
      </c>
      <c r="BL131" s="20" t="s">
        <v>109</v>
      </c>
      <c r="BM131" s="227" t="s">
        <v>4760</v>
      </c>
    </row>
    <row r="132" s="2" customFormat="1">
      <c r="A132" s="41"/>
      <c r="B132" s="42"/>
      <c r="C132" s="43"/>
      <c r="D132" s="229" t="s">
        <v>205</v>
      </c>
      <c r="E132" s="43"/>
      <c r="F132" s="230" t="s">
        <v>4761</v>
      </c>
      <c r="G132" s="43"/>
      <c r="H132" s="43"/>
      <c r="I132" s="231"/>
      <c r="J132" s="43"/>
      <c r="K132" s="43"/>
      <c r="L132" s="47"/>
      <c r="M132" s="232"/>
      <c r="N132" s="233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205</v>
      </c>
      <c r="AU132" s="20" t="s">
        <v>83</v>
      </c>
    </row>
    <row r="133" s="13" customFormat="1">
      <c r="A133" s="13"/>
      <c r="B133" s="234"/>
      <c r="C133" s="235"/>
      <c r="D133" s="236" t="s">
        <v>207</v>
      </c>
      <c r="E133" s="237" t="s">
        <v>19</v>
      </c>
      <c r="F133" s="238" t="s">
        <v>4762</v>
      </c>
      <c r="G133" s="235"/>
      <c r="H133" s="239">
        <v>70</v>
      </c>
      <c r="I133" s="240"/>
      <c r="J133" s="235"/>
      <c r="K133" s="235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207</v>
      </c>
      <c r="AU133" s="245" t="s">
        <v>83</v>
      </c>
      <c r="AV133" s="13" t="s">
        <v>83</v>
      </c>
      <c r="AW133" s="13" t="s">
        <v>35</v>
      </c>
      <c r="AX133" s="13" t="s">
        <v>81</v>
      </c>
      <c r="AY133" s="245" t="s">
        <v>197</v>
      </c>
    </row>
    <row r="134" s="2" customFormat="1" ht="37.8" customHeight="1">
      <c r="A134" s="41"/>
      <c r="B134" s="42"/>
      <c r="C134" s="216" t="s">
        <v>8</v>
      </c>
      <c r="D134" s="216" t="s">
        <v>199</v>
      </c>
      <c r="E134" s="217" t="s">
        <v>4763</v>
      </c>
      <c r="F134" s="218" t="s">
        <v>4764</v>
      </c>
      <c r="G134" s="219" t="s">
        <v>267</v>
      </c>
      <c r="H134" s="220">
        <v>70</v>
      </c>
      <c r="I134" s="221"/>
      <c r="J134" s="222">
        <f>ROUND(I134*H134,2)</f>
        <v>0</v>
      </c>
      <c r="K134" s="218" t="s">
        <v>203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109</v>
      </c>
      <c r="AT134" s="227" t="s">
        <v>199</v>
      </c>
      <c r="AU134" s="227" t="s">
        <v>83</v>
      </c>
      <c r="AY134" s="20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81</v>
      </c>
      <c r="BK134" s="228">
        <f>ROUND(I134*H134,2)</f>
        <v>0</v>
      </c>
      <c r="BL134" s="20" t="s">
        <v>109</v>
      </c>
      <c r="BM134" s="227" t="s">
        <v>4765</v>
      </c>
    </row>
    <row r="135" s="2" customFormat="1">
      <c r="A135" s="41"/>
      <c r="B135" s="42"/>
      <c r="C135" s="43"/>
      <c r="D135" s="229" t="s">
        <v>205</v>
      </c>
      <c r="E135" s="43"/>
      <c r="F135" s="230" t="s">
        <v>4766</v>
      </c>
      <c r="G135" s="43"/>
      <c r="H135" s="43"/>
      <c r="I135" s="231"/>
      <c r="J135" s="43"/>
      <c r="K135" s="43"/>
      <c r="L135" s="47"/>
      <c r="M135" s="232"/>
      <c r="N135" s="233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205</v>
      </c>
      <c r="AU135" s="20" t="s">
        <v>83</v>
      </c>
    </row>
    <row r="136" s="2" customFormat="1" ht="16.5" customHeight="1">
      <c r="A136" s="41"/>
      <c r="B136" s="42"/>
      <c r="C136" s="279" t="s">
        <v>271</v>
      </c>
      <c r="D136" s="279" t="s">
        <v>542</v>
      </c>
      <c r="E136" s="280" t="s">
        <v>4767</v>
      </c>
      <c r="F136" s="281" t="s">
        <v>4768</v>
      </c>
      <c r="G136" s="282" t="s">
        <v>267</v>
      </c>
      <c r="H136" s="283">
        <v>70</v>
      </c>
      <c r="I136" s="284"/>
      <c r="J136" s="285">
        <f>ROUND(I136*H136,2)</f>
        <v>0</v>
      </c>
      <c r="K136" s="281" t="s">
        <v>4769</v>
      </c>
      <c r="L136" s="286"/>
      <c r="M136" s="287" t="s">
        <v>19</v>
      </c>
      <c r="N136" s="288" t="s">
        <v>45</v>
      </c>
      <c r="O136" s="87"/>
      <c r="P136" s="225">
        <f>O136*H136</f>
        <v>0</v>
      </c>
      <c r="Q136" s="225">
        <v>0.017999999999999999</v>
      </c>
      <c r="R136" s="225">
        <f>Q136*H136</f>
        <v>1.26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245</v>
      </c>
      <c r="AT136" s="227" t="s">
        <v>542</v>
      </c>
      <c r="AU136" s="227" t="s">
        <v>83</v>
      </c>
      <c r="AY136" s="20" t="s">
        <v>197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81</v>
      </c>
      <c r="BK136" s="228">
        <f>ROUND(I136*H136,2)</f>
        <v>0</v>
      </c>
      <c r="BL136" s="20" t="s">
        <v>109</v>
      </c>
      <c r="BM136" s="227" t="s">
        <v>4770</v>
      </c>
    </row>
    <row r="137" s="12" customFormat="1" ht="22.8" customHeight="1">
      <c r="A137" s="12"/>
      <c r="B137" s="200"/>
      <c r="C137" s="201"/>
      <c r="D137" s="202" t="s">
        <v>73</v>
      </c>
      <c r="E137" s="214" t="s">
        <v>83</v>
      </c>
      <c r="F137" s="214" t="s">
        <v>258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SUM(P138:P140)</f>
        <v>0</v>
      </c>
      <c r="Q137" s="208"/>
      <c r="R137" s="209">
        <f>SUM(R138:R140)</f>
        <v>1.6612780800000002</v>
      </c>
      <c r="S137" s="208"/>
      <c r="T137" s="210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81</v>
      </c>
      <c r="AT137" s="212" t="s">
        <v>73</v>
      </c>
      <c r="AU137" s="212" t="s">
        <v>81</v>
      </c>
      <c r="AY137" s="211" t="s">
        <v>197</v>
      </c>
      <c r="BK137" s="213">
        <f>SUM(BK138:BK140)</f>
        <v>0</v>
      </c>
    </row>
    <row r="138" s="2" customFormat="1" ht="24.15" customHeight="1">
      <c r="A138" s="41"/>
      <c r="B138" s="42"/>
      <c r="C138" s="216" t="s">
        <v>278</v>
      </c>
      <c r="D138" s="216" t="s">
        <v>199</v>
      </c>
      <c r="E138" s="217" t="s">
        <v>4771</v>
      </c>
      <c r="F138" s="218" t="s">
        <v>4772</v>
      </c>
      <c r="G138" s="219" t="s">
        <v>211</v>
      </c>
      <c r="H138" s="220">
        <v>0.67200000000000004</v>
      </c>
      <c r="I138" s="221"/>
      <c r="J138" s="222">
        <f>ROUND(I138*H138,2)</f>
        <v>0</v>
      </c>
      <c r="K138" s="218" t="s">
        <v>203</v>
      </c>
      <c r="L138" s="47"/>
      <c r="M138" s="223" t="s">
        <v>19</v>
      </c>
      <c r="N138" s="224" t="s">
        <v>45</v>
      </c>
      <c r="O138" s="87"/>
      <c r="P138" s="225">
        <f>O138*H138</f>
        <v>0</v>
      </c>
      <c r="Q138" s="225">
        <v>2.47214</v>
      </c>
      <c r="R138" s="225">
        <f>Q138*H138</f>
        <v>1.6612780800000002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109</v>
      </c>
      <c r="AT138" s="227" t="s">
        <v>199</v>
      </c>
      <c r="AU138" s="227" t="s">
        <v>83</v>
      </c>
      <c r="AY138" s="20" t="s">
        <v>197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81</v>
      </c>
      <c r="BK138" s="228">
        <f>ROUND(I138*H138,2)</f>
        <v>0</v>
      </c>
      <c r="BL138" s="20" t="s">
        <v>109</v>
      </c>
      <c r="BM138" s="227" t="s">
        <v>4773</v>
      </c>
    </row>
    <row r="139" s="2" customFormat="1">
      <c r="A139" s="41"/>
      <c r="B139" s="42"/>
      <c r="C139" s="43"/>
      <c r="D139" s="229" t="s">
        <v>205</v>
      </c>
      <c r="E139" s="43"/>
      <c r="F139" s="230" t="s">
        <v>4774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205</v>
      </c>
      <c r="AU139" s="20" t="s">
        <v>83</v>
      </c>
    </row>
    <row r="140" s="13" customFormat="1">
      <c r="A140" s="13"/>
      <c r="B140" s="234"/>
      <c r="C140" s="235"/>
      <c r="D140" s="236" t="s">
        <v>207</v>
      </c>
      <c r="E140" s="237" t="s">
        <v>19</v>
      </c>
      <c r="F140" s="238" t="s">
        <v>4775</v>
      </c>
      <c r="G140" s="235"/>
      <c r="H140" s="239">
        <v>0.67200000000000004</v>
      </c>
      <c r="I140" s="240"/>
      <c r="J140" s="235"/>
      <c r="K140" s="235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207</v>
      </c>
      <c r="AU140" s="245" t="s">
        <v>83</v>
      </c>
      <c r="AV140" s="13" t="s">
        <v>83</v>
      </c>
      <c r="AW140" s="13" t="s">
        <v>35</v>
      </c>
      <c r="AX140" s="13" t="s">
        <v>81</v>
      </c>
      <c r="AY140" s="245" t="s">
        <v>197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230</v>
      </c>
      <c r="F141" s="214" t="s">
        <v>686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SUM(P142:P168)</f>
        <v>0</v>
      </c>
      <c r="Q141" s="208"/>
      <c r="R141" s="209">
        <f>SUM(R142:R168)</f>
        <v>13.928710799999999</v>
      </c>
      <c r="S141" s="208"/>
      <c r="T141" s="210">
        <f>SUM(T142:T168)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81</v>
      </c>
      <c r="AT141" s="212" t="s">
        <v>73</v>
      </c>
      <c r="AU141" s="212" t="s">
        <v>81</v>
      </c>
      <c r="AY141" s="211" t="s">
        <v>197</v>
      </c>
      <c r="BK141" s="213">
        <f>SUM(BK142:BK168)</f>
        <v>0</v>
      </c>
    </row>
    <row r="142" s="2" customFormat="1" ht="33" customHeight="1">
      <c r="A142" s="41"/>
      <c r="B142" s="42"/>
      <c r="C142" s="216" t="s">
        <v>284</v>
      </c>
      <c r="D142" s="216" t="s">
        <v>199</v>
      </c>
      <c r="E142" s="217" t="s">
        <v>4776</v>
      </c>
      <c r="F142" s="218" t="s">
        <v>4777</v>
      </c>
      <c r="G142" s="219" t="s">
        <v>202</v>
      </c>
      <c r="H142" s="220">
        <v>40.840000000000003</v>
      </c>
      <c r="I142" s="221"/>
      <c r="J142" s="222">
        <f>ROUND(I142*H142,2)</f>
        <v>0</v>
      </c>
      <c r="K142" s="218" t="s">
        <v>203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109</v>
      </c>
      <c r="AT142" s="227" t="s">
        <v>199</v>
      </c>
      <c r="AU142" s="227" t="s">
        <v>83</v>
      </c>
      <c r="AY142" s="20" t="s">
        <v>197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81</v>
      </c>
      <c r="BK142" s="228">
        <f>ROUND(I142*H142,2)</f>
        <v>0</v>
      </c>
      <c r="BL142" s="20" t="s">
        <v>109</v>
      </c>
      <c r="BM142" s="227" t="s">
        <v>4778</v>
      </c>
    </row>
    <row r="143" s="2" customFormat="1">
      <c r="A143" s="41"/>
      <c r="B143" s="42"/>
      <c r="C143" s="43"/>
      <c r="D143" s="229" t="s">
        <v>205</v>
      </c>
      <c r="E143" s="43"/>
      <c r="F143" s="230" t="s">
        <v>4779</v>
      </c>
      <c r="G143" s="43"/>
      <c r="H143" s="43"/>
      <c r="I143" s="231"/>
      <c r="J143" s="43"/>
      <c r="K143" s="43"/>
      <c r="L143" s="47"/>
      <c r="M143" s="232"/>
      <c r="N143" s="233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205</v>
      </c>
      <c r="AU143" s="20" t="s">
        <v>83</v>
      </c>
    </row>
    <row r="144" s="2" customFormat="1" ht="33" customHeight="1">
      <c r="A144" s="41"/>
      <c r="B144" s="42"/>
      <c r="C144" s="216" t="s">
        <v>291</v>
      </c>
      <c r="D144" s="216" t="s">
        <v>199</v>
      </c>
      <c r="E144" s="217" t="s">
        <v>4780</v>
      </c>
      <c r="F144" s="218" t="s">
        <v>4781</v>
      </c>
      <c r="G144" s="219" t="s">
        <v>202</v>
      </c>
      <c r="H144" s="220">
        <v>40.840000000000003</v>
      </c>
      <c r="I144" s="221"/>
      <c r="J144" s="222">
        <f>ROUND(I144*H144,2)</f>
        <v>0</v>
      </c>
      <c r="K144" s="218" t="s">
        <v>203</v>
      </c>
      <c r="L144" s="47"/>
      <c r="M144" s="223" t="s">
        <v>19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109</v>
      </c>
      <c r="AT144" s="227" t="s">
        <v>199</v>
      </c>
      <c r="AU144" s="227" t="s">
        <v>83</v>
      </c>
      <c r="AY144" s="20" t="s">
        <v>197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81</v>
      </c>
      <c r="BK144" s="228">
        <f>ROUND(I144*H144,2)</f>
        <v>0</v>
      </c>
      <c r="BL144" s="20" t="s">
        <v>109</v>
      </c>
      <c r="BM144" s="227" t="s">
        <v>4782</v>
      </c>
    </row>
    <row r="145" s="2" customFormat="1">
      <c r="A145" s="41"/>
      <c r="B145" s="42"/>
      <c r="C145" s="43"/>
      <c r="D145" s="229" t="s">
        <v>205</v>
      </c>
      <c r="E145" s="43"/>
      <c r="F145" s="230" t="s">
        <v>4783</v>
      </c>
      <c r="G145" s="43"/>
      <c r="H145" s="43"/>
      <c r="I145" s="231"/>
      <c r="J145" s="43"/>
      <c r="K145" s="43"/>
      <c r="L145" s="47"/>
      <c r="M145" s="232"/>
      <c r="N145" s="233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205</v>
      </c>
      <c r="AU145" s="20" t="s">
        <v>83</v>
      </c>
    </row>
    <row r="146" s="15" customFormat="1">
      <c r="A146" s="15"/>
      <c r="B146" s="257"/>
      <c r="C146" s="258"/>
      <c r="D146" s="236" t="s">
        <v>207</v>
      </c>
      <c r="E146" s="259" t="s">
        <v>19</v>
      </c>
      <c r="F146" s="260" t="s">
        <v>4736</v>
      </c>
      <c r="G146" s="258"/>
      <c r="H146" s="259" t="s">
        <v>19</v>
      </c>
      <c r="I146" s="261"/>
      <c r="J146" s="258"/>
      <c r="K146" s="258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207</v>
      </c>
      <c r="AU146" s="266" t="s">
        <v>83</v>
      </c>
      <c r="AV146" s="15" t="s">
        <v>81</v>
      </c>
      <c r="AW146" s="15" t="s">
        <v>35</v>
      </c>
      <c r="AX146" s="15" t="s">
        <v>74</v>
      </c>
      <c r="AY146" s="266" t="s">
        <v>197</v>
      </c>
    </row>
    <row r="147" s="13" customFormat="1">
      <c r="A147" s="13"/>
      <c r="B147" s="234"/>
      <c r="C147" s="235"/>
      <c r="D147" s="236" t="s">
        <v>207</v>
      </c>
      <c r="E147" s="237" t="s">
        <v>19</v>
      </c>
      <c r="F147" s="238" t="s">
        <v>4784</v>
      </c>
      <c r="G147" s="235"/>
      <c r="H147" s="239">
        <v>40.840000000000003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207</v>
      </c>
      <c r="AU147" s="245" t="s">
        <v>83</v>
      </c>
      <c r="AV147" s="13" t="s">
        <v>83</v>
      </c>
      <c r="AW147" s="13" t="s">
        <v>35</v>
      </c>
      <c r="AX147" s="13" t="s">
        <v>81</v>
      </c>
      <c r="AY147" s="245" t="s">
        <v>197</v>
      </c>
    </row>
    <row r="148" s="2" customFormat="1" ht="33" customHeight="1">
      <c r="A148" s="41"/>
      <c r="B148" s="42"/>
      <c r="C148" s="216" t="s">
        <v>296</v>
      </c>
      <c r="D148" s="216" t="s">
        <v>199</v>
      </c>
      <c r="E148" s="217" t="s">
        <v>4785</v>
      </c>
      <c r="F148" s="218" t="s">
        <v>4786</v>
      </c>
      <c r="G148" s="219" t="s">
        <v>202</v>
      </c>
      <c r="H148" s="220">
        <v>46.700000000000003</v>
      </c>
      <c r="I148" s="221"/>
      <c r="J148" s="222">
        <f>ROUND(I148*H148,2)</f>
        <v>0</v>
      </c>
      <c r="K148" s="218" t="s">
        <v>203</v>
      </c>
      <c r="L148" s="47"/>
      <c r="M148" s="223" t="s">
        <v>19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109</v>
      </c>
      <c r="AT148" s="227" t="s">
        <v>199</v>
      </c>
      <c r="AU148" s="227" t="s">
        <v>83</v>
      </c>
      <c r="AY148" s="20" t="s">
        <v>197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81</v>
      </c>
      <c r="BK148" s="228">
        <f>ROUND(I148*H148,2)</f>
        <v>0</v>
      </c>
      <c r="BL148" s="20" t="s">
        <v>109</v>
      </c>
      <c r="BM148" s="227" t="s">
        <v>4787</v>
      </c>
    </row>
    <row r="149" s="2" customFormat="1">
      <c r="A149" s="41"/>
      <c r="B149" s="42"/>
      <c r="C149" s="43"/>
      <c r="D149" s="229" t="s">
        <v>205</v>
      </c>
      <c r="E149" s="43"/>
      <c r="F149" s="230" t="s">
        <v>4788</v>
      </c>
      <c r="G149" s="43"/>
      <c r="H149" s="43"/>
      <c r="I149" s="231"/>
      <c r="J149" s="43"/>
      <c r="K149" s="43"/>
      <c r="L149" s="47"/>
      <c r="M149" s="232"/>
      <c r="N149" s="233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205</v>
      </c>
      <c r="AU149" s="20" t="s">
        <v>83</v>
      </c>
    </row>
    <row r="150" s="15" customFormat="1">
      <c r="A150" s="15"/>
      <c r="B150" s="257"/>
      <c r="C150" s="258"/>
      <c r="D150" s="236" t="s">
        <v>207</v>
      </c>
      <c r="E150" s="259" t="s">
        <v>19</v>
      </c>
      <c r="F150" s="260" t="s">
        <v>4736</v>
      </c>
      <c r="G150" s="258"/>
      <c r="H150" s="259" t="s">
        <v>19</v>
      </c>
      <c r="I150" s="261"/>
      <c r="J150" s="258"/>
      <c r="K150" s="258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207</v>
      </c>
      <c r="AU150" s="266" t="s">
        <v>83</v>
      </c>
      <c r="AV150" s="15" t="s">
        <v>81</v>
      </c>
      <c r="AW150" s="15" t="s">
        <v>35</v>
      </c>
      <c r="AX150" s="15" t="s">
        <v>74</v>
      </c>
      <c r="AY150" s="266" t="s">
        <v>197</v>
      </c>
    </row>
    <row r="151" s="13" customFormat="1">
      <c r="A151" s="13"/>
      <c r="B151" s="234"/>
      <c r="C151" s="235"/>
      <c r="D151" s="236" t="s">
        <v>207</v>
      </c>
      <c r="E151" s="237" t="s">
        <v>19</v>
      </c>
      <c r="F151" s="238" t="s">
        <v>4789</v>
      </c>
      <c r="G151" s="235"/>
      <c r="H151" s="239">
        <v>46.700000000000003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207</v>
      </c>
      <c r="AU151" s="245" t="s">
        <v>83</v>
      </c>
      <c r="AV151" s="13" t="s">
        <v>83</v>
      </c>
      <c r="AW151" s="13" t="s">
        <v>35</v>
      </c>
      <c r="AX151" s="13" t="s">
        <v>81</v>
      </c>
      <c r="AY151" s="245" t="s">
        <v>197</v>
      </c>
    </row>
    <row r="152" s="2" customFormat="1" ht="37.8" customHeight="1">
      <c r="A152" s="41"/>
      <c r="B152" s="42"/>
      <c r="C152" s="216" t="s">
        <v>303</v>
      </c>
      <c r="D152" s="216" t="s">
        <v>199</v>
      </c>
      <c r="E152" s="217" t="s">
        <v>4790</v>
      </c>
      <c r="F152" s="218" t="s">
        <v>4791</v>
      </c>
      <c r="G152" s="219" t="s">
        <v>202</v>
      </c>
      <c r="H152" s="220">
        <v>181.80000000000001</v>
      </c>
      <c r="I152" s="221"/>
      <c r="J152" s="222">
        <f>ROUND(I152*H152,2)</f>
        <v>0</v>
      </c>
      <c r="K152" s="218" t="s">
        <v>203</v>
      </c>
      <c r="L152" s="47"/>
      <c r="M152" s="223" t="s">
        <v>19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109</v>
      </c>
      <c r="AT152" s="227" t="s">
        <v>199</v>
      </c>
      <c r="AU152" s="227" t="s">
        <v>83</v>
      </c>
      <c r="AY152" s="20" t="s">
        <v>197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81</v>
      </c>
      <c r="BK152" s="228">
        <f>ROUND(I152*H152,2)</f>
        <v>0</v>
      </c>
      <c r="BL152" s="20" t="s">
        <v>109</v>
      </c>
      <c r="BM152" s="227" t="s">
        <v>4792</v>
      </c>
    </row>
    <row r="153" s="2" customFormat="1">
      <c r="A153" s="41"/>
      <c r="B153" s="42"/>
      <c r="C153" s="43"/>
      <c r="D153" s="229" t="s">
        <v>205</v>
      </c>
      <c r="E153" s="43"/>
      <c r="F153" s="230" t="s">
        <v>4793</v>
      </c>
      <c r="G153" s="43"/>
      <c r="H153" s="43"/>
      <c r="I153" s="231"/>
      <c r="J153" s="43"/>
      <c r="K153" s="43"/>
      <c r="L153" s="47"/>
      <c r="M153" s="232"/>
      <c r="N153" s="233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205</v>
      </c>
      <c r="AU153" s="20" t="s">
        <v>83</v>
      </c>
    </row>
    <row r="154" s="2" customFormat="1" ht="49.05" customHeight="1">
      <c r="A154" s="41"/>
      <c r="B154" s="42"/>
      <c r="C154" s="216" t="s">
        <v>310</v>
      </c>
      <c r="D154" s="216" t="s">
        <v>199</v>
      </c>
      <c r="E154" s="217" t="s">
        <v>4794</v>
      </c>
      <c r="F154" s="218" t="s">
        <v>4795</v>
      </c>
      <c r="G154" s="219" t="s">
        <v>202</v>
      </c>
      <c r="H154" s="220">
        <v>181.80000000000001</v>
      </c>
      <c r="I154" s="221"/>
      <c r="J154" s="222">
        <f>ROUND(I154*H154,2)</f>
        <v>0</v>
      </c>
      <c r="K154" s="218" t="s">
        <v>203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109</v>
      </c>
      <c r="AT154" s="227" t="s">
        <v>199</v>
      </c>
      <c r="AU154" s="227" t="s">
        <v>83</v>
      </c>
      <c r="AY154" s="20" t="s">
        <v>197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81</v>
      </c>
      <c r="BK154" s="228">
        <f>ROUND(I154*H154,2)</f>
        <v>0</v>
      </c>
      <c r="BL154" s="20" t="s">
        <v>109</v>
      </c>
      <c r="BM154" s="227" t="s">
        <v>4796</v>
      </c>
    </row>
    <row r="155" s="2" customFormat="1">
      <c r="A155" s="41"/>
      <c r="B155" s="42"/>
      <c r="C155" s="43"/>
      <c r="D155" s="229" t="s">
        <v>205</v>
      </c>
      <c r="E155" s="43"/>
      <c r="F155" s="230" t="s">
        <v>4797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205</v>
      </c>
      <c r="AU155" s="20" t="s">
        <v>83</v>
      </c>
    </row>
    <row r="156" s="2" customFormat="1" ht="24.15" customHeight="1">
      <c r="A156" s="41"/>
      <c r="B156" s="42"/>
      <c r="C156" s="216" t="s">
        <v>317</v>
      </c>
      <c r="D156" s="216" t="s">
        <v>199</v>
      </c>
      <c r="E156" s="217" t="s">
        <v>4798</v>
      </c>
      <c r="F156" s="218" t="s">
        <v>4799</v>
      </c>
      <c r="G156" s="219" t="s">
        <v>202</v>
      </c>
      <c r="H156" s="220">
        <v>181.80000000000001</v>
      </c>
      <c r="I156" s="221"/>
      <c r="J156" s="222">
        <f>ROUND(I156*H156,2)</f>
        <v>0</v>
      </c>
      <c r="K156" s="218" t="s">
        <v>203</v>
      </c>
      <c r="L156" s="47"/>
      <c r="M156" s="223" t="s">
        <v>19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109</v>
      </c>
      <c r="AT156" s="227" t="s">
        <v>199</v>
      </c>
      <c r="AU156" s="227" t="s">
        <v>83</v>
      </c>
      <c r="AY156" s="20" t="s">
        <v>197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81</v>
      </c>
      <c r="BK156" s="228">
        <f>ROUND(I156*H156,2)</f>
        <v>0</v>
      </c>
      <c r="BL156" s="20" t="s">
        <v>109</v>
      </c>
      <c r="BM156" s="227" t="s">
        <v>4800</v>
      </c>
    </row>
    <row r="157" s="2" customFormat="1">
      <c r="A157" s="41"/>
      <c r="B157" s="42"/>
      <c r="C157" s="43"/>
      <c r="D157" s="229" t="s">
        <v>205</v>
      </c>
      <c r="E157" s="43"/>
      <c r="F157" s="230" t="s">
        <v>4801</v>
      </c>
      <c r="G157" s="43"/>
      <c r="H157" s="43"/>
      <c r="I157" s="231"/>
      <c r="J157" s="43"/>
      <c r="K157" s="43"/>
      <c r="L157" s="47"/>
      <c r="M157" s="232"/>
      <c r="N157" s="233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205</v>
      </c>
      <c r="AU157" s="20" t="s">
        <v>83</v>
      </c>
    </row>
    <row r="158" s="2" customFormat="1" ht="24.15" customHeight="1">
      <c r="A158" s="41"/>
      <c r="B158" s="42"/>
      <c r="C158" s="216" t="s">
        <v>7</v>
      </c>
      <c r="D158" s="216" t="s">
        <v>199</v>
      </c>
      <c r="E158" s="217" t="s">
        <v>4802</v>
      </c>
      <c r="F158" s="218" t="s">
        <v>4803</v>
      </c>
      <c r="G158" s="219" t="s">
        <v>202</v>
      </c>
      <c r="H158" s="220">
        <v>181.80000000000001</v>
      </c>
      <c r="I158" s="221"/>
      <c r="J158" s="222">
        <f>ROUND(I158*H158,2)</f>
        <v>0</v>
      </c>
      <c r="K158" s="218" t="s">
        <v>203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109</v>
      </c>
      <c r="AT158" s="227" t="s">
        <v>199</v>
      </c>
      <c r="AU158" s="227" t="s">
        <v>83</v>
      </c>
      <c r="AY158" s="20" t="s">
        <v>197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81</v>
      </c>
      <c r="BK158" s="228">
        <f>ROUND(I158*H158,2)</f>
        <v>0</v>
      </c>
      <c r="BL158" s="20" t="s">
        <v>109</v>
      </c>
      <c r="BM158" s="227" t="s">
        <v>4804</v>
      </c>
    </row>
    <row r="159" s="2" customFormat="1">
      <c r="A159" s="41"/>
      <c r="B159" s="42"/>
      <c r="C159" s="43"/>
      <c r="D159" s="229" t="s">
        <v>205</v>
      </c>
      <c r="E159" s="43"/>
      <c r="F159" s="230" t="s">
        <v>4805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205</v>
      </c>
      <c r="AU159" s="20" t="s">
        <v>83</v>
      </c>
    </row>
    <row r="160" s="2" customFormat="1" ht="49.05" customHeight="1">
      <c r="A160" s="41"/>
      <c r="B160" s="42"/>
      <c r="C160" s="216" t="s">
        <v>328</v>
      </c>
      <c r="D160" s="216" t="s">
        <v>199</v>
      </c>
      <c r="E160" s="217" t="s">
        <v>4806</v>
      </c>
      <c r="F160" s="218" t="s">
        <v>4807</v>
      </c>
      <c r="G160" s="219" t="s">
        <v>202</v>
      </c>
      <c r="H160" s="220">
        <v>181.80000000000001</v>
      </c>
      <c r="I160" s="221"/>
      <c r="J160" s="222">
        <f>ROUND(I160*H160,2)</f>
        <v>0</v>
      </c>
      <c r="K160" s="218" t="s">
        <v>203</v>
      </c>
      <c r="L160" s="47"/>
      <c r="M160" s="223" t="s">
        <v>19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109</v>
      </c>
      <c r="AT160" s="227" t="s">
        <v>199</v>
      </c>
      <c r="AU160" s="227" t="s">
        <v>83</v>
      </c>
      <c r="AY160" s="20" t="s">
        <v>197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81</v>
      </c>
      <c r="BK160" s="228">
        <f>ROUND(I160*H160,2)</f>
        <v>0</v>
      </c>
      <c r="BL160" s="20" t="s">
        <v>109</v>
      </c>
      <c r="BM160" s="227" t="s">
        <v>4808</v>
      </c>
    </row>
    <row r="161" s="2" customFormat="1">
      <c r="A161" s="41"/>
      <c r="B161" s="42"/>
      <c r="C161" s="43"/>
      <c r="D161" s="229" t="s">
        <v>205</v>
      </c>
      <c r="E161" s="43"/>
      <c r="F161" s="230" t="s">
        <v>4809</v>
      </c>
      <c r="G161" s="43"/>
      <c r="H161" s="43"/>
      <c r="I161" s="231"/>
      <c r="J161" s="43"/>
      <c r="K161" s="43"/>
      <c r="L161" s="47"/>
      <c r="M161" s="232"/>
      <c r="N161" s="233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205</v>
      </c>
      <c r="AU161" s="20" t="s">
        <v>83</v>
      </c>
    </row>
    <row r="162" s="2" customFormat="1" ht="78" customHeight="1">
      <c r="A162" s="41"/>
      <c r="B162" s="42"/>
      <c r="C162" s="216" t="s">
        <v>337</v>
      </c>
      <c r="D162" s="216" t="s">
        <v>199</v>
      </c>
      <c r="E162" s="217" t="s">
        <v>4810</v>
      </c>
      <c r="F162" s="218" t="s">
        <v>4811</v>
      </c>
      <c r="G162" s="219" t="s">
        <v>202</v>
      </c>
      <c r="H162" s="220">
        <v>85.140000000000001</v>
      </c>
      <c r="I162" s="221"/>
      <c r="J162" s="222">
        <f>ROUND(I162*H162,2)</f>
        <v>0</v>
      </c>
      <c r="K162" s="218" t="s">
        <v>203</v>
      </c>
      <c r="L162" s="47"/>
      <c r="M162" s="223" t="s">
        <v>19</v>
      </c>
      <c r="N162" s="224" t="s">
        <v>45</v>
      </c>
      <c r="O162" s="87"/>
      <c r="P162" s="225">
        <f>O162*H162</f>
        <v>0</v>
      </c>
      <c r="Q162" s="225">
        <v>0.089219999999999994</v>
      </c>
      <c r="R162" s="225">
        <f>Q162*H162</f>
        <v>7.5961907999999996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109</v>
      </c>
      <c r="AT162" s="227" t="s">
        <v>199</v>
      </c>
      <c r="AU162" s="227" t="s">
        <v>83</v>
      </c>
      <c r="AY162" s="20" t="s">
        <v>197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81</v>
      </c>
      <c r="BK162" s="228">
        <f>ROUND(I162*H162,2)</f>
        <v>0</v>
      </c>
      <c r="BL162" s="20" t="s">
        <v>109</v>
      </c>
      <c r="BM162" s="227" t="s">
        <v>4812</v>
      </c>
    </row>
    <row r="163" s="2" customFormat="1">
      <c r="A163" s="41"/>
      <c r="B163" s="42"/>
      <c r="C163" s="43"/>
      <c r="D163" s="229" t="s">
        <v>205</v>
      </c>
      <c r="E163" s="43"/>
      <c r="F163" s="230" t="s">
        <v>4813</v>
      </c>
      <c r="G163" s="43"/>
      <c r="H163" s="43"/>
      <c r="I163" s="231"/>
      <c r="J163" s="43"/>
      <c r="K163" s="43"/>
      <c r="L163" s="47"/>
      <c r="M163" s="232"/>
      <c r="N163" s="233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205</v>
      </c>
      <c r="AU163" s="20" t="s">
        <v>83</v>
      </c>
    </row>
    <row r="164" s="13" customFormat="1">
      <c r="A164" s="13"/>
      <c r="B164" s="234"/>
      <c r="C164" s="235"/>
      <c r="D164" s="236" t="s">
        <v>207</v>
      </c>
      <c r="E164" s="237" t="s">
        <v>19</v>
      </c>
      <c r="F164" s="238" t="s">
        <v>4814</v>
      </c>
      <c r="G164" s="235"/>
      <c r="H164" s="239">
        <v>40.840000000000003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207</v>
      </c>
      <c r="AU164" s="245" t="s">
        <v>83</v>
      </c>
      <c r="AV164" s="13" t="s">
        <v>83</v>
      </c>
      <c r="AW164" s="13" t="s">
        <v>35</v>
      </c>
      <c r="AX164" s="13" t="s">
        <v>74</v>
      </c>
      <c r="AY164" s="245" t="s">
        <v>197</v>
      </c>
    </row>
    <row r="165" s="13" customFormat="1">
      <c r="A165" s="13"/>
      <c r="B165" s="234"/>
      <c r="C165" s="235"/>
      <c r="D165" s="236" t="s">
        <v>207</v>
      </c>
      <c r="E165" s="237" t="s">
        <v>19</v>
      </c>
      <c r="F165" s="238" t="s">
        <v>4815</v>
      </c>
      <c r="G165" s="235"/>
      <c r="H165" s="239">
        <v>44.299999999999997</v>
      </c>
      <c r="I165" s="240"/>
      <c r="J165" s="235"/>
      <c r="K165" s="235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207</v>
      </c>
      <c r="AU165" s="245" t="s">
        <v>83</v>
      </c>
      <c r="AV165" s="13" t="s">
        <v>83</v>
      </c>
      <c r="AW165" s="13" t="s">
        <v>35</v>
      </c>
      <c r="AX165" s="13" t="s">
        <v>74</v>
      </c>
      <c r="AY165" s="245" t="s">
        <v>197</v>
      </c>
    </row>
    <row r="166" s="14" customFormat="1">
      <c r="A166" s="14"/>
      <c r="B166" s="246"/>
      <c r="C166" s="247"/>
      <c r="D166" s="236" t="s">
        <v>207</v>
      </c>
      <c r="E166" s="248" t="s">
        <v>19</v>
      </c>
      <c r="F166" s="249" t="s">
        <v>216</v>
      </c>
      <c r="G166" s="247"/>
      <c r="H166" s="250">
        <v>85.140000000000001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207</v>
      </c>
      <c r="AU166" s="256" t="s">
        <v>83</v>
      </c>
      <c r="AV166" s="14" t="s">
        <v>109</v>
      </c>
      <c r="AW166" s="14" t="s">
        <v>35</v>
      </c>
      <c r="AX166" s="14" t="s">
        <v>81</v>
      </c>
      <c r="AY166" s="256" t="s">
        <v>197</v>
      </c>
    </row>
    <row r="167" s="2" customFormat="1" ht="24.15" customHeight="1">
      <c r="A167" s="41"/>
      <c r="B167" s="42"/>
      <c r="C167" s="279" t="s">
        <v>345</v>
      </c>
      <c r="D167" s="279" t="s">
        <v>542</v>
      </c>
      <c r="E167" s="280" t="s">
        <v>4816</v>
      </c>
      <c r="F167" s="281" t="s">
        <v>4817</v>
      </c>
      <c r="G167" s="282" t="s">
        <v>202</v>
      </c>
      <c r="H167" s="283">
        <v>56.039999999999999</v>
      </c>
      <c r="I167" s="284"/>
      <c r="J167" s="285">
        <f>ROUND(I167*H167,2)</f>
        <v>0</v>
      </c>
      <c r="K167" s="281" t="s">
        <v>203</v>
      </c>
      <c r="L167" s="286"/>
      <c r="M167" s="287" t="s">
        <v>19</v>
      </c>
      <c r="N167" s="288" t="s">
        <v>45</v>
      </c>
      <c r="O167" s="87"/>
      <c r="P167" s="225">
        <f>O167*H167</f>
        <v>0</v>
      </c>
      <c r="Q167" s="225">
        <v>0.113</v>
      </c>
      <c r="R167" s="225">
        <f>Q167*H167</f>
        <v>6.3325199999999997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245</v>
      </c>
      <c r="AT167" s="227" t="s">
        <v>542</v>
      </c>
      <c r="AU167" s="227" t="s">
        <v>83</v>
      </c>
      <c r="AY167" s="20" t="s">
        <v>197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81</v>
      </c>
      <c r="BK167" s="228">
        <f>ROUND(I167*H167,2)</f>
        <v>0</v>
      </c>
      <c r="BL167" s="20" t="s">
        <v>109</v>
      </c>
      <c r="BM167" s="227" t="s">
        <v>4818</v>
      </c>
    </row>
    <row r="168" s="13" customFormat="1">
      <c r="A168" s="13"/>
      <c r="B168" s="234"/>
      <c r="C168" s="235"/>
      <c r="D168" s="236" t="s">
        <v>207</v>
      </c>
      <c r="E168" s="237" t="s">
        <v>19</v>
      </c>
      <c r="F168" s="238" t="s">
        <v>4819</v>
      </c>
      <c r="G168" s="235"/>
      <c r="H168" s="239">
        <v>56.039999999999999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207</v>
      </c>
      <c r="AU168" s="245" t="s">
        <v>83</v>
      </c>
      <c r="AV168" s="13" t="s">
        <v>83</v>
      </c>
      <c r="AW168" s="13" t="s">
        <v>35</v>
      </c>
      <c r="AX168" s="13" t="s">
        <v>81</v>
      </c>
      <c r="AY168" s="245" t="s">
        <v>197</v>
      </c>
    </row>
    <row r="169" s="12" customFormat="1" ht="22.8" customHeight="1">
      <c r="A169" s="12"/>
      <c r="B169" s="200"/>
      <c r="C169" s="201"/>
      <c r="D169" s="202" t="s">
        <v>73</v>
      </c>
      <c r="E169" s="214" t="s">
        <v>245</v>
      </c>
      <c r="F169" s="214" t="s">
        <v>4820</v>
      </c>
      <c r="G169" s="201"/>
      <c r="H169" s="201"/>
      <c r="I169" s="204"/>
      <c r="J169" s="215">
        <f>BK169</f>
        <v>0</v>
      </c>
      <c r="K169" s="201"/>
      <c r="L169" s="206"/>
      <c r="M169" s="207"/>
      <c r="N169" s="208"/>
      <c r="O169" s="208"/>
      <c r="P169" s="209">
        <f>SUM(P170:P172)</f>
        <v>0</v>
      </c>
      <c r="Q169" s="208"/>
      <c r="R169" s="209">
        <f>SUM(R170:R172)</f>
        <v>0.81947999999999999</v>
      </c>
      <c r="S169" s="208"/>
      <c r="T169" s="210">
        <f>SUM(T170:T172)</f>
        <v>0.73999999999999999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1" t="s">
        <v>81</v>
      </c>
      <c r="AT169" s="212" t="s">
        <v>73</v>
      </c>
      <c r="AU169" s="212" t="s">
        <v>81</v>
      </c>
      <c r="AY169" s="211" t="s">
        <v>197</v>
      </c>
      <c r="BK169" s="213">
        <f>SUM(BK170:BK172)</f>
        <v>0</v>
      </c>
    </row>
    <row r="170" s="2" customFormat="1" ht="24.15" customHeight="1">
      <c r="A170" s="41"/>
      <c r="B170" s="42"/>
      <c r="C170" s="216" t="s">
        <v>352</v>
      </c>
      <c r="D170" s="216" t="s">
        <v>199</v>
      </c>
      <c r="E170" s="217" t="s">
        <v>4821</v>
      </c>
      <c r="F170" s="218" t="s">
        <v>4822</v>
      </c>
      <c r="G170" s="219" t="s">
        <v>267</v>
      </c>
      <c r="H170" s="220">
        <v>1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45</v>
      </c>
      <c r="O170" s="87"/>
      <c r="P170" s="225">
        <f>O170*H170</f>
        <v>0</v>
      </c>
      <c r="Q170" s="225">
        <v>0.74048000000000003</v>
      </c>
      <c r="R170" s="225">
        <f>Q170*H170</f>
        <v>0.74048000000000003</v>
      </c>
      <c r="S170" s="225">
        <v>0.73999999999999999</v>
      </c>
      <c r="T170" s="226">
        <f>S170*H170</f>
        <v>0.73999999999999999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109</v>
      </c>
      <c r="AT170" s="227" t="s">
        <v>199</v>
      </c>
      <c r="AU170" s="227" t="s">
        <v>83</v>
      </c>
      <c r="AY170" s="20" t="s">
        <v>197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81</v>
      </c>
      <c r="BK170" s="228">
        <f>ROUND(I170*H170,2)</f>
        <v>0</v>
      </c>
      <c r="BL170" s="20" t="s">
        <v>109</v>
      </c>
      <c r="BM170" s="227" t="s">
        <v>4823</v>
      </c>
    </row>
    <row r="171" s="13" customFormat="1">
      <c r="A171" s="13"/>
      <c r="B171" s="234"/>
      <c r="C171" s="235"/>
      <c r="D171" s="236" t="s">
        <v>207</v>
      </c>
      <c r="E171" s="237" t="s">
        <v>19</v>
      </c>
      <c r="F171" s="238" t="s">
        <v>4824</v>
      </c>
      <c r="G171" s="235"/>
      <c r="H171" s="239">
        <v>1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207</v>
      </c>
      <c r="AU171" s="245" t="s">
        <v>83</v>
      </c>
      <c r="AV171" s="13" t="s">
        <v>83</v>
      </c>
      <c r="AW171" s="13" t="s">
        <v>35</v>
      </c>
      <c r="AX171" s="13" t="s">
        <v>81</v>
      </c>
      <c r="AY171" s="245" t="s">
        <v>197</v>
      </c>
    </row>
    <row r="172" s="2" customFormat="1" ht="24.15" customHeight="1">
      <c r="A172" s="41"/>
      <c r="B172" s="42"/>
      <c r="C172" s="279" t="s">
        <v>359</v>
      </c>
      <c r="D172" s="279" t="s">
        <v>542</v>
      </c>
      <c r="E172" s="280" t="s">
        <v>4825</v>
      </c>
      <c r="F172" s="281" t="s">
        <v>4826</v>
      </c>
      <c r="G172" s="282" t="s">
        <v>267</v>
      </c>
      <c r="H172" s="283">
        <v>1</v>
      </c>
      <c r="I172" s="284"/>
      <c r="J172" s="285">
        <f>ROUND(I172*H172,2)</f>
        <v>0</v>
      </c>
      <c r="K172" s="281" t="s">
        <v>203</v>
      </c>
      <c r="L172" s="286"/>
      <c r="M172" s="287" t="s">
        <v>19</v>
      </c>
      <c r="N172" s="288" t="s">
        <v>45</v>
      </c>
      <c r="O172" s="87"/>
      <c r="P172" s="225">
        <f>O172*H172</f>
        <v>0</v>
      </c>
      <c r="Q172" s="225">
        <v>0.079000000000000001</v>
      </c>
      <c r="R172" s="225">
        <f>Q172*H172</f>
        <v>0.079000000000000001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245</v>
      </c>
      <c r="AT172" s="227" t="s">
        <v>542</v>
      </c>
      <c r="AU172" s="227" t="s">
        <v>83</v>
      </c>
      <c r="AY172" s="20" t="s">
        <v>197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81</v>
      </c>
      <c r="BK172" s="228">
        <f>ROUND(I172*H172,2)</f>
        <v>0</v>
      </c>
      <c r="BL172" s="20" t="s">
        <v>109</v>
      </c>
      <c r="BM172" s="227" t="s">
        <v>4827</v>
      </c>
    </row>
    <row r="173" s="12" customFormat="1" ht="22.8" customHeight="1">
      <c r="A173" s="12"/>
      <c r="B173" s="200"/>
      <c r="C173" s="201"/>
      <c r="D173" s="202" t="s">
        <v>73</v>
      </c>
      <c r="E173" s="214" t="s">
        <v>250</v>
      </c>
      <c r="F173" s="214" t="s">
        <v>1101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SUM(P174:P191)</f>
        <v>0</v>
      </c>
      <c r="Q173" s="208"/>
      <c r="R173" s="209">
        <f>SUM(R174:R191)</f>
        <v>4.7301900000000003</v>
      </c>
      <c r="S173" s="208"/>
      <c r="T173" s="210">
        <f>SUM(T174:T191)</f>
        <v>0.051999999999999998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81</v>
      </c>
      <c r="AT173" s="212" t="s">
        <v>73</v>
      </c>
      <c r="AU173" s="212" t="s">
        <v>81</v>
      </c>
      <c r="AY173" s="211" t="s">
        <v>197</v>
      </c>
      <c r="BK173" s="213">
        <f>SUM(BK174:BK191)</f>
        <v>0</v>
      </c>
    </row>
    <row r="174" s="2" customFormat="1" ht="24.15" customHeight="1">
      <c r="A174" s="41"/>
      <c r="B174" s="42"/>
      <c r="C174" s="216" t="s">
        <v>366</v>
      </c>
      <c r="D174" s="216" t="s">
        <v>199</v>
      </c>
      <c r="E174" s="217" t="s">
        <v>4828</v>
      </c>
      <c r="F174" s="218" t="s">
        <v>4829</v>
      </c>
      <c r="G174" s="219" t="s">
        <v>267</v>
      </c>
      <c r="H174" s="220">
        <v>1</v>
      </c>
      <c r="I174" s="221"/>
      <c r="J174" s="222">
        <f>ROUND(I174*H174,2)</f>
        <v>0</v>
      </c>
      <c r="K174" s="218" t="s">
        <v>203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0.00069999999999999999</v>
      </c>
      <c r="R174" s="225">
        <f>Q174*H174</f>
        <v>0.00069999999999999999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291</v>
      </c>
      <c r="AT174" s="227" t="s">
        <v>199</v>
      </c>
      <c r="AU174" s="227" t="s">
        <v>83</v>
      </c>
      <c r="AY174" s="20" t="s">
        <v>197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81</v>
      </c>
      <c r="BK174" s="228">
        <f>ROUND(I174*H174,2)</f>
        <v>0</v>
      </c>
      <c r="BL174" s="20" t="s">
        <v>291</v>
      </c>
      <c r="BM174" s="227" t="s">
        <v>4830</v>
      </c>
    </row>
    <row r="175" s="2" customFormat="1">
      <c r="A175" s="41"/>
      <c r="B175" s="42"/>
      <c r="C175" s="43"/>
      <c r="D175" s="229" t="s">
        <v>205</v>
      </c>
      <c r="E175" s="43"/>
      <c r="F175" s="230" t="s">
        <v>4831</v>
      </c>
      <c r="G175" s="43"/>
      <c r="H175" s="43"/>
      <c r="I175" s="231"/>
      <c r="J175" s="43"/>
      <c r="K175" s="43"/>
      <c r="L175" s="47"/>
      <c r="M175" s="232"/>
      <c r="N175" s="233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205</v>
      </c>
      <c r="AU175" s="20" t="s">
        <v>83</v>
      </c>
    </row>
    <row r="176" s="2" customFormat="1" ht="24.15" customHeight="1">
      <c r="A176" s="41"/>
      <c r="B176" s="42"/>
      <c r="C176" s="279" t="s">
        <v>372</v>
      </c>
      <c r="D176" s="279" t="s">
        <v>542</v>
      </c>
      <c r="E176" s="280" t="s">
        <v>4832</v>
      </c>
      <c r="F176" s="281" t="s">
        <v>4833</v>
      </c>
      <c r="G176" s="282" t="s">
        <v>267</v>
      </c>
      <c r="H176" s="283">
        <v>1</v>
      </c>
      <c r="I176" s="284"/>
      <c r="J176" s="285">
        <f>ROUND(I176*H176,2)</f>
        <v>0</v>
      </c>
      <c r="K176" s="281" t="s">
        <v>203</v>
      </c>
      <c r="L176" s="286"/>
      <c r="M176" s="287" t="s">
        <v>19</v>
      </c>
      <c r="N176" s="288" t="s">
        <v>45</v>
      </c>
      <c r="O176" s="87"/>
      <c r="P176" s="225">
        <f>O176*H176</f>
        <v>0</v>
      </c>
      <c r="Q176" s="225">
        <v>0.0035000000000000001</v>
      </c>
      <c r="R176" s="225">
        <f>Q176*H176</f>
        <v>0.0035000000000000001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396</v>
      </c>
      <c r="AT176" s="227" t="s">
        <v>542</v>
      </c>
      <c r="AU176" s="227" t="s">
        <v>83</v>
      </c>
      <c r="AY176" s="20" t="s">
        <v>197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81</v>
      </c>
      <c r="BK176" s="228">
        <f>ROUND(I176*H176,2)</f>
        <v>0</v>
      </c>
      <c r="BL176" s="20" t="s">
        <v>291</v>
      </c>
      <c r="BM176" s="227" t="s">
        <v>4834</v>
      </c>
    </row>
    <row r="177" s="2" customFormat="1" ht="16.5" customHeight="1">
      <c r="A177" s="41"/>
      <c r="B177" s="42"/>
      <c r="C177" s="279" t="s">
        <v>379</v>
      </c>
      <c r="D177" s="279" t="s">
        <v>542</v>
      </c>
      <c r="E177" s="280" t="s">
        <v>4835</v>
      </c>
      <c r="F177" s="281" t="s">
        <v>4836</v>
      </c>
      <c r="G177" s="282" t="s">
        <v>267</v>
      </c>
      <c r="H177" s="283">
        <v>1</v>
      </c>
      <c r="I177" s="284"/>
      <c r="J177" s="285">
        <f>ROUND(I177*H177,2)</f>
        <v>0</v>
      </c>
      <c r="K177" s="281" t="s">
        <v>203</v>
      </c>
      <c r="L177" s="286"/>
      <c r="M177" s="287" t="s">
        <v>19</v>
      </c>
      <c r="N177" s="288" t="s">
        <v>45</v>
      </c>
      <c r="O177" s="87"/>
      <c r="P177" s="225">
        <f>O177*H177</f>
        <v>0</v>
      </c>
      <c r="Q177" s="225">
        <v>0.0016999999999999999</v>
      </c>
      <c r="R177" s="225">
        <f>Q177*H177</f>
        <v>0.0016999999999999999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396</v>
      </c>
      <c r="AT177" s="227" t="s">
        <v>542</v>
      </c>
      <c r="AU177" s="227" t="s">
        <v>83</v>
      </c>
      <c r="AY177" s="20" t="s">
        <v>197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81</v>
      </c>
      <c r="BK177" s="228">
        <f>ROUND(I177*H177,2)</f>
        <v>0</v>
      </c>
      <c r="BL177" s="20" t="s">
        <v>291</v>
      </c>
      <c r="BM177" s="227" t="s">
        <v>4837</v>
      </c>
    </row>
    <row r="178" s="2" customFormat="1" ht="33" customHeight="1">
      <c r="A178" s="41"/>
      <c r="B178" s="42"/>
      <c r="C178" s="216" t="s">
        <v>383</v>
      </c>
      <c r="D178" s="216" t="s">
        <v>199</v>
      </c>
      <c r="E178" s="217" t="s">
        <v>4838</v>
      </c>
      <c r="F178" s="218" t="s">
        <v>4839</v>
      </c>
      <c r="G178" s="219" t="s">
        <v>202</v>
      </c>
      <c r="H178" s="220">
        <v>2.5</v>
      </c>
      <c r="I178" s="221"/>
      <c r="J178" s="222">
        <f>ROUND(I178*H178,2)</f>
        <v>0</v>
      </c>
      <c r="K178" s="218" t="s">
        <v>203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0.0011999999999999999</v>
      </c>
      <c r="R178" s="225">
        <f>Q178*H178</f>
        <v>0.0029999999999999996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109</v>
      </c>
      <c r="AT178" s="227" t="s">
        <v>199</v>
      </c>
      <c r="AU178" s="227" t="s">
        <v>83</v>
      </c>
      <c r="AY178" s="20" t="s">
        <v>197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81</v>
      </c>
      <c r="BK178" s="228">
        <f>ROUND(I178*H178,2)</f>
        <v>0</v>
      </c>
      <c r="BL178" s="20" t="s">
        <v>109</v>
      </c>
      <c r="BM178" s="227" t="s">
        <v>4840</v>
      </c>
    </row>
    <row r="179" s="2" customFormat="1">
      <c r="A179" s="41"/>
      <c r="B179" s="42"/>
      <c r="C179" s="43"/>
      <c r="D179" s="229" t="s">
        <v>205</v>
      </c>
      <c r="E179" s="43"/>
      <c r="F179" s="230" t="s">
        <v>4841</v>
      </c>
      <c r="G179" s="43"/>
      <c r="H179" s="43"/>
      <c r="I179" s="231"/>
      <c r="J179" s="43"/>
      <c r="K179" s="43"/>
      <c r="L179" s="47"/>
      <c r="M179" s="232"/>
      <c r="N179" s="233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205</v>
      </c>
      <c r="AU179" s="20" t="s">
        <v>83</v>
      </c>
    </row>
    <row r="180" s="2" customFormat="1" ht="44.25" customHeight="1">
      <c r="A180" s="41"/>
      <c r="B180" s="42"/>
      <c r="C180" s="216" t="s">
        <v>390</v>
      </c>
      <c r="D180" s="216" t="s">
        <v>199</v>
      </c>
      <c r="E180" s="217" t="s">
        <v>4842</v>
      </c>
      <c r="F180" s="218" t="s">
        <v>4843</v>
      </c>
      <c r="G180" s="219" t="s">
        <v>886</v>
      </c>
      <c r="H180" s="220">
        <v>25</v>
      </c>
      <c r="I180" s="221"/>
      <c r="J180" s="222">
        <f>ROUND(I180*H180,2)</f>
        <v>0</v>
      </c>
      <c r="K180" s="218" t="s">
        <v>203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0.14321</v>
      </c>
      <c r="R180" s="225">
        <f>Q180*H180</f>
        <v>3.5802499999999999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109</v>
      </c>
      <c r="AT180" s="227" t="s">
        <v>199</v>
      </c>
      <c r="AU180" s="227" t="s">
        <v>83</v>
      </c>
      <c r="AY180" s="20" t="s">
        <v>197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81</v>
      </c>
      <c r="BK180" s="228">
        <f>ROUND(I180*H180,2)</f>
        <v>0</v>
      </c>
      <c r="BL180" s="20" t="s">
        <v>109</v>
      </c>
      <c r="BM180" s="227" t="s">
        <v>4844</v>
      </c>
    </row>
    <row r="181" s="2" customFormat="1">
      <c r="A181" s="41"/>
      <c r="B181" s="42"/>
      <c r="C181" s="43"/>
      <c r="D181" s="229" t="s">
        <v>205</v>
      </c>
      <c r="E181" s="43"/>
      <c r="F181" s="230" t="s">
        <v>4845</v>
      </c>
      <c r="G181" s="43"/>
      <c r="H181" s="43"/>
      <c r="I181" s="231"/>
      <c r="J181" s="43"/>
      <c r="K181" s="43"/>
      <c r="L181" s="47"/>
      <c r="M181" s="232"/>
      <c r="N181" s="233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205</v>
      </c>
      <c r="AU181" s="20" t="s">
        <v>83</v>
      </c>
    </row>
    <row r="182" s="13" customFormat="1">
      <c r="A182" s="13"/>
      <c r="B182" s="234"/>
      <c r="C182" s="235"/>
      <c r="D182" s="236" t="s">
        <v>207</v>
      </c>
      <c r="E182" s="237" t="s">
        <v>19</v>
      </c>
      <c r="F182" s="238" t="s">
        <v>4846</v>
      </c>
      <c r="G182" s="235"/>
      <c r="H182" s="239">
        <v>25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207</v>
      </c>
      <c r="AU182" s="245" t="s">
        <v>83</v>
      </c>
      <c r="AV182" s="13" t="s">
        <v>83</v>
      </c>
      <c r="AW182" s="13" t="s">
        <v>35</v>
      </c>
      <c r="AX182" s="13" t="s">
        <v>81</v>
      </c>
      <c r="AY182" s="245" t="s">
        <v>197</v>
      </c>
    </row>
    <row r="183" s="2" customFormat="1" ht="16.5" customHeight="1">
      <c r="A183" s="41"/>
      <c r="B183" s="42"/>
      <c r="C183" s="279" t="s">
        <v>396</v>
      </c>
      <c r="D183" s="279" t="s">
        <v>542</v>
      </c>
      <c r="E183" s="280" t="s">
        <v>4847</v>
      </c>
      <c r="F183" s="281" t="s">
        <v>4848</v>
      </c>
      <c r="G183" s="282" t="s">
        <v>886</v>
      </c>
      <c r="H183" s="283">
        <v>27.5</v>
      </c>
      <c r="I183" s="284"/>
      <c r="J183" s="285">
        <f>ROUND(I183*H183,2)</f>
        <v>0</v>
      </c>
      <c r="K183" s="281" t="s">
        <v>203</v>
      </c>
      <c r="L183" s="286"/>
      <c r="M183" s="287" t="s">
        <v>19</v>
      </c>
      <c r="N183" s="288" t="s">
        <v>45</v>
      </c>
      <c r="O183" s="87"/>
      <c r="P183" s="225">
        <f>O183*H183</f>
        <v>0</v>
      </c>
      <c r="Q183" s="225">
        <v>0.040000000000000001</v>
      </c>
      <c r="R183" s="225">
        <f>Q183*H183</f>
        <v>1.1000000000000001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245</v>
      </c>
      <c r="AT183" s="227" t="s">
        <v>542</v>
      </c>
      <c r="AU183" s="227" t="s">
        <v>83</v>
      </c>
      <c r="AY183" s="20" t="s">
        <v>197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81</v>
      </c>
      <c r="BK183" s="228">
        <f>ROUND(I183*H183,2)</f>
        <v>0</v>
      </c>
      <c r="BL183" s="20" t="s">
        <v>109</v>
      </c>
      <c r="BM183" s="227" t="s">
        <v>4849</v>
      </c>
    </row>
    <row r="184" s="13" customFormat="1">
      <c r="A184" s="13"/>
      <c r="B184" s="234"/>
      <c r="C184" s="235"/>
      <c r="D184" s="236" t="s">
        <v>207</v>
      </c>
      <c r="E184" s="237" t="s">
        <v>19</v>
      </c>
      <c r="F184" s="238" t="s">
        <v>4850</v>
      </c>
      <c r="G184" s="235"/>
      <c r="H184" s="239">
        <v>27.5</v>
      </c>
      <c r="I184" s="240"/>
      <c r="J184" s="235"/>
      <c r="K184" s="235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207</v>
      </c>
      <c r="AU184" s="245" t="s">
        <v>83</v>
      </c>
      <c r="AV184" s="13" t="s">
        <v>83</v>
      </c>
      <c r="AW184" s="13" t="s">
        <v>35</v>
      </c>
      <c r="AX184" s="13" t="s">
        <v>81</v>
      </c>
      <c r="AY184" s="245" t="s">
        <v>197</v>
      </c>
    </row>
    <row r="185" s="2" customFormat="1" ht="24.15" customHeight="1">
      <c r="A185" s="41"/>
      <c r="B185" s="42"/>
      <c r="C185" s="216" t="s">
        <v>402</v>
      </c>
      <c r="D185" s="216" t="s">
        <v>199</v>
      </c>
      <c r="E185" s="217" t="s">
        <v>4851</v>
      </c>
      <c r="F185" s="218" t="s">
        <v>4852</v>
      </c>
      <c r="G185" s="219" t="s">
        <v>267</v>
      </c>
      <c r="H185" s="220">
        <v>2</v>
      </c>
      <c r="I185" s="221"/>
      <c r="J185" s="222">
        <f>ROUND(I185*H185,2)</f>
        <v>0</v>
      </c>
      <c r="K185" s="218" t="s">
        <v>203</v>
      </c>
      <c r="L185" s="47"/>
      <c r="M185" s="223" t="s">
        <v>19</v>
      </c>
      <c r="N185" s="224" t="s">
        <v>45</v>
      </c>
      <c r="O185" s="87"/>
      <c r="P185" s="225">
        <f>O185*H185</f>
        <v>0</v>
      </c>
      <c r="Q185" s="225">
        <v>0.00051999999999999995</v>
      </c>
      <c r="R185" s="225">
        <f>Q185*H185</f>
        <v>0.0010399999999999999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109</v>
      </c>
      <c r="AT185" s="227" t="s">
        <v>199</v>
      </c>
      <c r="AU185" s="227" t="s">
        <v>83</v>
      </c>
      <c r="AY185" s="20" t="s">
        <v>197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81</v>
      </c>
      <c r="BK185" s="228">
        <f>ROUND(I185*H185,2)</f>
        <v>0</v>
      </c>
      <c r="BL185" s="20" t="s">
        <v>109</v>
      </c>
      <c r="BM185" s="227" t="s">
        <v>4853</v>
      </c>
    </row>
    <row r="186" s="2" customFormat="1">
      <c r="A186" s="41"/>
      <c r="B186" s="42"/>
      <c r="C186" s="43"/>
      <c r="D186" s="229" t="s">
        <v>205</v>
      </c>
      <c r="E186" s="43"/>
      <c r="F186" s="230" t="s">
        <v>4854</v>
      </c>
      <c r="G186" s="43"/>
      <c r="H186" s="43"/>
      <c r="I186" s="231"/>
      <c r="J186" s="43"/>
      <c r="K186" s="43"/>
      <c r="L186" s="47"/>
      <c r="M186" s="232"/>
      <c r="N186" s="233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205</v>
      </c>
      <c r="AU186" s="20" t="s">
        <v>83</v>
      </c>
    </row>
    <row r="187" s="2" customFormat="1" ht="24.15" customHeight="1">
      <c r="A187" s="41"/>
      <c r="B187" s="42"/>
      <c r="C187" s="279" t="s">
        <v>408</v>
      </c>
      <c r="D187" s="279" t="s">
        <v>542</v>
      </c>
      <c r="E187" s="280" t="s">
        <v>4855</v>
      </c>
      <c r="F187" s="281" t="s">
        <v>4856</v>
      </c>
      <c r="G187" s="282" t="s">
        <v>267</v>
      </c>
      <c r="H187" s="283">
        <v>2</v>
      </c>
      <c r="I187" s="284"/>
      <c r="J187" s="285">
        <f>ROUND(I187*H187,2)</f>
        <v>0</v>
      </c>
      <c r="K187" s="281" t="s">
        <v>203</v>
      </c>
      <c r="L187" s="286"/>
      <c r="M187" s="287" t="s">
        <v>19</v>
      </c>
      <c r="N187" s="288" t="s">
        <v>45</v>
      </c>
      <c r="O187" s="87"/>
      <c r="P187" s="225">
        <f>O187*H187</f>
        <v>0</v>
      </c>
      <c r="Q187" s="225">
        <v>0.02</v>
      </c>
      <c r="R187" s="225">
        <f>Q187*H187</f>
        <v>0.040000000000000001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245</v>
      </c>
      <c r="AT187" s="227" t="s">
        <v>542</v>
      </c>
      <c r="AU187" s="227" t="s">
        <v>83</v>
      </c>
      <c r="AY187" s="20" t="s">
        <v>197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81</v>
      </c>
      <c r="BK187" s="228">
        <f>ROUND(I187*H187,2)</f>
        <v>0</v>
      </c>
      <c r="BL187" s="20" t="s">
        <v>109</v>
      </c>
      <c r="BM187" s="227" t="s">
        <v>4857</v>
      </c>
    </row>
    <row r="188" s="2" customFormat="1" ht="37.8" customHeight="1">
      <c r="A188" s="41"/>
      <c r="B188" s="42"/>
      <c r="C188" s="216" t="s">
        <v>415</v>
      </c>
      <c r="D188" s="216" t="s">
        <v>199</v>
      </c>
      <c r="E188" s="217" t="s">
        <v>4858</v>
      </c>
      <c r="F188" s="218" t="s">
        <v>4859</v>
      </c>
      <c r="G188" s="219" t="s">
        <v>886</v>
      </c>
      <c r="H188" s="220">
        <v>61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45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109</v>
      </c>
      <c r="AT188" s="227" t="s">
        <v>199</v>
      </c>
      <c r="AU188" s="227" t="s">
        <v>83</v>
      </c>
      <c r="AY188" s="20" t="s">
        <v>197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81</v>
      </c>
      <c r="BK188" s="228">
        <f>ROUND(I188*H188,2)</f>
        <v>0</v>
      </c>
      <c r="BL188" s="20" t="s">
        <v>109</v>
      </c>
      <c r="BM188" s="227" t="s">
        <v>4860</v>
      </c>
    </row>
    <row r="189" s="13" customFormat="1">
      <c r="A189" s="13"/>
      <c r="B189" s="234"/>
      <c r="C189" s="235"/>
      <c r="D189" s="236" t="s">
        <v>207</v>
      </c>
      <c r="E189" s="237" t="s">
        <v>19</v>
      </c>
      <c r="F189" s="238" t="s">
        <v>4861</v>
      </c>
      <c r="G189" s="235"/>
      <c r="H189" s="239">
        <v>61</v>
      </c>
      <c r="I189" s="240"/>
      <c r="J189" s="235"/>
      <c r="K189" s="235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207</v>
      </c>
      <c r="AU189" s="245" t="s">
        <v>83</v>
      </c>
      <c r="AV189" s="13" t="s">
        <v>83</v>
      </c>
      <c r="AW189" s="13" t="s">
        <v>35</v>
      </c>
      <c r="AX189" s="13" t="s">
        <v>81</v>
      </c>
      <c r="AY189" s="245" t="s">
        <v>197</v>
      </c>
    </row>
    <row r="190" s="2" customFormat="1" ht="55.5" customHeight="1">
      <c r="A190" s="41"/>
      <c r="B190" s="42"/>
      <c r="C190" s="216" t="s">
        <v>423</v>
      </c>
      <c r="D190" s="216" t="s">
        <v>199</v>
      </c>
      <c r="E190" s="217" t="s">
        <v>4862</v>
      </c>
      <c r="F190" s="218" t="s">
        <v>4863</v>
      </c>
      <c r="G190" s="219" t="s">
        <v>267</v>
      </c>
      <c r="H190" s="220">
        <v>1</v>
      </c>
      <c r="I190" s="221"/>
      <c r="J190" s="222">
        <f>ROUND(I190*H190,2)</f>
        <v>0</v>
      </c>
      <c r="K190" s="218" t="s">
        <v>203</v>
      </c>
      <c r="L190" s="47"/>
      <c r="M190" s="223" t="s">
        <v>19</v>
      </c>
      <c r="N190" s="224" t="s">
        <v>45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0.051999999999999998</v>
      </c>
      <c r="T190" s="226">
        <f>S190*H190</f>
        <v>0.051999999999999998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109</v>
      </c>
      <c r="AT190" s="227" t="s">
        <v>199</v>
      </c>
      <c r="AU190" s="227" t="s">
        <v>83</v>
      </c>
      <c r="AY190" s="20" t="s">
        <v>197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81</v>
      </c>
      <c r="BK190" s="228">
        <f>ROUND(I190*H190,2)</f>
        <v>0</v>
      </c>
      <c r="BL190" s="20" t="s">
        <v>109</v>
      </c>
      <c r="BM190" s="227" t="s">
        <v>4864</v>
      </c>
    </row>
    <row r="191" s="2" customFormat="1">
      <c r="A191" s="41"/>
      <c r="B191" s="42"/>
      <c r="C191" s="43"/>
      <c r="D191" s="229" t="s">
        <v>205</v>
      </c>
      <c r="E191" s="43"/>
      <c r="F191" s="230" t="s">
        <v>4865</v>
      </c>
      <c r="G191" s="43"/>
      <c r="H191" s="43"/>
      <c r="I191" s="231"/>
      <c r="J191" s="43"/>
      <c r="K191" s="43"/>
      <c r="L191" s="47"/>
      <c r="M191" s="232"/>
      <c r="N191" s="233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205</v>
      </c>
      <c r="AU191" s="20" t="s">
        <v>83</v>
      </c>
    </row>
    <row r="192" s="12" customFormat="1" ht="22.8" customHeight="1">
      <c r="A192" s="12"/>
      <c r="B192" s="200"/>
      <c r="C192" s="201"/>
      <c r="D192" s="202" t="s">
        <v>73</v>
      </c>
      <c r="E192" s="214" t="s">
        <v>4866</v>
      </c>
      <c r="F192" s="214" t="s">
        <v>4867</v>
      </c>
      <c r="G192" s="201"/>
      <c r="H192" s="201"/>
      <c r="I192" s="204"/>
      <c r="J192" s="215">
        <f>BK192</f>
        <v>0</v>
      </c>
      <c r="K192" s="201"/>
      <c r="L192" s="206"/>
      <c r="M192" s="207"/>
      <c r="N192" s="208"/>
      <c r="O192" s="208"/>
      <c r="P192" s="209">
        <f>SUM(P193:P200)</f>
        <v>0</v>
      </c>
      <c r="Q192" s="208"/>
      <c r="R192" s="209">
        <f>SUM(R193:R200)</f>
        <v>0</v>
      </c>
      <c r="S192" s="208"/>
      <c r="T192" s="210">
        <f>SUM(T193:T200)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1" t="s">
        <v>81</v>
      </c>
      <c r="AT192" s="212" t="s">
        <v>73</v>
      </c>
      <c r="AU192" s="212" t="s">
        <v>81</v>
      </c>
      <c r="AY192" s="211" t="s">
        <v>197</v>
      </c>
      <c r="BK192" s="213">
        <f>SUM(BK193:BK200)</f>
        <v>0</v>
      </c>
    </row>
    <row r="193" s="2" customFormat="1" ht="33" customHeight="1">
      <c r="A193" s="41"/>
      <c r="B193" s="42"/>
      <c r="C193" s="216" t="s">
        <v>430</v>
      </c>
      <c r="D193" s="216" t="s">
        <v>199</v>
      </c>
      <c r="E193" s="217" t="s">
        <v>4868</v>
      </c>
      <c r="F193" s="218" t="s">
        <v>4869</v>
      </c>
      <c r="G193" s="219" t="s">
        <v>253</v>
      </c>
      <c r="H193" s="220">
        <v>58.872</v>
      </c>
      <c r="I193" s="221"/>
      <c r="J193" s="222">
        <f>ROUND(I193*H193,2)</f>
        <v>0</v>
      </c>
      <c r="K193" s="218" t="s">
        <v>203</v>
      </c>
      <c r="L193" s="47"/>
      <c r="M193" s="223" t="s">
        <v>19</v>
      </c>
      <c r="N193" s="224" t="s">
        <v>45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109</v>
      </c>
      <c r="AT193" s="227" t="s">
        <v>199</v>
      </c>
      <c r="AU193" s="227" t="s">
        <v>83</v>
      </c>
      <c r="AY193" s="20" t="s">
        <v>197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81</v>
      </c>
      <c r="BK193" s="228">
        <f>ROUND(I193*H193,2)</f>
        <v>0</v>
      </c>
      <c r="BL193" s="20" t="s">
        <v>109</v>
      </c>
      <c r="BM193" s="227" t="s">
        <v>4870</v>
      </c>
    </row>
    <row r="194" s="2" customFormat="1">
      <c r="A194" s="41"/>
      <c r="B194" s="42"/>
      <c r="C194" s="43"/>
      <c r="D194" s="229" t="s">
        <v>205</v>
      </c>
      <c r="E194" s="43"/>
      <c r="F194" s="230" t="s">
        <v>4871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205</v>
      </c>
      <c r="AU194" s="20" t="s">
        <v>83</v>
      </c>
    </row>
    <row r="195" s="2" customFormat="1" ht="44.25" customHeight="1">
      <c r="A195" s="41"/>
      <c r="B195" s="42"/>
      <c r="C195" s="216" t="s">
        <v>436</v>
      </c>
      <c r="D195" s="216" t="s">
        <v>199</v>
      </c>
      <c r="E195" s="217" t="s">
        <v>4872</v>
      </c>
      <c r="F195" s="218" t="s">
        <v>4873</v>
      </c>
      <c r="G195" s="219" t="s">
        <v>253</v>
      </c>
      <c r="H195" s="220">
        <v>588.72000000000003</v>
      </c>
      <c r="I195" s="221"/>
      <c r="J195" s="222">
        <f>ROUND(I195*H195,2)</f>
        <v>0</v>
      </c>
      <c r="K195" s="218" t="s">
        <v>203</v>
      </c>
      <c r="L195" s="47"/>
      <c r="M195" s="223" t="s">
        <v>19</v>
      </c>
      <c r="N195" s="224" t="s">
        <v>45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109</v>
      </c>
      <c r="AT195" s="227" t="s">
        <v>199</v>
      </c>
      <c r="AU195" s="227" t="s">
        <v>83</v>
      </c>
      <c r="AY195" s="20" t="s">
        <v>197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81</v>
      </c>
      <c r="BK195" s="228">
        <f>ROUND(I195*H195,2)</f>
        <v>0</v>
      </c>
      <c r="BL195" s="20" t="s">
        <v>109</v>
      </c>
      <c r="BM195" s="227" t="s">
        <v>4874</v>
      </c>
    </row>
    <row r="196" s="2" customFormat="1">
      <c r="A196" s="41"/>
      <c r="B196" s="42"/>
      <c r="C196" s="43"/>
      <c r="D196" s="229" t="s">
        <v>205</v>
      </c>
      <c r="E196" s="43"/>
      <c r="F196" s="230" t="s">
        <v>4875</v>
      </c>
      <c r="G196" s="43"/>
      <c r="H196" s="43"/>
      <c r="I196" s="231"/>
      <c r="J196" s="43"/>
      <c r="K196" s="43"/>
      <c r="L196" s="47"/>
      <c r="M196" s="232"/>
      <c r="N196" s="233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205</v>
      </c>
      <c r="AU196" s="20" t="s">
        <v>83</v>
      </c>
    </row>
    <row r="197" s="13" customFormat="1">
      <c r="A197" s="13"/>
      <c r="B197" s="234"/>
      <c r="C197" s="235"/>
      <c r="D197" s="236" t="s">
        <v>207</v>
      </c>
      <c r="E197" s="237" t="s">
        <v>19</v>
      </c>
      <c r="F197" s="238" t="s">
        <v>4876</v>
      </c>
      <c r="G197" s="235"/>
      <c r="H197" s="239">
        <v>588.72000000000003</v>
      </c>
      <c r="I197" s="240"/>
      <c r="J197" s="235"/>
      <c r="K197" s="235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207</v>
      </c>
      <c r="AU197" s="245" t="s">
        <v>83</v>
      </c>
      <c r="AV197" s="13" t="s">
        <v>83</v>
      </c>
      <c r="AW197" s="13" t="s">
        <v>35</v>
      </c>
      <c r="AX197" s="13" t="s">
        <v>81</v>
      </c>
      <c r="AY197" s="245" t="s">
        <v>197</v>
      </c>
    </row>
    <row r="198" s="2" customFormat="1" ht="44.25" customHeight="1">
      <c r="A198" s="41"/>
      <c r="B198" s="42"/>
      <c r="C198" s="216" t="s">
        <v>442</v>
      </c>
      <c r="D198" s="216" t="s">
        <v>199</v>
      </c>
      <c r="E198" s="217" t="s">
        <v>4877</v>
      </c>
      <c r="F198" s="218" t="s">
        <v>4878</v>
      </c>
      <c r="G198" s="219" t="s">
        <v>253</v>
      </c>
      <c r="H198" s="220">
        <v>58.872</v>
      </c>
      <c r="I198" s="221"/>
      <c r="J198" s="222">
        <f>ROUND(I198*H198,2)</f>
        <v>0</v>
      </c>
      <c r="K198" s="218" t="s">
        <v>203</v>
      </c>
      <c r="L198" s="47"/>
      <c r="M198" s="223" t="s">
        <v>19</v>
      </c>
      <c r="N198" s="224" t="s">
        <v>45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109</v>
      </c>
      <c r="AT198" s="227" t="s">
        <v>199</v>
      </c>
      <c r="AU198" s="227" t="s">
        <v>83</v>
      </c>
      <c r="AY198" s="20" t="s">
        <v>197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81</v>
      </c>
      <c r="BK198" s="228">
        <f>ROUND(I198*H198,2)</f>
        <v>0</v>
      </c>
      <c r="BL198" s="20" t="s">
        <v>109</v>
      </c>
      <c r="BM198" s="227" t="s">
        <v>4879</v>
      </c>
    </row>
    <row r="199" s="2" customFormat="1">
      <c r="A199" s="41"/>
      <c r="B199" s="42"/>
      <c r="C199" s="43"/>
      <c r="D199" s="229" t="s">
        <v>205</v>
      </c>
      <c r="E199" s="43"/>
      <c r="F199" s="230" t="s">
        <v>4880</v>
      </c>
      <c r="G199" s="43"/>
      <c r="H199" s="43"/>
      <c r="I199" s="231"/>
      <c r="J199" s="43"/>
      <c r="K199" s="43"/>
      <c r="L199" s="47"/>
      <c r="M199" s="232"/>
      <c r="N199" s="233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205</v>
      </c>
      <c r="AU199" s="20" t="s">
        <v>83</v>
      </c>
    </row>
    <row r="200" s="13" customFormat="1">
      <c r="A200" s="13"/>
      <c r="B200" s="234"/>
      <c r="C200" s="235"/>
      <c r="D200" s="236" t="s">
        <v>207</v>
      </c>
      <c r="E200" s="237" t="s">
        <v>19</v>
      </c>
      <c r="F200" s="238" t="s">
        <v>4881</v>
      </c>
      <c r="G200" s="235"/>
      <c r="H200" s="239">
        <v>58.872</v>
      </c>
      <c r="I200" s="240"/>
      <c r="J200" s="235"/>
      <c r="K200" s="235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207</v>
      </c>
      <c r="AU200" s="245" t="s">
        <v>83</v>
      </c>
      <c r="AV200" s="13" t="s">
        <v>83</v>
      </c>
      <c r="AW200" s="13" t="s">
        <v>35</v>
      </c>
      <c r="AX200" s="13" t="s">
        <v>81</v>
      </c>
      <c r="AY200" s="245" t="s">
        <v>197</v>
      </c>
    </row>
    <row r="201" s="12" customFormat="1" ht="22.8" customHeight="1">
      <c r="A201" s="12"/>
      <c r="B201" s="200"/>
      <c r="C201" s="201"/>
      <c r="D201" s="202" t="s">
        <v>73</v>
      </c>
      <c r="E201" s="214" t="s">
        <v>1210</v>
      </c>
      <c r="F201" s="214" t="s">
        <v>1211</v>
      </c>
      <c r="G201" s="201"/>
      <c r="H201" s="201"/>
      <c r="I201" s="204"/>
      <c r="J201" s="215">
        <f>BK201</f>
        <v>0</v>
      </c>
      <c r="K201" s="201"/>
      <c r="L201" s="206"/>
      <c r="M201" s="207"/>
      <c r="N201" s="208"/>
      <c r="O201" s="208"/>
      <c r="P201" s="209">
        <f>SUM(P202:P207)</f>
        <v>0</v>
      </c>
      <c r="Q201" s="208"/>
      <c r="R201" s="209">
        <f>SUM(R202:R207)</f>
        <v>0</v>
      </c>
      <c r="S201" s="208"/>
      <c r="T201" s="210">
        <f>SUM(T202:T207)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1" t="s">
        <v>81</v>
      </c>
      <c r="AT201" s="212" t="s">
        <v>73</v>
      </c>
      <c r="AU201" s="212" t="s">
        <v>81</v>
      </c>
      <c r="AY201" s="211" t="s">
        <v>197</v>
      </c>
      <c r="BK201" s="213">
        <f>SUM(BK202:BK207)</f>
        <v>0</v>
      </c>
    </row>
    <row r="202" s="2" customFormat="1" ht="37.8" customHeight="1">
      <c r="A202" s="41"/>
      <c r="B202" s="42"/>
      <c r="C202" s="216" t="s">
        <v>448</v>
      </c>
      <c r="D202" s="216" t="s">
        <v>199</v>
      </c>
      <c r="E202" s="217" t="s">
        <v>4882</v>
      </c>
      <c r="F202" s="218" t="s">
        <v>4883</v>
      </c>
      <c r="G202" s="219" t="s">
        <v>253</v>
      </c>
      <c r="H202" s="220">
        <v>13.436</v>
      </c>
      <c r="I202" s="221"/>
      <c r="J202" s="222">
        <f>ROUND(I202*H202,2)</f>
        <v>0</v>
      </c>
      <c r="K202" s="218" t="s">
        <v>203</v>
      </c>
      <c r="L202" s="47"/>
      <c r="M202" s="223" t="s">
        <v>19</v>
      </c>
      <c r="N202" s="224" t="s">
        <v>45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109</v>
      </c>
      <c r="AT202" s="227" t="s">
        <v>199</v>
      </c>
      <c r="AU202" s="227" t="s">
        <v>83</v>
      </c>
      <c r="AY202" s="20" t="s">
        <v>197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81</v>
      </c>
      <c r="BK202" s="228">
        <f>ROUND(I202*H202,2)</f>
        <v>0</v>
      </c>
      <c r="BL202" s="20" t="s">
        <v>109</v>
      </c>
      <c r="BM202" s="227" t="s">
        <v>4884</v>
      </c>
    </row>
    <row r="203" s="2" customFormat="1">
      <c r="A203" s="41"/>
      <c r="B203" s="42"/>
      <c r="C203" s="43"/>
      <c r="D203" s="229" t="s">
        <v>205</v>
      </c>
      <c r="E203" s="43"/>
      <c r="F203" s="230" t="s">
        <v>4885</v>
      </c>
      <c r="G203" s="43"/>
      <c r="H203" s="43"/>
      <c r="I203" s="231"/>
      <c r="J203" s="43"/>
      <c r="K203" s="43"/>
      <c r="L203" s="47"/>
      <c r="M203" s="232"/>
      <c r="N203" s="233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205</v>
      </c>
      <c r="AU203" s="20" t="s">
        <v>83</v>
      </c>
    </row>
    <row r="204" s="13" customFormat="1">
      <c r="A204" s="13"/>
      <c r="B204" s="234"/>
      <c r="C204" s="235"/>
      <c r="D204" s="236" t="s">
        <v>207</v>
      </c>
      <c r="E204" s="237" t="s">
        <v>19</v>
      </c>
      <c r="F204" s="238" t="s">
        <v>4886</v>
      </c>
      <c r="G204" s="235"/>
      <c r="H204" s="239">
        <v>13.436</v>
      </c>
      <c r="I204" s="240"/>
      <c r="J204" s="235"/>
      <c r="K204" s="235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207</v>
      </c>
      <c r="AU204" s="245" t="s">
        <v>83</v>
      </c>
      <c r="AV204" s="13" t="s">
        <v>83</v>
      </c>
      <c r="AW204" s="13" t="s">
        <v>35</v>
      </c>
      <c r="AX204" s="13" t="s">
        <v>81</v>
      </c>
      <c r="AY204" s="245" t="s">
        <v>197</v>
      </c>
    </row>
    <row r="205" s="2" customFormat="1" ht="44.25" customHeight="1">
      <c r="A205" s="41"/>
      <c r="B205" s="42"/>
      <c r="C205" s="216" t="s">
        <v>455</v>
      </c>
      <c r="D205" s="216" t="s">
        <v>199</v>
      </c>
      <c r="E205" s="217" t="s">
        <v>4887</v>
      </c>
      <c r="F205" s="218" t="s">
        <v>4888</v>
      </c>
      <c r="G205" s="219" t="s">
        <v>253</v>
      </c>
      <c r="H205" s="220">
        <v>8.9580000000000002</v>
      </c>
      <c r="I205" s="221"/>
      <c r="J205" s="222">
        <f>ROUND(I205*H205,2)</f>
        <v>0</v>
      </c>
      <c r="K205" s="218" t="s">
        <v>203</v>
      </c>
      <c r="L205" s="47"/>
      <c r="M205" s="223" t="s">
        <v>19</v>
      </c>
      <c r="N205" s="224" t="s">
        <v>45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109</v>
      </c>
      <c r="AT205" s="227" t="s">
        <v>199</v>
      </c>
      <c r="AU205" s="227" t="s">
        <v>83</v>
      </c>
      <c r="AY205" s="20" t="s">
        <v>197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81</v>
      </c>
      <c r="BK205" s="228">
        <f>ROUND(I205*H205,2)</f>
        <v>0</v>
      </c>
      <c r="BL205" s="20" t="s">
        <v>109</v>
      </c>
      <c r="BM205" s="227" t="s">
        <v>4889</v>
      </c>
    </row>
    <row r="206" s="2" customFormat="1">
      <c r="A206" s="41"/>
      <c r="B206" s="42"/>
      <c r="C206" s="43"/>
      <c r="D206" s="229" t="s">
        <v>205</v>
      </c>
      <c r="E206" s="43"/>
      <c r="F206" s="230" t="s">
        <v>4890</v>
      </c>
      <c r="G206" s="43"/>
      <c r="H206" s="43"/>
      <c r="I206" s="231"/>
      <c r="J206" s="43"/>
      <c r="K206" s="43"/>
      <c r="L206" s="47"/>
      <c r="M206" s="232"/>
      <c r="N206" s="233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205</v>
      </c>
      <c r="AU206" s="20" t="s">
        <v>83</v>
      </c>
    </row>
    <row r="207" s="13" customFormat="1">
      <c r="A207" s="13"/>
      <c r="B207" s="234"/>
      <c r="C207" s="235"/>
      <c r="D207" s="236" t="s">
        <v>207</v>
      </c>
      <c r="E207" s="237" t="s">
        <v>19</v>
      </c>
      <c r="F207" s="238" t="s">
        <v>4891</v>
      </c>
      <c r="G207" s="235"/>
      <c r="H207" s="239">
        <v>8.9580000000000002</v>
      </c>
      <c r="I207" s="240"/>
      <c r="J207" s="235"/>
      <c r="K207" s="235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207</v>
      </c>
      <c r="AU207" s="245" t="s">
        <v>83</v>
      </c>
      <c r="AV207" s="13" t="s">
        <v>83</v>
      </c>
      <c r="AW207" s="13" t="s">
        <v>35</v>
      </c>
      <c r="AX207" s="13" t="s">
        <v>81</v>
      </c>
      <c r="AY207" s="245" t="s">
        <v>197</v>
      </c>
    </row>
    <row r="208" s="12" customFormat="1" ht="25.92" customHeight="1">
      <c r="A208" s="12"/>
      <c r="B208" s="200"/>
      <c r="C208" s="201"/>
      <c r="D208" s="202" t="s">
        <v>73</v>
      </c>
      <c r="E208" s="203" t="s">
        <v>1217</v>
      </c>
      <c r="F208" s="203" t="s">
        <v>1218</v>
      </c>
      <c r="G208" s="201"/>
      <c r="H208" s="201"/>
      <c r="I208" s="204"/>
      <c r="J208" s="205">
        <f>BK208</f>
        <v>0</v>
      </c>
      <c r="K208" s="201"/>
      <c r="L208" s="206"/>
      <c r="M208" s="207"/>
      <c r="N208" s="208"/>
      <c r="O208" s="208"/>
      <c r="P208" s="209">
        <f>P209+P221+P272</f>
        <v>0</v>
      </c>
      <c r="Q208" s="208"/>
      <c r="R208" s="209">
        <f>R209+R221+R272</f>
        <v>0.80549365999999978</v>
      </c>
      <c r="S208" s="208"/>
      <c r="T208" s="210">
        <f>T209+T221+T272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1" t="s">
        <v>83</v>
      </c>
      <c r="AT208" s="212" t="s">
        <v>73</v>
      </c>
      <c r="AU208" s="212" t="s">
        <v>74</v>
      </c>
      <c r="AY208" s="211" t="s">
        <v>197</v>
      </c>
      <c r="BK208" s="213">
        <f>BK209+BK221+BK272</f>
        <v>0</v>
      </c>
    </row>
    <row r="209" s="12" customFormat="1" ht="22.8" customHeight="1">
      <c r="A209" s="12"/>
      <c r="B209" s="200"/>
      <c r="C209" s="201"/>
      <c r="D209" s="202" t="s">
        <v>73</v>
      </c>
      <c r="E209" s="214" t="s">
        <v>4892</v>
      </c>
      <c r="F209" s="214" t="s">
        <v>4893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SUM(P210:P220)</f>
        <v>0</v>
      </c>
      <c r="Q209" s="208"/>
      <c r="R209" s="209">
        <f>SUM(R210:R220)</f>
        <v>0.066000000000000003</v>
      </c>
      <c r="S209" s="208"/>
      <c r="T209" s="210">
        <f>SUM(T210:T220)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83</v>
      </c>
      <c r="AT209" s="212" t="s">
        <v>73</v>
      </c>
      <c r="AU209" s="212" t="s">
        <v>81</v>
      </c>
      <c r="AY209" s="211" t="s">
        <v>197</v>
      </c>
      <c r="BK209" s="213">
        <f>SUM(BK210:BK220)</f>
        <v>0</v>
      </c>
    </row>
    <row r="210" s="2" customFormat="1" ht="24.15" customHeight="1">
      <c r="A210" s="41"/>
      <c r="B210" s="42"/>
      <c r="C210" s="216" t="s">
        <v>462</v>
      </c>
      <c r="D210" s="216" t="s">
        <v>199</v>
      </c>
      <c r="E210" s="217" t="s">
        <v>4894</v>
      </c>
      <c r="F210" s="218" t="s">
        <v>4895</v>
      </c>
      <c r="G210" s="219" t="s">
        <v>267</v>
      </c>
      <c r="H210" s="220">
        <v>1</v>
      </c>
      <c r="I210" s="221"/>
      <c r="J210" s="222">
        <f>ROUND(I210*H210,2)</f>
        <v>0</v>
      </c>
      <c r="K210" s="218" t="s">
        <v>203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291</v>
      </c>
      <c r="AT210" s="227" t="s">
        <v>199</v>
      </c>
      <c r="AU210" s="227" t="s">
        <v>83</v>
      </c>
      <c r="AY210" s="20" t="s">
        <v>197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81</v>
      </c>
      <c r="BK210" s="228">
        <f>ROUND(I210*H210,2)</f>
        <v>0</v>
      </c>
      <c r="BL210" s="20" t="s">
        <v>291</v>
      </c>
      <c r="BM210" s="227" t="s">
        <v>4896</v>
      </c>
    </row>
    <row r="211" s="2" customFormat="1">
      <c r="A211" s="41"/>
      <c r="B211" s="42"/>
      <c r="C211" s="43"/>
      <c r="D211" s="229" t="s">
        <v>205</v>
      </c>
      <c r="E211" s="43"/>
      <c r="F211" s="230" t="s">
        <v>4897</v>
      </c>
      <c r="G211" s="43"/>
      <c r="H211" s="43"/>
      <c r="I211" s="231"/>
      <c r="J211" s="43"/>
      <c r="K211" s="43"/>
      <c r="L211" s="47"/>
      <c r="M211" s="232"/>
      <c r="N211" s="233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205</v>
      </c>
      <c r="AU211" s="20" t="s">
        <v>83</v>
      </c>
    </row>
    <row r="212" s="2" customFormat="1" ht="24.15" customHeight="1">
      <c r="A212" s="41"/>
      <c r="B212" s="42"/>
      <c r="C212" s="279" t="s">
        <v>467</v>
      </c>
      <c r="D212" s="279" t="s">
        <v>542</v>
      </c>
      <c r="E212" s="280" t="s">
        <v>4898</v>
      </c>
      <c r="F212" s="281" t="s">
        <v>4899</v>
      </c>
      <c r="G212" s="282" t="s">
        <v>267</v>
      </c>
      <c r="H212" s="283">
        <v>1</v>
      </c>
      <c r="I212" s="284"/>
      <c r="J212" s="285">
        <f>ROUND(I212*H212,2)</f>
        <v>0</v>
      </c>
      <c r="K212" s="281" t="s">
        <v>19</v>
      </c>
      <c r="L212" s="286"/>
      <c r="M212" s="287" t="s">
        <v>19</v>
      </c>
      <c r="N212" s="288" t="s">
        <v>45</v>
      </c>
      <c r="O212" s="87"/>
      <c r="P212" s="225">
        <f>O212*H212</f>
        <v>0</v>
      </c>
      <c r="Q212" s="225">
        <v>0.0015</v>
      </c>
      <c r="R212" s="225">
        <f>Q212*H212</f>
        <v>0.0015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396</v>
      </c>
      <c r="AT212" s="227" t="s">
        <v>542</v>
      </c>
      <c r="AU212" s="227" t="s">
        <v>83</v>
      </c>
      <c r="AY212" s="20" t="s">
        <v>197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81</v>
      </c>
      <c r="BK212" s="228">
        <f>ROUND(I212*H212,2)</f>
        <v>0</v>
      </c>
      <c r="BL212" s="20" t="s">
        <v>291</v>
      </c>
      <c r="BM212" s="227" t="s">
        <v>4900</v>
      </c>
    </row>
    <row r="213" s="2" customFormat="1" ht="24.15" customHeight="1">
      <c r="A213" s="41"/>
      <c r="B213" s="42"/>
      <c r="C213" s="279" t="s">
        <v>589</v>
      </c>
      <c r="D213" s="289" t="s">
        <v>542</v>
      </c>
      <c r="E213" s="280" t="s">
        <v>4901</v>
      </c>
      <c r="F213" s="281" t="s">
        <v>4902</v>
      </c>
      <c r="G213" s="282" t="s">
        <v>267</v>
      </c>
      <c r="H213" s="283">
        <v>1</v>
      </c>
      <c r="I213" s="284"/>
      <c r="J213" s="285">
        <f>ROUND(I213*H213,2)</f>
        <v>0</v>
      </c>
      <c r="K213" s="281" t="s">
        <v>19</v>
      </c>
      <c r="L213" s="286"/>
      <c r="M213" s="287" t="s">
        <v>19</v>
      </c>
      <c r="N213" s="288" t="s">
        <v>45</v>
      </c>
      <c r="O213" s="87"/>
      <c r="P213" s="225">
        <f>O213*H213</f>
        <v>0</v>
      </c>
      <c r="Q213" s="225">
        <v>0.0015</v>
      </c>
      <c r="R213" s="225">
        <f>Q213*H213</f>
        <v>0.0015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396</v>
      </c>
      <c r="AT213" s="227" t="s">
        <v>542</v>
      </c>
      <c r="AU213" s="227" t="s">
        <v>83</v>
      </c>
      <c r="AY213" s="20" t="s">
        <v>197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81</v>
      </c>
      <c r="BK213" s="228">
        <f>ROUND(I213*H213,2)</f>
        <v>0</v>
      </c>
      <c r="BL213" s="20" t="s">
        <v>291</v>
      </c>
      <c r="BM213" s="227" t="s">
        <v>4903</v>
      </c>
    </row>
    <row r="214" s="2" customFormat="1" ht="16.5" customHeight="1">
      <c r="A214" s="41"/>
      <c r="B214" s="42"/>
      <c r="C214" s="279" t="s">
        <v>597</v>
      </c>
      <c r="D214" s="289" t="s">
        <v>542</v>
      </c>
      <c r="E214" s="280" t="s">
        <v>4904</v>
      </c>
      <c r="F214" s="281" t="s">
        <v>4905</v>
      </c>
      <c r="G214" s="282" t="s">
        <v>267</v>
      </c>
      <c r="H214" s="283">
        <v>1</v>
      </c>
      <c r="I214" s="284"/>
      <c r="J214" s="285">
        <f>ROUND(I214*H214,2)</f>
        <v>0</v>
      </c>
      <c r="K214" s="281" t="s">
        <v>19</v>
      </c>
      <c r="L214" s="286"/>
      <c r="M214" s="287" t="s">
        <v>19</v>
      </c>
      <c r="N214" s="288" t="s">
        <v>45</v>
      </c>
      <c r="O214" s="87"/>
      <c r="P214" s="225">
        <f>O214*H214</f>
        <v>0</v>
      </c>
      <c r="Q214" s="225">
        <v>0.0015</v>
      </c>
      <c r="R214" s="225">
        <f>Q214*H214</f>
        <v>0.0015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396</v>
      </c>
      <c r="AT214" s="227" t="s">
        <v>542</v>
      </c>
      <c r="AU214" s="227" t="s">
        <v>83</v>
      </c>
      <c r="AY214" s="20" t="s">
        <v>197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81</v>
      </c>
      <c r="BK214" s="228">
        <f>ROUND(I214*H214,2)</f>
        <v>0</v>
      </c>
      <c r="BL214" s="20" t="s">
        <v>291</v>
      </c>
      <c r="BM214" s="227" t="s">
        <v>4906</v>
      </c>
    </row>
    <row r="215" s="2" customFormat="1" ht="16.5" customHeight="1">
      <c r="A215" s="41"/>
      <c r="B215" s="42"/>
      <c r="C215" s="279" t="s">
        <v>602</v>
      </c>
      <c r="D215" s="289" t="s">
        <v>542</v>
      </c>
      <c r="E215" s="280" t="s">
        <v>4907</v>
      </c>
      <c r="F215" s="281" t="s">
        <v>4908</v>
      </c>
      <c r="G215" s="282" t="s">
        <v>267</v>
      </c>
      <c r="H215" s="283">
        <v>1</v>
      </c>
      <c r="I215" s="284"/>
      <c r="J215" s="285">
        <f>ROUND(I215*H215,2)</f>
        <v>0</v>
      </c>
      <c r="K215" s="281" t="s">
        <v>19</v>
      </c>
      <c r="L215" s="286"/>
      <c r="M215" s="287" t="s">
        <v>19</v>
      </c>
      <c r="N215" s="288" t="s">
        <v>45</v>
      </c>
      <c r="O215" s="87"/>
      <c r="P215" s="225">
        <f>O215*H215</f>
        <v>0</v>
      </c>
      <c r="Q215" s="225">
        <v>0.0015</v>
      </c>
      <c r="R215" s="225">
        <f>Q215*H215</f>
        <v>0.0015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396</v>
      </c>
      <c r="AT215" s="227" t="s">
        <v>542</v>
      </c>
      <c r="AU215" s="227" t="s">
        <v>83</v>
      </c>
      <c r="AY215" s="20" t="s">
        <v>197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81</v>
      </c>
      <c r="BK215" s="228">
        <f>ROUND(I215*H215,2)</f>
        <v>0</v>
      </c>
      <c r="BL215" s="20" t="s">
        <v>291</v>
      </c>
      <c r="BM215" s="227" t="s">
        <v>4909</v>
      </c>
    </row>
    <row r="216" s="2" customFormat="1" ht="21.75" customHeight="1">
      <c r="A216" s="41"/>
      <c r="B216" s="42"/>
      <c r="C216" s="279" t="s">
        <v>611</v>
      </c>
      <c r="D216" s="289" t="s">
        <v>542</v>
      </c>
      <c r="E216" s="280" t="s">
        <v>4910</v>
      </c>
      <c r="F216" s="281" t="s">
        <v>4911</v>
      </c>
      <c r="G216" s="282" t="s">
        <v>886</v>
      </c>
      <c r="H216" s="283">
        <v>30</v>
      </c>
      <c r="I216" s="284"/>
      <c r="J216" s="285">
        <f>ROUND(I216*H216,2)</f>
        <v>0</v>
      </c>
      <c r="K216" s="281" t="s">
        <v>19</v>
      </c>
      <c r="L216" s="286"/>
      <c r="M216" s="287" t="s">
        <v>19</v>
      </c>
      <c r="N216" s="288" t="s">
        <v>45</v>
      </c>
      <c r="O216" s="87"/>
      <c r="P216" s="225">
        <f>O216*H216</f>
        <v>0</v>
      </c>
      <c r="Q216" s="225">
        <v>0.0015</v>
      </c>
      <c r="R216" s="225">
        <f>Q216*H216</f>
        <v>0.044999999999999998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396</v>
      </c>
      <c r="AT216" s="227" t="s">
        <v>542</v>
      </c>
      <c r="AU216" s="227" t="s">
        <v>83</v>
      </c>
      <c r="AY216" s="20" t="s">
        <v>197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81</v>
      </c>
      <c r="BK216" s="228">
        <f>ROUND(I216*H216,2)</f>
        <v>0</v>
      </c>
      <c r="BL216" s="20" t="s">
        <v>291</v>
      </c>
      <c r="BM216" s="227" t="s">
        <v>4912</v>
      </c>
    </row>
    <row r="217" s="2" customFormat="1" ht="24.15" customHeight="1">
      <c r="A217" s="41"/>
      <c r="B217" s="42"/>
      <c r="C217" s="279" t="s">
        <v>616</v>
      </c>
      <c r="D217" s="289" t="s">
        <v>542</v>
      </c>
      <c r="E217" s="280" t="s">
        <v>4913</v>
      </c>
      <c r="F217" s="281" t="s">
        <v>4914</v>
      </c>
      <c r="G217" s="282" t="s">
        <v>886</v>
      </c>
      <c r="H217" s="283">
        <v>5</v>
      </c>
      <c r="I217" s="284"/>
      <c r="J217" s="285">
        <f>ROUND(I217*H217,2)</f>
        <v>0</v>
      </c>
      <c r="K217" s="281" t="s">
        <v>19</v>
      </c>
      <c r="L217" s="286"/>
      <c r="M217" s="287" t="s">
        <v>19</v>
      </c>
      <c r="N217" s="288" t="s">
        <v>45</v>
      </c>
      <c r="O217" s="87"/>
      <c r="P217" s="225">
        <f>O217*H217</f>
        <v>0</v>
      </c>
      <c r="Q217" s="225">
        <v>0.0015</v>
      </c>
      <c r="R217" s="225">
        <f>Q217*H217</f>
        <v>0.0074999999999999997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396</v>
      </c>
      <c r="AT217" s="227" t="s">
        <v>542</v>
      </c>
      <c r="AU217" s="227" t="s">
        <v>83</v>
      </c>
      <c r="AY217" s="20" t="s">
        <v>197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81</v>
      </c>
      <c r="BK217" s="228">
        <f>ROUND(I217*H217,2)</f>
        <v>0</v>
      </c>
      <c r="BL217" s="20" t="s">
        <v>291</v>
      </c>
      <c r="BM217" s="227" t="s">
        <v>4915</v>
      </c>
    </row>
    <row r="218" s="2" customFormat="1" ht="16.5" customHeight="1">
      <c r="A218" s="41"/>
      <c r="B218" s="42"/>
      <c r="C218" s="279" t="s">
        <v>623</v>
      </c>
      <c r="D218" s="289" t="s">
        <v>542</v>
      </c>
      <c r="E218" s="280" t="s">
        <v>4916</v>
      </c>
      <c r="F218" s="281" t="s">
        <v>4917</v>
      </c>
      <c r="G218" s="282" t="s">
        <v>886</v>
      </c>
      <c r="H218" s="283">
        <v>5</v>
      </c>
      <c r="I218" s="284"/>
      <c r="J218" s="285">
        <f>ROUND(I218*H218,2)</f>
        <v>0</v>
      </c>
      <c r="K218" s="281" t="s">
        <v>19</v>
      </c>
      <c r="L218" s="286"/>
      <c r="M218" s="287" t="s">
        <v>19</v>
      </c>
      <c r="N218" s="288" t="s">
        <v>45</v>
      </c>
      <c r="O218" s="87"/>
      <c r="P218" s="225">
        <f>O218*H218</f>
        <v>0</v>
      </c>
      <c r="Q218" s="225">
        <v>0.0015</v>
      </c>
      <c r="R218" s="225">
        <f>Q218*H218</f>
        <v>0.0074999999999999997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396</v>
      </c>
      <c r="AT218" s="227" t="s">
        <v>542</v>
      </c>
      <c r="AU218" s="227" t="s">
        <v>83</v>
      </c>
      <c r="AY218" s="20" t="s">
        <v>197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81</v>
      </c>
      <c r="BK218" s="228">
        <f>ROUND(I218*H218,2)</f>
        <v>0</v>
      </c>
      <c r="BL218" s="20" t="s">
        <v>291</v>
      </c>
      <c r="BM218" s="227" t="s">
        <v>4918</v>
      </c>
    </row>
    <row r="219" s="2" customFormat="1" ht="44.25" customHeight="1">
      <c r="A219" s="41"/>
      <c r="B219" s="42"/>
      <c r="C219" s="216" t="s">
        <v>474</v>
      </c>
      <c r="D219" s="216" t="s">
        <v>199</v>
      </c>
      <c r="E219" s="217" t="s">
        <v>4919</v>
      </c>
      <c r="F219" s="218" t="s">
        <v>4920</v>
      </c>
      <c r="G219" s="219" t="s">
        <v>253</v>
      </c>
      <c r="H219" s="220">
        <v>0.002</v>
      </c>
      <c r="I219" s="221"/>
      <c r="J219" s="222">
        <f>ROUND(I219*H219,2)</f>
        <v>0</v>
      </c>
      <c r="K219" s="218" t="s">
        <v>203</v>
      </c>
      <c r="L219" s="47"/>
      <c r="M219" s="223" t="s">
        <v>19</v>
      </c>
      <c r="N219" s="224" t="s">
        <v>45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291</v>
      </c>
      <c r="AT219" s="227" t="s">
        <v>199</v>
      </c>
      <c r="AU219" s="227" t="s">
        <v>83</v>
      </c>
      <c r="AY219" s="20" t="s">
        <v>197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81</v>
      </c>
      <c r="BK219" s="228">
        <f>ROUND(I219*H219,2)</f>
        <v>0</v>
      </c>
      <c r="BL219" s="20" t="s">
        <v>291</v>
      </c>
      <c r="BM219" s="227" t="s">
        <v>4921</v>
      </c>
    </row>
    <row r="220" s="2" customFormat="1">
      <c r="A220" s="41"/>
      <c r="B220" s="42"/>
      <c r="C220" s="43"/>
      <c r="D220" s="229" t="s">
        <v>205</v>
      </c>
      <c r="E220" s="43"/>
      <c r="F220" s="230" t="s">
        <v>4922</v>
      </c>
      <c r="G220" s="43"/>
      <c r="H220" s="43"/>
      <c r="I220" s="231"/>
      <c r="J220" s="43"/>
      <c r="K220" s="43"/>
      <c r="L220" s="47"/>
      <c r="M220" s="232"/>
      <c r="N220" s="233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205</v>
      </c>
      <c r="AU220" s="20" t="s">
        <v>83</v>
      </c>
    </row>
    <row r="221" s="12" customFormat="1" ht="22.8" customHeight="1">
      <c r="A221" s="12"/>
      <c r="B221" s="200"/>
      <c r="C221" s="201"/>
      <c r="D221" s="202" t="s">
        <v>73</v>
      </c>
      <c r="E221" s="214" t="s">
        <v>1944</v>
      </c>
      <c r="F221" s="214" t="s">
        <v>1945</v>
      </c>
      <c r="G221" s="201"/>
      <c r="H221" s="201"/>
      <c r="I221" s="204"/>
      <c r="J221" s="215">
        <f>BK221</f>
        <v>0</v>
      </c>
      <c r="K221" s="201"/>
      <c r="L221" s="206"/>
      <c r="M221" s="207"/>
      <c r="N221" s="208"/>
      <c r="O221" s="208"/>
      <c r="P221" s="209">
        <f>SUM(P222:P271)</f>
        <v>0</v>
      </c>
      <c r="Q221" s="208"/>
      <c r="R221" s="209">
        <f>SUM(R222:R271)</f>
        <v>0.72224949999999988</v>
      </c>
      <c r="S221" s="208"/>
      <c r="T221" s="210">
        <f>SUM(T222:T271)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1" t="s">
        <v>83</v>
      </c>
      <c r="AT221" s="212" t="s">
        <v>73</v>
      </c>
      <c r="AU221" s="212" t="s">
        <v>81</v>
      </c>
      <c r="AY221" s="211" t="s">
        <v>197</v>
      </c>
      <c r="BK221" s="213">
        <f>SUM(BK222:BK271)</f>
        <v>0</v>
      </c>
    </row>
    <row r="222" s="2" customFormat="1" ht="24.15" customHeight="1">
      <c r="A222" s="41"/>
      <c r="B222" s="42"/>
      <c r="C222" s="216" t="s">
        <v>481</v>
      </c>
      <c r="D222" s="216" t="s">
        <v>199</v>
      </c>
      <c r="E222" s="217" t="s">
        <v>4923</v>
      </c>
      <c r="F222" s="218" t="s">
        <v>4924</v>
      </c>
      <c r="G222" s="219" t="s">
        <v>267</v>
      </c>
      <c r="H222" s="220">
        <v>1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45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109</v>
      </c>
      <c r="AT222" s="227" t="s">
        <v>199</v>
      </c>
      <c r="AU222" s="227" t="s">
        <v>83</v>
      </c>
      <c r="AY222" s="20" t="s">
        <v>197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81</v>
      </c>
      <c r="BK222" s="228">
        <f>ROUND(I222*H222,2)</f>
        <v>0</v>
      </c>
      <c r="BL222" s="20" t="s">
        <v>109</v>
      </c>
      <c r="BM222" s="227" t="s">
        <v>4925</v>
      </c>
    </row>
    <row r="223" s="2" customFormat="1" ht="16.5" customHeight="1">
      <c r="A223" s="41"/>
      <c r="B223" s="42"/>
      <c r="C223" s="216" t="s">
        <v>488</v>
      </c>
      <c r="D223" s="216" t="s">
        <v>199</v>
      </c>
      <c r="E223" s="217" t="s">
        <v>4926</v>
      </c>
      <c r="F223" s="218" t="s">
        <v>4927</v>
      </c>
      <c r="G223" s="219" t="s">
        <v>202</v>
      </c>
      <c r="H223" s="220">
        <v>20.460000000000001</v>
      </c>
      <c r="I223" s="221"/>
      <c r="J223" s="222">
        <f>ROUND(I223*H223,2)</f>
        <v>0</v>
      </c>
      <c r="K223" s="218" t="s">
        <v>19</v>
      </c>
      <c r="L223" s="47"/>
      <c r="M223" s="223" t="s">
        <v>19</v>
      </c>
      <c r="N223" s="224" t="s">
        <v>45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291</v>
      </c>
      <c r="AT223" s="227" t="s">
        <v>199</v>
      </c>
      <c r="AU223" s="227" t="s">
        <v>83</v>
      </c>
      <c r="AY223" s="20" t="s">
        <v>197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81</v>
      </c>
      <c r="BK223" s="228">
        <f>ROUND(I223*H223,2)</f>
        <v>0</v>
      </c>
      <c r="BL223" s="20" t="s">
        <v>291</v>
      </c>
      <c r="BM223" s="227" t="s">
        <v>4928</v>
      </c>
    </row>
    <row r="224" s="13" customFormat="1">
      <c r="A224" s="13"/>
      <c r="B224" s="234"/>
      <c r="C224" s="235"/>
      <c r="D224" s="236" t="s">
        <v>207</v>
      </c>
      <c r="E224" s="237" t="s">
        <v>19</v>
      </c>
      <c r="F224" s="238" t="s">
        <v>4929</v>
      </c>
      <c r="G224" s="235"/>
      <c r="H224" s="239">
        <v>20.460000000000001</v>
      </c>
      <c r="I224" s="240"/>
      <c r="J224" s="235"/>
      <c r="K224" s="235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207</v>
      </c>
      <c r="AU224" s="245" t="s">
        <v>83</v>
      </c>
      <c r="AV224" s="13" t="s">
        <v>83</v>
      </c>
      <c r="AW224" s="13" t="s">
        <v>35</v>
      </c>
      <c r="AX224" s="13" t="s">
        <v>81</v>
      </c>
      <c r="AY224" s="245" t="s">
        <v>197</v>
      </c>
    </row>
    <row r="225" s="2" customFormat="1" ht="16.5" customHeight="1">
      <c r="A225" s="41"/>
      <c r="B225" s="42"/>
      <c r="C225" s="279" t="s">
        <v>503</v>
      </c>
      <c r="D225" s="279" t="s">
        <v>542</v>
      </c>
      <c r="E225" s="280" t="s">
        <v>4930</v>
      </c>
      <c r="F225" s="281" t="s">
        <v>2171</v>
      </c>
      <c r="G225" s="282" t="s">
        <v>202</v>
      </c>
      <c r="H225" s="283">
        <v>15.949999999999999</v>
      </c>
      <c r="I225" s="284"/>
      <c r="J225" s="285">
        <f>ROUND(I225*H225,2)</f>
        <v>0</v>
      </c>
      <c r="K225" s="281" t="s">
        <v>19</v>
      </c>
      <c r="L225" s="286"/>
      <c r="M225" s="287" t="s">
        <v>19</v>
      </c>
      <c r="N225" s="288" t="s">
        <v>45</v>
      </c>
      <c r="O225" s="87"/>
      <c r="P225" s="225">
        <f>O225*H225</f>
        <v>0</v>
      </c>
      <c r="Q225" s="225">
        <v>0.0093100000000000006</v>
      </c>
      <c r="R225" s="225">
        <f>Q225*H225</f>
        <v>0.1484945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396</v>
      </c>
      <c r="AT225" s="227" t="s">
        <v>542</v>
      </c>
      <c r="AU225" s="227" t="s">
        <v>83</v>
      </c>
      <c r="AY225" s="20" t="s">
        <v>197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81</v>
      </c>
      <c r="BK225" s="228">
        <f>ROUND(I225*H225,2)</f>
        <v>0</v>
      </c>
      <c r="BL225" s="20" t="s">
        <v>291</v>
      </c>
      <c r="BM225" s="227" t="s">
        <v>4931</v>
      </c>
    </row>
    <row r="226" s="13" customFormat="1">
      <c r="A226" s="13"/>
      <c r="B226" s="234"/>
      <c r="C226" s="235"/>
      <c r="D226" s="236" t="s">
        <v>207</v>
      </c>
      <c r="E226" s="237" t="s">
        <v>19</v>
      </c>
      <c r="F226" s="238" t="s">
        <v>4932</v>
      </c>
      <c r="G226" s="235"/>
      <c r="H226" s="239">
        <v>15.949999999999999</v>
      </c>
      <c r="I226" s="240"/>
      <c r="J226" s="235"/>
      <c r="K226" s="235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207</v>
      </c>
      <c r="AU226" s="245" t="s">
        <v>83</v>
      </c>
      <c r="AV226" s="13" t="s">
        <v>83</v>
      </c>
      <c r="AW226" s="13" t="s">
        <v>35</v>
      </c>
      <c r="AX226" s="13" t="s">
        <v>81</v>
      </c>
      <c r="AY226" s="245" t="s">
        <v>197</v>
      </c>
    </row>
    <row r="227" s="2" customFormat="1" ht="24.15" customHeight="1">
      <c r="A227" s="41"/>
      <c r="B227" s="42"/>
      <c r="C227" s="216" t="s">
        <v>508</v>
      </c>
      <c r="D227" s="216" t="s">
        <v>199</v>
      </c>
      <c r="E227" s="217" t="s">
        <v>4933</v>
      </c>
      <c r="F227" s="218" t="s">
        <v>4934</v>
      </c>
      <c r="G227" s="219" t="s">
        <v>202</v>
      </c>
      <c r="H227" s="220">
        <v>11.630000000000001</v>
      </c>
      <c r="I227" s="221"/>
      <c r="J227" s="222">
        <f>ROUND(I227*H227,2)</f>
        <v>0</v>
      </c>
      <c r="K227" s="218" t="s">
        <v>203</v>
      </c>
      <c r="L227" s="47"/>
      <c r="M227" s="223" t="s">
        <v>19</v>
      </c>
      <c r="N227" s="224" t="s">
        <v>45</v>
      </c>
      <c r="O227" s="87"/>
      <c r="P227" s="225">
        <f>O227*H227</f>
        <v>0</v>
      </c>
      <c r="Q227" s="225">
        <v>0.00027999999999999998</v>
      </c>
      <c r="R227" s="225">
        <f>Q227*H227</f>
        <v>0.0032564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291</v>
      </c>
      <c r="AT227" s="227" t="s">
        <v>199</v>
      </c>
      <c r="AU227" s="227" t="s">
        <v>83</v>
      </c>
      <c r="AY227" s="20" t="s">
        <v>197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81</v>
      </c>
      <c r="BK227" s="228">
        <f>ROUND(I227*H227,2)</f>
        <v>0</v>
      </c>
      <c r="BL227" s="20" t="s">
        <v>291</v>
      </c>
      <c r="BM227" s="227" t="s">
        <v>4935</v>
      </c>
    </row>
    <row r="228" s="2" customFormat="1">
      <c r="A228" s="41"/>
      <c r="B228" s="42"/>
      <c r="C228" s="43"/>
      <c r="D228" s="229" t="s">
        <v>205</v>
      </c>
      <c r="E228" s="43"/>
      <c r="F228" s="230" t="s">
        <v>4936</v>
      </c>
      <c r="G228" s="43"/>
      <c r="H228" s="43"/>
      <c r="I228" s="231"/>
      <c r="J228" s="43"/>
      <c r="K228" s="43"/>
      <c r="L228" s="47"/>
      <c r="M228" s="232"/>
      <c r="N228" s="233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205</v>
      </c>
      <c r="AU228" s="20" t="s">
        <v>83</v>
      </c>
    </row>
    <row r="229" s="2" customFormat="1" ht="16.5" customHeight="1">
      <c r="A229" s="41"/>
      <c r="B229" s="42"/>
      <c r="C229" s="279" t="s">
        <v>514</v>
      </c>
      <c r="D229" s="279" t="s">
        <v>542</v>
      </c>
      <c r="E229" s="280" t="s">
        <v>4937</v>
      </c>
      <c r="F229" s="281" t="s">
        <v>4938</v>
      </c>
      <c r="G229" s="282" t="s">
        <v>202</v>
      </c>
      <c r="H229" s="283">
        <v>13.177</v>
      </c>
      <c r="I229" s="284"/>
      <c r="J229" s="285">
        <f>ROUND(I229*H229,2)</f>
        <v>0</v>
      </c>
      <c r="K229" s="281" t="s">
        <v>203</v>
      </c>
      <c r="L229" s="286"/>
      <c r="M229" s="287" t="s">
        <v>19</v>
      </c>
      <c r="N229" s="288" t="s">
        <v>45</v>
      </c>
      <c r="O229" s="87"/>
      <c r="P229" s="225">
        <f>O229*H229</f>
        <v>0</v>
      </c>
      <c r="Q229" s="225">
        <v>0.0067999999999999996</v>
      </c>
      <c r="R229" s="225">
        <f>Q229*H229</f>
        <v>0.089603599999999992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396</v>
      </c>
      <c r="AT229" s="227" t="s">
        <v>542</v>
      </c>
      <c r="AU229" s="227" t="s">
        <v>83</v>
      </c>
      <c r="AY229" s="20" t="s">
        <v>197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81</v>
      </c>
      <c r="BK229" s="228">
        <f>ROUND(I229*H229,2)</f>
        <v>0</v>
      </c>
      <c r="BL229" s="20" t="s">
        <v>291</v>
      </c>
      <c r="BM229" s="227" t="s">
        <v>4939</v>
      </c>
    </row>
    <row r="230" s="13" customFormat="1">
      <c r="A230" s="13"/>
      <c r="B230" s="234"/>
      <c r="C230" s="235"/>
      <c r="D230" s="236" t="s">
        <v>207</v>
      </c>
      <c r="E230" s="237" t="s">
        <v>19</v>
      </c>
      <c r="F230" s="238" t="s">
        <v>4940</v>
      </c>
      <c r="G230" s="235"/>
      <c r="H230" s="239">
        <v>13.177</v>
      </c>
      <c r="I230" s="240"/>
      <c r="J230" s="235"/>
      <c r="K230" s="235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207</v>
      </c>
      <c r="AU230" s="245" t="s">
        <v>83</v>
      </c>
      <c r="AV230" s="13" t="s">
        <v>83</v>
      </c>
      <c r="AW230" s="13" t="s">
        <v>35</v>
      </c>
      <c r="AX230" s="13" t="s">
        <v>81</v>
      </c>
      <c r="AY230" s="245" t="s">
        <v>197</v>
      </c>
    </row>
    <row r="231" s="2" customFormat="1" ht="24.15" customHeight="1">
      <c r="A231" s="41"/>
      <c r="B231" s="42"/>
      <c r="C231" s="216" t="s">
        <v>519</v>
      </c>
      <c r="D231" s="216" t="s">
        <v>199</v>
      </c>
      <c r="E231" s="217" t="s">
        <v>2163</v>
      </c>
      <c r="F231" s="218" t="s">
        <v>2164</v>
      </c>
      <c r="G231" s="219" t="s">
        <v>2094</v>
      </c>
      <c r="H231" s="220">
        <v>457.89999999999998</v>
      </c>
      <c r="I231" s="221"/>
      <c r="J231" s="222">
        <f>ROUND(I231*H231,2)</f>
        <v>0</v>
      </c>
      <c r="K231" s="218" t="s">
        <v>203</v>
      </c>
      <c r="L231" s="47"/>
      <c r="M231" s="223" t="s">
        <v>19</v>
      </c>
      <c r="N231" s="224" t="s">
        <v>45</v>
      </c>
      <c r="O231" s="87"/>
      <c r="P231" s="225">
        <f>O231*H231</f>
        <v>0</v>
      </c>
      <c r="Q231" s="225">
        <v>5.0000000000000002E-05</v>
      </c>
      <c r="R231" s="225">
        <f>Q231*H231</f>
        <v>0.022894999999999999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291</v>
      </c>
      <c r="AT231" s="227" t="s">
        <v>199</v>
      </c>
      <c r="AU231" s="227" t="s">
        <v>83</v>
      </c>
      <c r="AY231" s="20" t="s">
        <v>197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81</v>
      </c>
      <c r="BK231" s="228">
        <f>ROUND(I231*H231,2)</f>
        <v>0</v>
      </c>
      <c r="BL231" s="20" t="s">
        <v>291</v>
      </c>
      <c r="BM231" s="227" t="s">
        <v>4941</v>
      </c>
    </row>
    <row r="232" s="2" customFormat="1">
      <c r="A232" s="41"/>
      <c r="B232" s="42"/>
      <c r="C232" s="43"/>
      <c r="D232" s="229" t="s">
        <v>205</v>
      </c>
      <c r="E232" s="43"/>
      <c r="F232" s="230" t="s">
        <v>2166</v>
      </c>
      <c r="G232" s="43"/>
      <c r="H232" s="43"/>
      <c r="I232" s="231"/>
      <c r="J232" s="43"/>
      <c r="K232" s="43"/>
      <c r="L232" s="47"/>
      <c r="M232" s="232"/>
      <c r="N232" s="233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205</v>
      </c>
      <c r="AU232" s="20" t="s">
        <v>83</v>
      </c>
    </row>
    <row r="233" s="15" customFormat="1">
      <c r="A233" s="15"/>
      <c r="B233" s="257"/>
      <c r="C233" s="258"/>
      <c r="D233" s="236" t="s">
        <v>207</v>
      </c>
      <c r="E233" s="259" t="s">
        <v>19</v>
      </c>
      <c r="F233" s="260" t="s">
        <v>4942</v>
      </c>
      <c r="G233" s="258"/>
      <c r="H233" s="259" t="s">
        <v>19</v>
      </c>
      <c r="I233" s="261"/>
      <c r="J233" s="258"/>
      <c r="K233" s="258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207</v>
      </c>
      <c r="AU233" s="266" t="s">
        <v>83</v>
      </c>
      <c r="AV233" s="15" t="s">
        <v>81</v>
      </c>
      <c r="AW233" s="15" t="s">
        <v>35</v>
      </c>
      <c r="AX233" s="15" t="s">
        <v>74</v>
      </c>
      <c r="AY233" s="266" t="s">
        <v>197</v>
      </c>
    </row>
    <row r="234" s="13" customFormat="1">
      <c r="A234" s="13"/>
      <c r="B234" s="234"/>
      <c r="C234" s="235"/>
      <c r="D234" s="236" t="s">
        <v>207</v>
      </c>
      <c r="E234" s="237" t="s">
        <v>19</v>
      </c>
      <c r="F234" s="238" t="s">
        <v>4943</v>
      </c>
      <c r="G234" s="235"/>
      <c r="H234" s="239">
        <v>193.80000000000001</v>
      </c>
      <c r="I234" s="240"/>
      <c r="J234" s="235"/>
      <c r="K234" s="235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207</v>
      </c>
      <c r="AU234" s="245" t="s">
        <v>83</v>
      </c>
      <c r="AV234" s="13" t="s">
        <v>83</v>
      </c>
      <c r="AW234" s="13" t="s">
        <v>35</v>
      </c>
      <c r="AX234" s="13" t="s">
        <v>74</v>
      </c>
      <c r="AY234" s="245" t="s">
        <v>197</v>
      </c>
    </row>
    <row r="235" s="13" customFormat="1">
      <c r="A235" s="13"/>
      <c r="B235" s="234"/>
      <c r="C235" s="235"/>
      <c r="D235" s="236" t="s">
        <v>207</v>
      </c>
      <c r="E235" s="237" t="s">
        <v>19</v>
      </c>
      <c r="F235" s="238" t="s">
        <v>4944</v>
      </c>
      <c r="G235" s="235"/>
      <c r="H235" s="239">
        <v>45.600000000000001</v>
      </c>
      <c r="I235" s="240"/>
      <c r="J235" s="235"/>
      <c r="K235" s="235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207</v>
      </c>
      <c r="AU235" s="245" t="s">
        <v>83</v>
      </c>
      <c r="AV235" s="13" t="s">
        <v>83</v>
      </c>
      <c r="AW235" s="13" t="s">
        <v>35</v>
      </c>
      <c r="AX235" s="13" t="s">
        <v>74</v>
      </c>
      <c r="AY235" s="245" t="s">
        <v>197</v>
      </c>
    </row>
    <row r="236" s="13" customFormat="1">
      <c r="A236" s="13"/>
      <c r="B236" s="234"/>
      <c r="C236" s="235"/>
      <c r="D236" s="236" t="s">
        <v>207</v>
      </c>
      <c r="E236" s="237" t="s">
        <v>19</v>
      </c>
      <c r="F236" s="238" t="s">
        <v>4945</v>
      </c>
      <c r="G236" s="235"/>
      <c r="H236" s="239">
        <v>31.600000000000001</v>
      </c>
      <c r="I236" s="240"/>
      <c r="J236" s="235"/>
      <c r="K236" s="235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207</v>
      </c>
      <c r="AU236" s="245" t="s">
        <v>83</v>
      </c>
      <c r="AV236" s="13" t="s">
        <v>83</v>
      </c>
      <c r="AW236" s="13" t="s">
        <v>35</v>
      </c>
      <c r="AX236" s="13" t="s">
        <v>74</v>
      </c>
      <c r="AY236" s="245" t="s">
        <v>197</v>
      </c>
    </row>
    <row r="237" s="13" customFormat="1">
      <c r="A237" s="13"/>
      <c r="B237" s="234"/>
      <c r="C237" s="235"/>
      <c r="D237" s="236" t="s">
        <v>207</v>
      </c>
      <c r="E237" s="237" t="s">
        <v>19</v>
      </c>
      <c r="F237" s="238" t="s">
        <v>4946</v>
      </c>
      <c r="G237" s="235"/>
      <c r="H237" s="239">
        <v>42</v>
      </c>
      <c r="I237" s="240"/>
      <c r="J237" s="235"/>
      <c r="K237" s="235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207</v>
      </c>
      <c r="AU237" s="245" t="s">
        <v>83</v>
      </c>
      <c r="AV237" s="13" t="s">
        <v>83</v>
      </c>
      <c r="AW237" s="13" t="s">
        <v>35</v>
      </c>
      <c r="AX237" s="13" t="s">
        <v>74</v>
      </c>
      <c r="AY237" s="245" t="s">
        <v>197</v>
      </c>
    </row>
    <row r="238" s="13" customFormat="1">
      <c r="A238" s="13"/>
      <c r="B238" s="234"/>
      <c r="C238" s="235"/>
      <c r="D238" s="236" t="s">
        <v>207</v>
      </c>
      <c r="E238" s="237" t="s">
        <v>19</v>
      </c>
      <c r="F238" s="238" t="s">
        <v>4947</v>
      </c>
      <c r="G238" s="235"/>
      <c r="H238" s="239">
        <v>29</v>
      </c>
      <c r="I238" s="240"/>
      <c r="J238" s="235"/>
      <c r="K238" s="235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207</v>
      </c>
      <c r="AU238" s="245" t="s">
        <v>83</v>
      </c>
      <c r="AV238" s="13" t="s">
        <v>83</v>
      </c>
      <c r="AW238" s="13" t="s">
        <v>35</v>
      </c>
      <c r="AX238" s="13" t="s">
        <v>74</v>
      </c>
      <c r="AY238" s="245" t="s">
        <v>197</v>
      </c>
    </row>
    <row r="239" s="13" customFormat="1">
      <c r="A239" s="13"/>
      <c r="B239" s="234"/>
      <c r="C239" s="235"/>
      <c r="D239" s="236" t="s">
        <v>207</v>
      </c>
      <c r="E239" s="237" t="s">
        <v>19</v>
      </c>
      <c r="F239" s="238" t="s">
        <v>4948</v>
      </c>
      <c r="G239" s="235"/>
      <c r="H239" s="239">
        <v>30.100000000000001</v>
      </c>
      <c r="I239" s="240"/>
      <c r="J239" s="235"/>
      <c r="K239" s="235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207</v>
      </c>
      <c r="AU239" s="245" t="s">
        <v>83</v>
      </c>
      <c r="AV239" s="13" t="s">
        <v>83</v>
      </c>
      <c r="AW239" s="13" t="s">
        <v>35</v>
      </c>
      <c r="AX239" s="13" t="s">
        <v>74</v>
      </c>
      <c r="AY239" s="245" t="s">
        <v>197</v>
      </c>
    </row>
    <row r="240" s="13" customFormat="1">
      <c r="A240" s="13"/>
      <c r="B240" s="234"/>
      <c r="C240" s="235"/>
      <c r="D240" s="236" t="s">
        <v>207</v>
      </c>
      <c r="E240" s="237" t="s">
        <v>19</v>
      </c>
      <c r="F240" s="238" t="s">
        <v>4949</v>
      </c>
      <c r="G240" s="235"/>
      <c r="H240" s="239">
        <v>22.800000000000001</v>
      </c>
      <c r="I240" s="240"/>
      <c r="J240" s="235"/>
      <c r="K240" s="235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207</v>
      </c>
      <c r="AU240" s="245" t="s">
        <v>83</v>
      </c>
      <c r="AV240" s="13" t="s">
        <v>83</v>
      </c>
      <c r="AW240" s="13" t="s">
        <v>35</v>
      </c>
      <c r="AX240" s="13" t="s">
        <v>74</v>
      </c>
      <c r="AY240" s="245" t="s">
        <v>197</v>
      </c>
    </row>
    <row r="241" s="13" customFormat="1">
      <c r="A241" s="13"/>
      <c r="B241" s="234"/>
      <c r="C241" s="235"/>
      <c r="D241" s="236" t="s">
        <v>207</v>
      </c>
      <c r="E241" s="237" t="s">
        <v>19</v>
      </c>
      <c r="F241" s="238" t="s">
        <v>4950</v>
      </c>
      <c r="G241" s="235"/>
      <c r="H241" s="239">
        <v>29.699999999999999</v>
      </c>
      <c r="I241" s="240"/>
      <c r="J241" s="235"/>
      <c r="K241" s="235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207</v>
      </c>
      <c r="AU241" s="245" t="s">
        <v>83</v>
      </c>
      <c r="AV241" s="13" t="s">
        <v>83</v>
      </c>
      <c r="AW241" s="13" t="s">
        <v>35</v>
      </c>
      <c r="AX241" s="13" t="s">
        <v>74</v>
      </c>
      <c r="AY241" s="245" t="s">
        <v>197</v>
      </c>
    </row>
    <row r="242" s="13" customFormat="1">
      <c r="A242" s="13"/>
      <c r="B242" s="234"/>
      <c r="C242" s="235"/>
      <c r="D242" s="236" t="s">
        <v>207</v>
      </c>
      <c r="E242" s="237" t="s">
        <v>19</v>
      </c>
      <c r="F242" s="238" t="s">
        <v>4951</v>
      </c>
      <c r="G242" s="235"/>
      <c r="H242" s="239">
        <v>22</v>
      </c>
      <c r="I242" s="240"/>
      <c r="J242" s="235"/>
      <c r="K242" s="235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207</v>
      </c>
      <c r="AU242" s="245" t="s">
        <v>83</v>
      </c>
      <c r="AV242" s="13" t="s">
        <v>83</v>
      </c>
      <c r="AW242" s="13" t="s">
        <v>35</v>
      </c>
      <c r="AX242" s="13" t="s">
        <v>74</v>
      </c>
      <c r="AY242" s="245" t="s">
        <v>197</v>
      </c>
    </row>
    <row r="243" s="13" customFormat="1">
      <c r="A243" s="13"/>
      <c r="B243" s="234"/>
      <c r="C243" s="235"/>
      <c r="D243" s="236" t="s">
        <v>207</v>
      </c>
      <c r="E243" s="237" t="s">
        <v>19</v>
      </c>
      <c r="F243" s="238" t="s">
        <v>4952</v>
      </c>
      <c r="G243" s="235"/>
      <c r="H243" s="239">
        <v>11.300000000000001</v>
      </c>
      <c r="I243" s="240"/>
      <c r="J243" s="235"/>
      <c r="K243" s="235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207</v>
      </c>
      <c r="AU243" s="245" t="s">
        <v>83</v>
      </c>
      <c r="AV243" s="13" t="s">
        <v>83</v>
      </c>
      <c r="AW243" s="13" t="s">
        <v>35</v>
      </c>
      <c r="AX243" s="13" t="s">
        <v>74</v>
      </c>
      <c r="AY243" s="245" t="s">
        <v>197</v>
      </c>
    </row>
    <row r="244" s="14" customFormat="1">
      <c r="A244" s="14"/>
      <c r="B244" s="246"/>
      <c r="C244" s="247"/>
      <c r="D244" s="236" t="s">
        <v>207</v>
      </c>
      <c r="E244" s="248" t="s">
        <v>19</v>
      </c>
      <c r="F244" s="249" t="s">
        <v>216</v>
      </c>
      <c r="G244" s="247"/>
      <c r="H244" s="250">
        <v>457.90000000000003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6" t="s">
        <v>207</v>
      </c>
      <c r="AU244" s="256" t="s">
        <v>83</v>
      </c>
      <c r="AV244" s="14" t="s">
        <v>109</v>
      </c>
      <c r="AW244" s="14" t="s">
        <v>35</v>
      </c>
      <c r="AX244" s="14" t="s">
        <v>81</v>
      </c>
      <c r="AY244" s="256" t="s">
        <v>197</v>
      </c>
    </row>
    <row r="245" s="2" customFormat="1" ht="24.15" customHeight="1">
      <c r="A245" s="41"/>
      <c r="B245" s="42"/>
      <c r="C245" s="279" t="s">
        <v>525</v>
      </c>
      <c r="D245" s="279" t="s">
        <v>542</v>
      </c>
      <c r="E245" s="280" t="s">
        <v>4953</v>
      </c>
      <c r="F245" s="281" t="s">
        <v>4954</v>
      </c>
      <c r="G245" s="282" t="s">
        <v>253</v>
      </c>
      <c r="H245" s="283">
        <v>0.372</v>
      </c>
      <c r="I245" s="284"/>
      <c r="J245" s="285">
        <f>ROUND(I245*H245,2)</f>
        <v>0</v>
      </c>
      <c r="K245" s="281" t="s">
        <v>203</v>
      </c>
      <c r="L245" s="286"/>
      <c r="M245" s="287" t="s">
        <v>19</v>
      </c>
      <c r="N245" s="288" t="s">
        <v>45</v>
      </c>
      <c r="O245" s="87"/>
      <c r="P245" s="225">
        <f>O245*H245</f>
        <v>0</v>
      </c>
      <c r="Q245" s="225">
        <v>1</v>
      </c>
      <c r="R245" s="225">
        <f>Q245*H245</f>
        <v>0.372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396</v>
      </c>
      <c r="AT245" s="227" t="s">
        <v>542</v>
      </c>
      <c r="AU245" s="227" t="s">
        <v>83</v>
      </c>
      <c r="AY245" s="20" t="s">
        <v>197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81</v>
      </c>
      <c r="BK245" s="228">
        <f>ROUND(I245*H245,2)</f>
        <v>0</v>
      </c>
      <c r="BL245" s="20" t="s">
        <v>291</v>
      </c>
      <c r="BM245" s="227" t="s">
        <v>4955</v>
      </c>
    </row>
    <row r="246" s="15" customFormat="1">
      <c r="A246" s="15"/>
      <c r="B246" s="257"/>
      <c r="C246" s="258"/>
      <c r="D246" s="236" t="s">
        <v>207</v>
      </c>
      <c r="E246" s="259" t="s">
        <v>19</v>
      </c>
      <c r="F246" s="260" t="s">
        <v>4942</v>
      </c>
      <c r="G246" s="258"/>
      <c r="H246" s="259" t="s">
        <v>19</v>
      </c>
      <c r="I246" s="261"/>
      <c r="J246" s="258"/>
      <c r="K246" s="258"/>
      <c r="L246" s="262"/>
      <c r="M246" s="263"/>
      <c r="N246" s="264"/>
      <c r="O246" s="264"/>
      <c r="P246" s="264"/>
      <c r="Q246" s="264"/>
      <c r="R246" s="264"/>
      <c r="S246" s="264"/>
      <c r="T246" s="26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6" t="s">
        <v>207</v>
      </c>
      <c r="AU246" s="266" t="s">
        <v>83</v>
      </c>
      <c r="AV246" s="15" t="s">
        <v>81</v>
      </c>
      <c r="AW246" s="15" t="s">
        <v>35</v>
      </c>
      <c r="AX246" s="15" t="s">
        <v>74</v>
      </c>
      <c r="AY246" s="266" t="s">
        <v>197</v>
      </c>
    </row>
    <row r="247" s="13" customFormat="1">
      <c r="A247" s="13"/>
      <c r="B247" s="234"/>
      <c r="C247" s="235"/>
      <c r="D247" s="236" t="s">
        <v>207</v>
      </c>
      <c r="E247" s="237" t="s">
        <v>19</v>
      </c>
      <c r="F247" s="238" t="s">
        <v>4943</v>
      </c>
      <c r="G247" s="235"/>
      <c r="H247" s="239">
        <v>193.80000000000001</v>
      </c>
      <c r="I247" s="240"/>
      <c r="J247" s="235"/>
      <c r="K247" s="235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207</v>
      </c>
      <c r="AU247" s="245" t="s">
        <v>83</v>
      </c>
      <c r="AV247" s="13" t="s">
        <v>83</v>
      </c>
      <c r="AW247" s="13" t="s">
        <v>35</v>
      </c>
      <c r="AX247" s="13" t="s">
        <v>74</v>
      </c>
      <c r="AY247" s="245" t="s">
        <v>197</v>
      </c>
    </row>
    <row r="248" s="13" customFormat="1">
      <c r="A248" s="13"/>
      <c r="B248" s="234"/>
      <c r="C248" s="235"/>
      <c r="D248" s="236" t="s">
        <v>207</v>
      </c>
      <c r="E248" s="237" t="s">
        <v>19</v>
      </c>
      <c r="F248" s="238" t="s">
        <v>4944</v>
      </c>
      <c r="G248" s="235"/>
      <c r="H248" s="239">
        <v>45.600000000000001</v>
      </c>
      <c r="I248" s="240"/>
      <c r="J248" s="235"/>
      <c r="K248" s="235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207</v>
      </c>
      <c r="AU248" s="245" t="s">
        <v>83</v>
      </c>
      <c r="AV248" s="13" t="s">
        <v>83</v>
      </c>
      <c r="AW248" s="13" t="s">
        <v>35</v>
      </c>
      <c r="AX248" s="13" t="s">
        <v>74</v>
      </c>
      <c r="AY248" s="245" t="s">
        <v>197</v>
      </c>
    </row>
    <row r="249" s="13" customFormat="1">
      <c r="A249" s="13"/>
      <c r="B249" s="234"/>
      <c r="C249" s="235"/>
      <c r="D249" s="236" t="s">
        <v>207</v>
      </c>
      <c r="E249" s="237" t="s">
        <v>19</v>
      </c>
      <c r="F249" s="238" t="s">
        <v>4945</v>
      </c>
      <c r="G249" s="235"/>
      <c r="H249" s="239">
        <v>31.600000000000001</v>
      </c>
      <c r="I249" s="240"/>
      <c r="J249" s="235"/>
      <c r="K249" s="235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207</v>
      </c>
      <c r="AU249" s="245" t="s">
        <v>83</v>
      </c>
      <c r="AV249" s="13" t="s">
        <v>83</v>
      </c>
      <c r="AW249" s="13" t="s">
        <v>35</v>
      </c>
      <c r="AX249" s="13" t="s">
        <v>74</v>
      </c>
      <c r="AY249" s="245" t="s">
        <v>197</v>
      </c>
    </row>
    <row r="250" s="13" customFormat="1">
      <c r="A250" s="13"/>
      <c r="B250" s="234"/>
      <c r="C250" s="235"/>
      <c r="D250" s="236" t="s">
        <v>207</v>
      </c>
      <c r="E250" s="237" t="s">
        <v>19</v>
      </c>
      <c r="F250" s="238" t="s">
        <v>4946</v>
      </c>
      <c r="G250" s="235"/>
      <c r="H250" s="239">
        <v>42</v>
      </c>
      <c r="I250" s="240"/>
      <c r="J250" s="235"/>
      <c r="K250" s="235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207</v>
      </c>
      <c r="AU250" s="245" t="s">
        <v>83</v>
      </c>
      <c r="AV250" s="13" t="s">
        <v>83</v>
      </c>
      <c r="AW250" s="13" t="s">
        <v>35</v>
      </c>
      <c r="AX250" s="13" t="s">
        <v>74</v>
      </c>
      <c r="AY250" s="245" t="s">
        <v>197</v>
      </c>
    </row>
    <row r="251" s="13" customFormat="1">
      <c r="A251" s="13"/>
      <c r="B251" s="234"/>
      <c r="C251" s="235"/>
      <c r="D251" s="236" t="s">
        <v>207</v>
      </c>
      <c r="E251" s="237" t="s">
        <v>19</v>
      </c>
      <c r="F251" s="238" t="s">
        <v>4947</v>
      </c>
      <c r="G251" s="235"/>
      <c r="H251" s="239">
        <v>29</v>
      </c>
      <c r="I251" s="240"/>
      <c r="J251" s="235"/>
      <c r="K251" s="235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207</v>
      </c>
      <c r="AU251" s="245" t="s">
        <v>83</v>
      </c>
      <c r="AV251" s="13" t="s">
        <v>83</v>
      </c>
      <c r="AW251" s="13" t="s">
        <v>35</v>
      </c>
      <c r="AX251" s="13" t="s">
        <v>74</v>
      </c>
      <c r="AY251" s="245" t="s">
        <v>197</v>
      </c>
    </row>
    <row r="252" s="13" customFormat="1">
      <c r="A252" s="13"/>
      <c r="B252" s="234"/>
      <c r="C252" s="235"/>
      <c r="D252" s="236" t="s">
        <v>207</v>
      </c>
      <c r="E252" s="237" t="s">
        <v>19</v>
      </c>
      <c r="F252" s="238" t="s">
        <v>4948</v>
      </c>
      <c r="G252" s="235"/>
      <c r="H252" s="239">
        <v>30.100000000000001</v>
      </c>
      <c r="I252" s="240"/>
      <c r="J252" s="235"/>
      <c r="K252" s="235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207</v>
      </c>
      <c r="AU252" s="245" t="s">
        <v>83</v>
      </c>
      <c r="AV252" s="13" t="s">
        <v>83</v>
      </c>
      <c r="AW252" s="13" t="s">
        <v>35</v>
      </c>
      <c r="AX252" s="13" t="s">
        <v>74</v>
      </c>
      <c r="AY252" s="245" t="s">
        <v>197</v>
      </c>
    </row>
    <row r="253" s="14" customFormat="1">
      <c r="A253" s="14"/>
      <c r="B253" s="246"/>
      <c r="C253" s="247"/>
      <c r="D253" s="236" t="s">
        <v>207</v>
      </c>
      <c r="E253" s="248" t="s">
        <v>19</v>
      </c>
      <c r="F253" s="249" t="s">
        <v>216</v>
      </c>
      <c r="G253" s="247"/>
      <c r="H253" s="250">
        <v>372.10000000000002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207</v>
      </c>
      <c r="AU253" s="256" t="s">
        <v>83</v>
      </c>
      <c r="AV253" s="14" t="s">
        <v>109</v>
      </c>
      <c r="AW253" s="14" t="s">
        <v>35</v>
      </c>
      <c r="AX253" s="14" t="s">
        <v>74</v>
      </c>
      <c r="AY253" s="256" t="s">
        <v>197</v>
      </c>
    </row>
    <row r="254" s="13" customFormat="1">
      <c r="A254" s="13"/>
      <c r="B254" s="234"/>
      <c r="C254" s="235"/>
      <c r="D254" s="236" t="s">
        <v>207</v>
      </c>
      <c r="E254" s="237" t="s">
        <v>19</v>
      </c>
      <c r="F254" s="238" t="s">
        <v>4956</v>
      </c>
      <c r="G254" s="235"/>
      <c r="H254" s="239">
        <v>0.372</v>
      </c>
      <c r="I254" s="240"/>
      <c r="J254" s="235"/>
      <c r="K254" s="235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207</v>
      </c>
      <c r="AU254" s="245" t="s">
        <v>83</v>
      </c>
      <c r="AV254" s="13" t="s">
        <v>83</v>
      </c>
      <c r="AW254" s="13" t="s">
        <v>35</v>
      </c>
      <c r="AX254" s="13" t="s">
        <v>74</v>
      </c>
      <c r="AY254" s="245" t="s">
        <v>197</v>
      </c>
    </row>
    <row r="255" s="14" customFormat="1">
      <c r="A255" s="14"/>
      <c r="B255" s="246"/>
      <c r="C255" s="247"/>
      <c r="D255" s="236" t="s">
        <v>207</v>
      </c>
      <c r="E255" s="248" t="s">
        <v>19</v>
      </c>
      <c r="F255" s="249" t="s">
        <v>216</v>
      </c>
      <c r="G255" s="247"/>
      <c r="H255" s="250">
        <v>0.372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6" t="s">
        <v>207</v>
      </c>
      <c r="AU255" s="256" t="s">
        <v>83</v>
      </c>
      <c r="AV255" s="14" t="s">
        <v>109</v>
      </c>
      <c r="AW255" s="14" t="s">
        <v>35</v>
      </c>
      <c r="AX255" s="14" t="s">
        <v>81</v>
      </c>
      <c r="AY255" s="256" t="s">
        <v>197</v>
      </c>
    </row>
    <row r="256" s="2" customFormat="1" ht="24.15" customHeight="1">
      <c r="A256" s="41"/>
      <c r="B256" s="42"/>
      <c r="C256" s="279" t="s">
        <v>533</v>
      </c>
      <c r="D256" s="279" t="s">
        <v>542</v>
      </c>
      <c r="E256" s="280" t="s">
        <v>4957</v>
      </c>
      <c r="F256" s="281" t="s">
        <v>4958</v>
      </c>
      <c r="G256" s="282" t="s">
        <v>253</v>
      </c>
      <c r="H256" s="283">
        <v>0.010999999999999999</v>
      </c>
      <c r="I256" s="284"/>
      <c r="J256" s="285">
        <f>ROUND(I256*H256,2)</f>
        <v>0</v>
      </c>
      <c r="K256" s="281" t="s">
        <v>203</v>
      </c>
      <c r="L256" s="286"/>
      <c r="M256" s="287" t="s">
        <v>19</v>
      </c>
      <c r="N256" s="288" t="s">
        <v>45</v>
      </c>
      <c r="O256" s="87"/>
      <c r="P256" s="225">
        <f>O256*H256</f>
        <v>0</v>
      </c>
      <c r="Q256" s="225">
        <v>1</v>
      </c>
      <c r="R256" s="225">
        <f>Q256*H256</f>
        <v>0.010999999999999999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396</v>
      </c>
      <c r="AT256" s="227" t="s">
        <v>542</v>
      </c>
      <c r="AU256" s="227" t="s">
        <v>83</v>
      </c>
      <c r="AY256" s="20" t="s">
        <v>197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81</v>
      </c>
      <c r="BK256" s="228">
        <f>ROUND(I256*H256,2)</f>
        <v>0</v>
      </c>
      <c r="BL256" s="20" t="s">
        <v>291</v>
      </c>
      <c r="BM256" s="227" t="s">
        <v>4959</v>
      </c>
    </row>
    <row r="257" s="15" customFormat="1">
      <c r="A257" s="15"/>
      <c r="B257" s="257"/>
      <c r="C257" s="258"/>
      <c r="D257" s="236" t="s">
        <v>207</v>
      </c>
      <c r="E257" s="259" t="s">
        <v>19</v>
      </c>
      <c r="F257" s="260" t="s">
        <v>4942</v>
      </c>
      <c r="G257" s="258"/>
      <c r="H257" s="259" t="s">
        <v>19</v>
      </c>
      <c r="I257" s="261"/>
      <c r="J257" s="258"/>
      <c r="K257" s="258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207</v>
      </c>
      <c r="AU257" s="266" t="s">
        <v>83</v>
      </c>
      <c r="AV257" s="15" t="s">
        <v>81</v>
      </c>
      <c r="AW257" s="15" t="s">
        <v>35</v>
      </c>
      <c r="AX257" s="15" t="s">
        <v>74</v>
      </c>
      <c r="AY257" s="266" t="s">
        <v>197</v>
      </c>
    </row>
    <row r="258" s="13" customFormat="1">
      <c r="A258" s="13"/>
      <c r="B258" s="234"/>
      <c r="C258" s="235"/>
      <c r="D258" s="236" t="s">
        <v>207</v>
      </c>
      <c r="E258" s="237" t="s">
        <v>19</v>
      </c>
      <c r="F258" s="238" t="s">
        <v>4960</v>
      </c>
      <c r="G258" s="235"/>
      <c r="H258" s="239">
        <v>11.300000000000001</v>
      </c>
      <c r="I258" s="240"/>
      <c r="J258" s="235"/>
      <c r="K258" s="235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207</v>
      </c>
      <c r="AU258" s="245" t="s">
        <v>83</v>
      </c>
      <c r="AV258" s="13" t="s">
        <v>83</v>
      </c>
      <c r="AW258" s="13" t="s">
        <v>35</v>
      </c>
      <c r="AX258" s="13" t="s">
        <v>74</v>
      </c>
      <c r="AY258" s="245" t="s">
        <v>197</v>
      </c>
    </row>
    <row r="259" s="14" customFormat="1">
      <c r="A259" s="14"/>
      <c r="B259" s="246"/>
      <c r="C259" s="247"/>
      <c r="D259" s="236" t="s">
        <v>207</v>
      </c>
      <c r="E259" s="248" t="s">
        <v>19</v>
      </c>
      <c r="F259" s="249" t="s">
        <v>216</v>
      </c>
      <c r="G259" s="247"/>
      <c r="H259" s="250">
        <v>11.300000000000001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6" t="s">
        <v>207</v>
      </c>
      <c r="AU259" s="256" t="s">
        <v>83</v>
      </c>
      <c r="AV259" s="14" t="s">
        <v>109</v>
      </c>
      <c r="AW259" s="14" t="s">
        <v>35</v>
      </c>
      <c r="AX259" s="14" t="s">
        <v>74</v>
      </c>
      <c r="AY259" s="256" t="s">
        <v>197</v>
      </c>
    </row>
    <row r="260" s="13" customFormat="1">
      <c r="A260" s="13"/>
      <c r="B260" s="234"/>
      <c r="C260" s="235"/>
      <c r="D260" s="236" t="s">
        <v>207</v>
      </c>
      <c r="E260" s="237" t="s">
        <v>19</v>
      </c>
      <c r="F260" s="238" t="s">
        <v>4961</v>
      </c>
      <c r="G260" s="235"/>
      <c r="H260" s="239">
        <v>0.010999999999999999</v>
      </c>
      <c r="I260" s="240"/>
      <c r="J260" s="235"/>
      <c r="K260" s="235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207</v>
      </c>
      <c r="AU260" s="245" t="s">
        <v>83</v>
      </c>
      <c r="AV260" s="13" t="s">
        <v>83</v>
      </c>
      <c r="AW260" s="13" t="s">
        <v>35</v>
      </c>
      <c r="AX260" s="13" t="s">
        <v>74</v>
      </c>
      <c r="AY260" s="245" t="s">
        <v>197</v>
      </c>
    </row>
    <row r="261" s="14" customFormat="1">
      <c r="A261" s="14"/>
      <c r="B261" s="246"/>
      <c r="C261" s="247"/>
      <c r="D261" s="236" t="s">
        <v>207</v>
      </c>
      <c r="E261" s="248" t="s">
        <v>19</v>
      </c>
      <c r="F261" s="249" t="s">
        <v>216</v>
      </c>
      <c r="G261" s="247"/>
      <c r="H261" s="250">
        <v>0.010999999999999999</v>
      </c>
      <c r="I261" s="251"/>
      <c r="J261" s="247"/>
      <c r="K261" s="247"/>
      <c r="L261" s="252"/>
      <c r="M261" s="253"/>
      <c r="N261" s="254"/>
      <c r="O261" s="254"/>
      <c r="P261" s="254"/>
      <c r="Q261" s="254"/>
      <c r="R261" s="254"/>
      <c r="S261" s="254"/>
      <c r="T261" s="25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6" t="s">
        <v>207</v>
      </c>
      <c r="AU261" s="256" t="s">
        <v>83</v>
      </c>
      <c r="AV261" s="14" t="s">
        <v>109</v>
      </c>
      <c r="AW261" s="14" t="s">
        <v>35</v>
      </c>
      <c r="AX261" s="14" t="s">
        <v>81</v>
      </c>
      <c r="AY261" s="256" t="s">
        <v>197</v>
      </c>
    </row>
    <row r="262" s="2" customFormat="1" ht="24.15" customHeight="1">
      <c r="A262" s="41"/>
      <c r="B262" s="42"/>
      <c r="C262" s="279" t="s">
        <v>541</v>
      </c>
      <c r="D262" s="279" t="s">
        <v>542</v>
      </c>
      <c r="E262" s="280" t="s">
        <v>4962</v>
      </c>
      <c r="F262" s="281" t="s">
        <v>4963</v>
      </c>
      <c r="G262" s="282" t="s">
        <v>253</v>
      </c>
      <c r="H262" s="283">
        <v>0.074999999999999997</v>
      </c>
      <c r="I262" s="284"/>
      <c r="J262" s="285">
        <f>ROUND(I262*H262,2)</f>
        <v>0</v>
      </c>
      <c r="K262" s="281" t="s">
        <v>203</v>
      </c>
      <c r="L262" s="286"/>
      <c r="M262" s="287" t="s">
        <v>19</v>
      </c>
      <c r="N262" s="288" t="s">
        <v>45</v>
      </c>
      <c r="O262" s="87"/>
      <c r="P262" s="225">
        <f>O262*H262</f>
        <v>0</v>
      </c>
      <c r="Q262" s="225">
        <v>1</v>
      </c>
      <c r="R262" s="225">
        <f>Q262*H262</f>
        <v>0.074999999999999997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396</v>
      </c>
      <c r="AT262" s="227" t="s">
        <v>542</v>
      </c>
      <c r="AU262" s="227" t="s">
        <v>83</v>
      </c>
      <c r="AY262" s="20" t="s">
        <v>197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81</v>
      </c>
      <c r="BK262" s="228">
        <f>ROUND(I262*H262,2)</f>
        <v>0</v>
      </c>
      <c r="BL262" s="20" t="s">
        <v>291</v>
      </c>
      <c r="BM262" s="227" t="s">
        <v>4964</v>
      </c>
    </row>
    <row r="263" s="15" customFormat="1">
      <c r="A263" s="15"/>
      <c r="B263" s="257"/>
      <c r="C263" s="258"/>
      <c r="D263" s="236" t="s">
        <v>207</v>
      </c>
      <c r="E263" s="259" t="s">
        <v>19</v>
      </c>
      <c r="F263" s="260" t="s">
        <v>4942</v>
      </c>
      <c r="G263" s="258"/>
      <c r="H263" s="259" t="s">
        <v>19</v>
      </c>
      <c r="I263" s="261"/>
      <c r="J263" s="258"/>
      <c r="K263" s="258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207</v>
      </c>
      <c r="AU263" s="266" t="s">
        <v>83</v>
      </c>
      <c r="AV263" s="15" t="s">
        <v>81</v>
      </c>
      <c r="AW263" s="15" t="s">
        <v>35</v>
      </c>
      <c r="AX263" s="15" t="s">
        <v>74</v>
      </c>
      <c r="AY263" s="266" t="s">
        <v>197</v>
      </c>
    </row>
    <row r="264" s="13" customFormat="1">
      <c r="A264" s="13"/>
      <c r="B264" s="234"/>
      <c r="C264" s="235"/>
      <c r="D264" s="236" t="s">
        <v>207</v>
      </c>
      <c r="E264" s="237" t="s">
        <v>19</v>
      </c>
      <c r="F264" s="238" t="s">
        <v>4949</v>
      </c>
      <c r="G264" s="235"/>
      <c r="H264" s="239">
        <v>22.800000000000001</v>
      </c>
      <c r="I264" s="240"/>
      <c r="J264" s="235"/>
      <c r="K264" s="235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207</v>
      </c>
      <c r="AU264" s="245" t="s">
        <v>83</v>
      </c>
      <c r="AV264" s="13" t="s">
        <v>83</v>
      </c>
      <c r="AW264" s="13" t="s">
        <v>35</v>
      </c>
      <c r="AX264" s="13" t="s">
        <v>74</v>
      </c>
      <c r="AY264" s="245" t="s">
        <v>197</v>
      </c>
    </row>
    <row r="265" s="13" customFormat="1">
      <c r="A265" s="13"/>
      <c r="B265" s="234"/>
      <c r="C265" s="235"/>
      <c r="D265" s="236" t="s">
        <v>207</v>
      </c>
      <c r="E265" s="237" t="s">
        <v>19</v>
      </c>
      <c r="F265" s="238" t="s">
        <v>4950</v>
      </c>
      <c r="G265" s="235"/>
      <c r="H265" s="239">
        <v>29.699999999999999</v>
      </c>
      <c r="I265" s="240"/>
      <c r="J265" s="235"/>
      <c r="K265" s="235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207</v>
      </c>
      <c r="AU265" s="245" t="s">
        <v>83</v>
      </c>
      <c r="AV265" s="13" t="s">
        <v>83</v>
      </c>
      <c r="AW265" s="13" t="s">
        <v>35</v>
      </c>
      <c r="AX265" s="13" t="s">
        <v>74</v>
      </c>
      <c r="AY265" s="245" t="s">
        <v>197</v>
      </c>
    </row>
    <row r="266" s="13" customFormat="1">
      <c r="A266" s="13"/>
      <c r="B266" s="234"/>
      <c r="C266" s="235"/>
      <c r="D266" s="236" t="s">
        <v>207</v>
      </c>
      <c r="E266" s="237" t="s">
        <v>19</v>
      </c>
      <c r="F266" s="238" t="s">
        <v>4951</v>
      </c>
      <c r="G266" s="235"/>
      <c r="H266" s="239">
        <v>22</v>
      </c>
      <c r="I266" s="240"/>
      <c r="J266" s="235"/>
      <c r="K266" s="235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207</v>
      </c>
      <c r="AU266" s="245" t="s">
        <v>83</v>
      </c>
      <c r="AV266" s="13" t="s">
        <v>83</v>
      </c>
      <c r="AW266" s="13" t="s">
        <v>35</v>
      </c>
      <c r="AX266" s="13" t="s">
        <v>74</v>
      </c>
      <c r="AY266" s="245" t="s">
        <v>197</v>
      </c>
    </row>
    <row r="267" s="14" customFormat="1">
      <c r="A267" s="14"/>
      <c r="B267" s="246"/>
      <c r="C267" s="247"/>
      <c r="D267" s="236" t="s">
        <v>207</v>
      </c>
      <c r="E267" s="248" t="s">
        <v>19</v>
      </c>
      <c r="F267" s="249" t="s">
        <v>216</v>
      </c>
      <c r="G267" s="247"/>
      <c r="H267" s="250">
        <v>74.5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6" t="s">
        <v>207</v>
      </c>
      <c r="AU267" s="256" t="s">
        <v>83</v>
      </c>
      <c r="AV267" s="14" t="s">
        <v>109</v>
      </c>
      <c r="AW267" s="14" t="s">
        <v>35</v>
      </c>
      <c r="AX267" s="14" t="s">
        <v>74</v>
      </c>
      <c r="AY267" s="256" t="s">
        <v>197</v>
      </c>
    </row>
    <row r="268" s="13" customFormat="1">
      <c r="A268" s="13"/>
      <c r="B268" s="234"/>
      <c r="C268" s="235"/>
      <c r="D268" s="236" t="s">
        <v>207</v>
      </c>
      <c r="E268" s="237" t="s">
        <v>19</v>
      </c>
      <c r="F268" s="238" t="s">
        <v>4965</v>
      </c>
      <c r="G268" s="235"/>
      <c r="H268" s="239">
        <v>0.074999999999999997</v>
      </c>
      <c r="I268" s="240"/>
      <c r="J268" s="235"/>
      <c r="K268" s="235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207</v>
      </c>
      <c r="AU268" s="245" t="s">
        <v>83</v>
      </c>
      <c r="AV268" s="13" t="s">
        <v>83</v>
      </c>
      <c r="AW268" s="13" t="s">
        <v>35</v>
      </c>
      <c r="AX268" s="13" t="s">
        <v>74</v>
      </c>
      <c r="AY268" s="245" t="s">
        <v>197</v>
      </c>
    </row>
    <row r="269" s="14" customFormat="1">
      <c r="A269" s="14"/>
      <c r="B269" s="246"/>
      <c r="C269" s="247"/>
      <c r="D269" s="236" t="s">
        <v>207</v>
      </c>
      <c r="E269" s="248" t="s">
        <v>19</v>
      </c>
      <c r="F269" s="249" t="s">
        <v>216</v>
      </c>
      <c r="G269" s="247"/>
      <c r="H269" s="250">
        <v>0.074999999999999997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6" t="s">
        <v>207</v>
      </c>
      <c r="AU269" s="256" t="s">
        <v>83</v>
      </c>
      <c r="AV269" s="14" t="s">
        <v>109</v>
      </c>
      <c r="AW269" s="14" t="s">
        <v>35</v>
      </c>
      <c r="AX269" s="14" t="s">
        <v>81</v>
      </c>
      <c r="AY269" s="256" t="s">
        <v>197</v>
      </c>
    </row>
    <row r="270" s="2" customFormat="1" ht="44.25" customHeight="1">
      <c r="A270" s="41"/>
      <c r="B270" s="42"/>
      <c r="C270" s="216" t="s">
        <v>546</v>
      </c>
      <c r="D270" s="216" t="s">
        <v>199</v>
      </c>
      <c r="E270" s="217" t="s">
        <v>4966</v>
      </c>
      <c r="F270" s="218" t="s">
        <v>4967</v>
      </c>
      <c r="G270" s="219" t="s">
        <v>1259</v>
      </c>
      <c r="H270" s="290"/>
      <c r="I270" s="221"/>
      <c r="J270" s="222">
        <f>ROUND(I270*H270,2)</f>
        <v>0</v>
      </c>
      <c r="K270" s="218" t="s">
        <v>203</v>
      </c>
      <c r="L270" s="47"/>
      <c r="M270" s="223" t="s">
        <v>19</v>
      </c>
      <c r="N270" s="224" t="s">
        <v>45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291</v>
      </c>
      <c r="AT270" s="227" t="s">
        <v>199</v>
      </c>
      <c r="AU270" s="227" t="s">
        <v>83</v>
      </c>
      <c r="AY270" s="20" t="s">
        <v>197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81</v>
      </c>
      <c r="BK270" s="228">
        <f>ROUND(I270*H270,2)</f>
        <v>0</v>
      </c>
      <c r="BL270" s="20" t="s">
        <v>291</v>
      </c>
      <c r="BM270" s="227" t="s">
        <v>4968</v>
      </c>
    </row>
    <row r="271" s="2" customFormat="1">
      <c r="A271" s="41"/>
      <c r="B271" s="42"/>
      <c r="C271" s="43"/>
      <c r="D271" s="229" t="s">
        <v>205</v>
      </c>
      <c r="E271" s="43"/>
      <c r="F271" s="230" t="s">
        <v>4969</v>
      </c>
      <c r="G271" s="43"/>
      <c r="H271" s="43"/>
      <c r="I271" s="231"/>
      <c r="J271" s="43"/>
      <c r="K271" s="43"/>
      <c r="L271" s="47"/>
      <c r="M271" s="232"/>
      <c r="N271" s="233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205</v>
      </c>
      <c r="AU271" s="20" t="s">
        <v>83</v>
      </c>
    </row>
    <row r="272" s="12" customFormat="1" ht="22.8" customHeight="1">
      <c r="A272" s="12"/>
      <c r="B272" s="200"/>
      <c r="C272" s="201"/>
      <c r="D272" s="202" t="s">
        <v>73</v>
      </c>
      <c r="E272" s="214" t="s">
        <v>2533</v>
      </c>
      <c r="F272" s="214" t="s">
        <v>2534</v>
      </c>
      <c r="G272" s="201"/>
      <c r="H272" s="201"/>
      <c r="I272" s="204"/>
      <c r="J272" s="215">
        <f>BK272</f>
        <v>0</v>
      </c>
      <c r="K272" s="201"/>
      <c r="L272" s="206"/>
      <c r="M272" s="207"/>
      <c r="N272" s="208"/>
      <c r="O272" s="208"/>
      <c r="P272" s="209">
        <f>SUM(P273:P296)</f>
        <v>0</v>
      </c>
      <c r="Q272" s="208"/>
      <c r="R272" s="209">
        <f>SUM(R273:R296)</f>
        <v>0.017244159999999998</v>
      </c>
      <c r="S272" s="208"/>
      <c r="T272" s="210">
        <f>SUM(T273:T296)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1" t="s">
        <v>83</v>
      </c>
      <c r="AT272" s="212" t="s">
        <v>73</v>
      </c>
      <c r="AU272" s="212" t="s">
        <v>81</v>
      </c>
      <c r="AY272" s="211" t="s">
        <v>197</v>
      </c>
      <c r="BK272" s="213">
        <f>SUM(BK273:BK296)</f>
        <v>0</v>
      </c>
    </row>
    <row r="273" s="2" customFormat="1" ht="37.8" customHeight="1">
      <c r="A273" s="41"/>
      <c r="B273" s="42"/>
      <c r="C273" s="216" t="s">
        <v>550</v>
      </c>
      <c r="D273" s="216" t="s">
        <v>199</v>
      </c>
      <c r="E273" s="217" t="s">
        <v>4970</v>
      </c>
      <c r="F273" s="218" t="s">
        <v>4971</v>
      </c>
      <c r="G273" s="219" t="s">
        <v>202</v>
      </c>
      <c r="H273" s="220">
        <v>26.943999999999999</v>
      </c>
      <c r="I273" s="221"/>
      <c r="J273" s="222">
        <f>ROUND(I273*H273,2)</f>
        <v>0</v>
      </c>
      <c r="K273" s="218" t="s">
        <v>203</v>
      </c>
      <c r="L273" s="47"/>
      <c r="M273" s="223" t="s">
        <v>19</v>
      </c>
      <c r="N273" s="224" t="s">
        <v>45</v>
      </c>
      <c r="O273" s="87"/>
      <c r="P273" s="225">
        <f>O273*H273</f>
        <v>0</v>
      </c>
      <c r="Q273" s="225">
        <v>8.0000000000000007E-05</v>
      </c>
      <c r="R273" s="225">
        <f>Q273*H273</f>
        <v>0.0021555200000000002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291</v>
      </c>
      <c r="AT273" s="227" t="s">
        <v>199</v>
      </c>
      <c r="AU273" s="227" t="s">
        <v>83</v>
      </c>
      <c r="AY273" s="20" t="s">
        <v>197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81</v>
      </c>
      <c r="BK273" s="228">
        <f>ROUND(I273*H273,2)</f>
        <v>0</v>
      </c>
      <c r="BL273" s="20" t="s">
        <v>291</v>
      </c>
      <c r="BM273" s="227" t="s">
        <v>4972</v>
      </c>
    </row>
    <row r="274" s="2" customFormat="1">
      <c r="A274" s="41"/>
      <c r="B274" s="42"/>
      <c r="C274" s="43"/>
      <c r="D274" s="229" t="s">
        <v>205</v>
      </c>
      <c r="E274" s="43"/>
      <c r="F274" s="230" t="s">
        <v>4973</v>
      </c>
      <c r="G274" s="43"/>
      <c r="H274" s="43"/>
      <c r="I274" s="231"/>
      <c r="J274" s="43"/>
      <c r="K274" s="43"/>
      <c r="L274" s="47"/>
      <c r="M274" s="232"/>
      <c r="N274" s="233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205</v>
      </c>
      <c r="AU274" s="20" t="s">
        <v>83</v>
      </c>
    </row>
    <row r="275" s="15" customFormat="1">
      <c r="A275" s="15"/>
      <c r="B275" s="257"/>
      <c r="C275" s="258"/>
      <c r="D275" s="236" t="s">
        <v>207</v>
      </c>
      <c r="E275" s="259" t="s">
        <v>19</v>
      </c>
      <c r="F275" s="260" t="s">
        <v>4942</v>
      </c>
      <c r="G275" s="258"/>
      <c r="H275" s="259" t="s">
        <v>19</v>
      </c>
      <c r="I275" s="261"/>
      <c r="J275" s="258"/>
      <c r="K275" s="258"/>
      <c r="L275" s="262"/>
      <c r="M275" s="263"/>
      <c r="N275" s="264"/>
      <c r="O275" s="264"/>
      <c r="P275" s="264"/>
      <c r="Q275" s="264"/>
      <c r="R275" s="264"/>
      <c r="S275" s="264"/>
      <c r="T275" s="26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6" t="s">
        <v>207</v>
      </c>
      <c r="AU275" s="266" t="s">
        <v>83</v>
      </c>
      <c r="AV275" s="15" t="s">
        <v>81</v>
      </c>
      <c r="AW275" s="15" t="s">
        <v>35</v>
      </c>
      <c r="AX275" s="15" t="s">
        <v>74</v>
      </c>
      <c r="AY275" s="266" t="s">
        <v>197</v>
      </c>
    </row>
    <row r="276" s="13" customFormat="1">
      <c r="A276" s="13"/>
      <c r="B276" s="234"/>
      <c r="C276" s="235"/>
      <c r="D276" s="236" t="s">
        <v>207</v>
      </c>
      <c r="E276" s="237" t="s">
        <v>19</v>
      </c>
      <c r="F276" s="238" t="s">
        <v>4974</v>
      </c>
      <c r="G276" s="235"/>
      <c r="H276" s="239">
        <v>8.8580000000000005</v>
      </c>
      <c r="I276" s="240"/>
      <c r="J276" s="235"/>
      <c r="K276" s="235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207</v>
      </c>
      <c r="AU276" s="245" t="s">
        <v>83</v>
      </c>
      <c r="AV276" s="13" t="s">
        <v>83</v>
      </c>
      <c r="AW276" s="13" t="s">
        <v>35</v>
      </c>
      <c r="AX276" s="13" t="s">
        <v>74</v>
      </c>
      <c r="AY276" s="245" t="s">
        <v>197</v>
      </c>
    </row>
    <row r="277" s="13" customFormat="1">
      <c r="A277" s="13"/>
      <c r="B277" s="234"/>
      <c r="C277" s="235"/>
      <c r="D277" s="236" t="s">
        <v>207</v>
      </c>
      <c r="E277" s="237" t="s">
        <v>19</v>
      </c>
      <c r="F277" s="238" t="s">
        <v>4975</v>
      </c>
      <c r="G277" s="235"/>
      <c r="H277" s="239">
        <v>2.0859999999999999</v>
      </c>
      <c r="I277" s="240"/>
      <c r="J277" s="235"/>
      <c r="K277" s="235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207</v>
      </c>
      <c r="AU277" s="245" t="s">
        <v>83</v>
      </c>
      <c r="AV277" s="13" t="s">
        <v>83</v>
      </c>
      <c r="AW277" s="13" t="s">
        <v>35</v>
      </c>
      <c r="AX277" s="13" t="s">
        <v>74</v>
      </c>
      <c r="AY277" s="245" t="s">
        <v>197</v>
      </c>
    </row>
    <row r="278" s="13" customFormat="1">
      <c r="A278" s="13"/>
      <c r="B278" s="234"/>
      <c r="C278" s="235"/>
      <c r="D278" s="236" t="s">
        <v>207</v>
      </c>
      <c r="E278" s="237" t="s">
        <v>19</v>
      </c>
      <c r="F278" s="238" t="s">
        <v>4976</v>
      </c>
      <c r="G278" s="235"/>
      <c r="H278" s="239">
        <v>1.446</v>
      </c>
      <c r="I278" s="240"/>
      <c r="J278" s="235"/>
      <c r="K278" s="235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207</v>
      </c>
      <c r="AU278" s="245" t="s">
        <v>83</v>
      </c>
      <c r="AV278" s="13" t="s">
        <v>83</v>
      </c>
      <c r="AW278" s="13" t="s">
        <v>35</v>
      </c>
      <c r="AX278" s="13" t="s">
        <v>74</v>
      </c>
      <c r="AY278" s="245" t="s">
        <v>197</v>
      </c>
    </row>
    <row r="279" s="13" customFormat="1">
      <c r="A279" s="13"/>
      <c r="B279" s="234"/>
      <c r="C279" s="235"/>
      <c r="D279" s="236" t="s">
        <v>207</v>
      </c>
      <c r="E279" s="237" t="s">
        <v>19</v>
      </c>
      <c r="F279" s="238" t="s">
        <v>4977</v>
      </c>
      <c r="G279" s="235"/>
      <c r="H279" s="239">
        <v>1.9199999999999999</v>
      </c>
      <c r="I279" s="240"/>
      <c r="J279" s="235"/>
      <c r="K279" s="235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207</v>
      </c>
      <c r="AU279" s="245" t="s">
        <v>83</v>
      </c>
      <c r="AV279" s="13" t="s">
        <v>83</v>
      </c>
      <c r="AW279" s="13" t="s">
        <v>35</v>
      </c>
      <c r="AX279" s="13" t="s">
        <v>74</v>
      </c>
      <c r="AY279" s="245" t="s">
        <v>197</v>
      </c>
    </row>
    <row r="280" s="13" customFormat="1">
      <c r="A280" s="13"/>
      <c r="B280" s="234"/>
      <c r="C280" s="235"/>
      <c r="D280" s="236" t="s">
        <v>207</v>
      </c>
      <c r="E280" s="237" t="s">
        <v>19</v>
      </c>
      <c r="F280" s="238" t="s">
        <v>4978</v>
      </c>
      <c r="G280" s="235"/>
      <c r="H280" s="239">
        <v>1.76</v>
      </c>
      <c r="I280" s="240"/>
      <c r="J280" s="235"/>
      <c r="K280" s="235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207</v>
      </c>
      <c r="AU280" s="245" t="s">
        <v>83</v>
      </c>
      <c r="AV280" s="13" t="s">
        <v>83</v>
      </c>
      <c r="AW280" s="13" t="s">
        <v>35</v>
      </c>
      <c r="AX280" s="13" t="s">
        <v>74</v>
      </c>
      <c r="AY280" s="245" t="s">
        <v>197</v>
      </c>
    </row>
    <row r="281" s="13" customFormat="1">
      <c r="A281" s="13"/>
      <c r="B281" s="234"/>
      <c r="C281" s="235"/>
      <c r="D281" s="236" t="s">
        <v>207</v>
      </c>
      <c r="E281" s="237" t="s">
        <v>19</v>
      </c>
      <c r="F281" s="238" t="s">
        <v>4979</v>
      </c>
      <c r="G281" s="235"/>
      <c r="H281" s="239">
        <v>1.3759999999999999</v>
      </c>
      <c r="I281" s="240"/>
      <c r="J281" s="235"/>
      <c r="K281" s="235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207</v>
      </c>
      <c r="AU281" s="245" t="s">
        <v>83</v>
      </c>
      <c r="AV281" s="13" t="s">
        <v>83</v>
      </c>
      <c r="AW281" s="13" t="s">
        <v>35</v>
      </c>
      <c r="AX281" s="13" t="s">
        <v>74</v>
      </c>
      <c r="AY281" s="245" t="s">
        <v>197</v>
      </c>
    </row>
    <row r="282" s="13" customFormat="1">
      <c r="A282" s="13"/>
      <c r="B282" s="234"/>
      <c r="C282" s="235"/>
      <c r="D282" s="236" t="s">
        <v>207</v>
      </c>
      <c r="E282" s="237" t="s">
        <v>19</v>
      </c>
      <c r="F282" s="238" t="s">
        <v>4980</v>
      </c>
      <c r="G282" s="235"/>
      <c r="H282" s="239">
        <v>2.214</v>
      </c>
      <c r="I282" s="240"/>
      <c r="J282" s="235"/>
      <c r="K282" s="235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207</v>
      </c>
      <c r="AU282" s="245" t="s">
        <v>83</v>
      </c>
      <c r="AV282" s="13" t="s">
        <v>83</v>
      </c>
      <c r="AW282" s="13" t="s">
        <v>35</v>
      </c>
      <c r="AX282" s="13" t="s">
        <v>74</v>
      </c>
      <c r="AY282" s="245" t="s">
        <v>197</v>
      </c>
    </row>
    <row r="283" s="13" customFormat="1">
      <c r="A283" s="13"/>
      <c r="B283" s="234"/>
      <c r="C283" s="235"/>
      <c r="D283" s="236" t="s">
        <v>207</v>
      </c>
      <c r="E283" s="237" t="s">
        <v>19</v>
      </c>
      <c r="F283" s="238" t="s">
        <v>4981</v>
      </c>
      <c r="G283" s="235"/>
      <c r="H283" s="239">
        <v>2.8900000000000001</v>
      </c>
      <c r="I283" s="240"/>
      <c r="J283" s="235"/>
      <c r="K283" s="235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207</v>
      </c>
      <c r="AU283" s="245" t="s">
        <v>83</v>
      </c>
      <c r="AV283" s="13" t="s">
        <v>83</v>
      </c>
      <c r="AW283" s="13" t="s">
        <v>35</v>
      </c>
      <c r="AX283" s="13" t="s">
        <v>74</v>
      </c>
      <c r="AY283" s="245" t="s">
        <v>197</v>
      </c>
    </row>
    <row r="284" s="13" customFormat="1">
      <c r="A284" s="13"/>
      <c r="B284" s="234"/>
      <c r="C284" s="235"/>
      <c r="D284" s="236" t="s">
        <v>207</v>
      </c>
      <c r="E284" s="237" t="s">
        <v>19</v>
      </c>
      <c r="F284" s="238" t="s">
        <v>4982</v>
      </c>
      <c r="G284" s="235"/>
      <c r="H284" s="239">
        <v>2.1379999999999999</v>
      </c>
      <c r="I284" s="240"/>
      <c r="J284" s="235"/>
      <c r="K284" s="235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207</v>
      </c>
      <c r="AU284" s="245" t="s">
        <v>83</v>
      </c>
      <c r="AV284" s="13" t="s">
        <v>83</v>
      </c>
      <c r="AW284" s="13" t="s">
        <v>35</v>
      </c>
      <c r="AX284" s="13" t="s">
        <v>74</v>
      </c>
      <c r="AY284" s="245" t="s">
        <v>197</v>
      </c>
    </row>
    <row r="285" s="13" customFormat="1">
      <c r="A285" s="13"/>
      <c r="B285" s="234"/>
      <c r="C285" s="235"/>
      <c r="D285" s="236" t="s">
        <v>207</v>
      </c>
      <c r="E285" s="237" t="s">
        <v>19</v>
      </c>
      <c r="F285" s="238" t="s">
        <v>4983</v>
      </c>
      <c r="G285" s="235"/>
      <c r="H285" s="239">
        <v>2.2559999999999998</v>
      </c>
      <c r="I285" s="240"/>
      <c r="J285" s="235"/>
      <c r="K285" s="235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207</v>
      </c>
      <c r="AU285" s="245" t="s">
        <v>83</v>
      </c>
      <c r="AV285" s="13" t="s">
        <v>83</v>
      </c>
      <c r="AW285" s="13" t="s">
        <v>35</v>
      </c>
      <c r="AX285" s="13" t="s">
        <v>74</v>
      </c>
      <c r="AY285" s="245" t="s">
        <v>197</v>
      </c>
    </row>
    <row r="286" s="14" customFormat="1">
      <c r="A286" s="14"/>
      <c r="B286" s="246"/>
      <c r="C286" s="247"/>
      <c r="D286" s="236" t="s">
        <v>207</v>
      </c>
      <c r="E286" s="248" t="s">
        <v>19</v>
      </c>
      <c r="F286" s="249" t="s">
        <v>216</v>
      </c>
      <c r="G286" s="247"/>
      <c r="H286" s="250">
        <v>26.944000000000003</v>
      </c>
      <c r="I286" s="251"/>
      <c r="J286" s="247"/>
      <c r="K286" s="247"/>
      <c r="L286" s="252"/>
      <c r="M286" s="253"/>
      <c r="N286" s="254"/>
      <c r="O286" s="254"/>
      <c r="P286" s="254"/>
      <c r="Q286" s="254"/>
      <c r="R286" s="254"/>
      <c r="S286" s="254"/>
      <c r="T286" s="25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6" t="s">
        <v>207</v>
      </c>
      <c r="AU286" s="256" t="s">
        <v>83</v>
      </c>
      <c r="AV286" s="14" t="s">
        <v>109</v>
      </c>
      <c r="AW286" s="14" t="s">
        <v>35</v>
      </c>
      <c r="AX286" s="14" t="s">
        <v>81</v>
      </c>
      <c r="AY286" s="256" t="s">
        <v>197</v>
      </c>
    </row>
    <row r="287" s="2" customFormat="1" ht="24.15" customHeight="1">
      <c r="A287" s="41"/>
      <c r="B287" s="42"/>
      <c r="C287" s="216" t="s">
        <v>562</v>
      </c>
      <c r="D287" s="216" t="s">
        <v>199</v>
      </c>
      <c r="E287" s="217" t="s">
        <v>2558</v>
      </c>
      <c r="F287" s="218" t="s">
        <v>2559</v>
      </c>
      <c r="G287" s="219" t="s">
        <v>202</v>
      </c>
      <c r="H287" s="220">
        <v>26.943999999999999</v>
      </c>
      <c r="I287" s="221"/>
      <c r="J287" s="222">
        <f>ROUND(I287*H287,2)</f>
        <v>0</v>
      </c>
      <c r="K287" s="218" t="s">
        <v>203</v>
      </c>
      <c r="L287" s="47"/>
      <c r="M287" s="223" t="s">
        <v>19</v>
      </c>
      <c r="N287" s="224" t="s">
        <v>45</v>
      </c>
      <c r="O287" s="87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291</v>
      </c>
      <c r="AT287" s="227" t="s">
        <v>199</v>
      </c>
      <c r="AU287" s="227" t="s">
        <v>83</v>
      </c>
      <c r="AY287" s="20" t="s">
        <v>197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81</v>
      </c>
      <c r="BK287" s="228">
        <f>ROUND(I287*H287,2)</f>
        <v>0</v>
      </c>
      <c r="BL287" s="20" t="s">
        <v>291</v>
      </c>
      <c r="BM287" s="227" t="s">
        <v>4984</v>
      </c>
    </row>
    <row r="288" s="2" customFormat="1">
      <c r="A288" s="41"/>
      <c r="B288" s="42"/>
      <c r="C288" s="43"/>
      <c r="D288" s="229" t="s">
        <v>205</v>
      </c>
      <c r="E288" s="43"/>
      <c r="F288" s="230" t="s">
        <v>2561</v>
      </c>
      <c r="G288" s="43"/>
      <c r="H288" s="43"/>
      <c r="I288" s="231"/>
      <c r="J288" s="43"/>
      <c r="K288" s="43"/>
      <c r="L288" s="47"/>
      <c r="M288" s="232"/>
      <c r="N288" s="233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205</v>
      </c>
      <c r="AU288" s="20" t="s">
        <v>83</v>
      </c>
    </row>
    <row r="289" s="2" customFormat="1" ht="24.15" customHeight="1">
      <c r="A289" s="41"/>
      <c r="B289" s="42"/>
      <c r="C289" s="216" t="s">
        <v>566</v>
      </c>
      <c r="D289" s="216" t="s">
        <v>199</v>
      </c>
      <c r="E289" s="217" t="s">
        <v>4985</v>
      </c>
      <c r="F289" s="218" t="s">
        <v>4986</v>
      </c>
      <c r="G289" s="219" t="s">
        <v>202</v>
      </c>
      <c r="H289" s="220">
        <v>26.943999999999999</v>
      </c>
      <c r="I289" s="221"/>
      <c r="J289" s="222">
        <f>ROUND(I289*H289,2)</f>
        <v>0</v>
      </c>
      <c r="K289" s="218" t="s">
        <v>203</v>
      </c>
      <c r="L289" s="47"/>
      <c r="M289" s="223" t="s">
        <v>19</v>
      </c>
      <c r="N289" s="224" t="s">
        <v>45</v>
      </c>
      <c r="O289" s="87"/>
      <c r="P289" s="225">
        <f>O289*H289</f>
        <v>0</v>
      </c>
      <c r="Q289" s="225">
        <v>0.00013999999999999999</v>
      </c>
      <c r="R289" s="225">
        <f>Q289*H289</f>
        <v>0.0037721599999999997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291</v>
      </c>
      <c r="AT289" s="227" t="s">
        <v>199</v>
      </c>
      <c r="AU289" s="227" t="s">
        <v>83</v>
      </c>
      <c r="AY289" s="20" t="s">
        <v>197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81</v>
      </c>
      <c r="BK289" s="228">
        <f>ROUND(I289*H289,2)</f>
        <v>0</v>
      </c>
      <c r="BL289" s="20" t="s">
        <v>291</v>
      </c>
      <c r="BM289" s="227" t="s">
        <v>4987</v>
      </c>
    </row>
    <row r="290" s="2" customFormat="1">
      <c r="A290" s="41"/>
      <c r="B290" s="42"/>
      <c r="C290" s="43"/>
      <c r="D290" s="229" t="s">
        <v>205</v>
      </c>
      <c r="E290" s="43"/>
      <c r="F290" s="230" t="s">
        <v>4988</v>
      </c>
      <c r="G290" s="43"/>
      <c r="H290" s="43"/>
      <c r="I290" s="231"/>
      <c r="J290" s="43"/>
      <c r="K290" s="43"/>
      <c r="L290" s="47"/>
      <c r="M290" s="232"/>
      <c r="N290" s="233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205</v>
      </c>
      <c r="AU290" s="20" t="s">
        <v>83</v>
      </c>
    </row>
    <row r="291" s="2" customFormat="1" ht="37.8" customHeight="1">
      <c r="A291" s="41"/>
      <c r="B291" s="42"/>
      <c r="C291" s="216" t="s">
        <v>571</v>
      </c>
      <c r="D291" s="216" t="s">
        <v>199</v>
      </c>
      <c r="E291" s="217" t="s">
        <v>4989</v>
      </c>
      <c r="F291" s="218" t="s">
        <v>4990</v>
      </c>
      <c r="G291" s="219" t="s">
        <v>202</v>
      </c>
      <c r="H291" s="220">
        <v>26.943999999999999</v>
      </c>
      <c r="I291" s="221"/>
      <c r="J291" s="222">
        <f>ROUND(I291*H291,2)</f>
        <v>0</v>
      </c>
      <c r="K291" s="218" t="s">
        <v>203</v>
      </c>
      <c r="L291" s="47"/>
      <c r="M291" s="223" t="s">
        <v>19</v>
      </c>
      <c r="N291" s="224" t="s">
        <v>45</v>
      </c>
      <c r="O291" s="87"/>
      <c r="P291" s="225">
        <f>O291*H291</f>
        <v>0</v>
      </c>
      <c r="Q291" s="225">
        <v>0.00019000000000000001</v>
      </c>
      <c r="R291" s="225">
        <f>Q291*H291</f>
        <v>0.0051193599999999999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291</v>
      </c>
      <c r="AT291" s="227" t="s">
        <v>199</v>
      </c>
      <c r="AU291" s="227" t="s">
        <v>83</v>
      </c>
      <c r="AY291" s="20" t="s">
        <v>197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81</v>
      </c>
      <c r="BK291" s="228">
        <f>ROUND(I291*H291,2)</f>
        <v>0</v>
      </c>
      <c r="BL291" s="20" t="s">
        <v>291</v>
      </c>
      <c r="BM291" s="227" t="s">
        <v>4991</v>
      </c>
    </row>
    <row r="292" s="2" customFormat="1">
      <c r="A292" s="41"/>
      <c r="B292" s="42"/>
      <c r="C292" s="43"/>
      <c r="D292" s="229" t="s">
        <v>205</v>
      </c>
      <c r="E292" s="43"/>
      <c r="F292" s="230" t="s">
        <v>4992</v>
      </c>
      <c r="G292" s="43"/>
      <c r="H292" s="43"/>
      <c r="I292" s="231"/>
      <c r="J292" s="43"/>
      <c r="K292" s="43"/>
      <c r="L292" s="47"/>
      <c r="M292" s="232"/>
      <c r="N292" s="233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205</v>
      </c>
      <c r="AU292" s="20" t="s">
        <v>83</v>
      </c>
    </row>
    <row r="293" s="2" customFormat="1" ht="24.15" customHeight="1">
      <c r="A293" s="41"/>
      <c r="B293" s="42"/>
      <c r="C293" s="216" t="s">
        <v>576</v>
      </c>
      <c r="D293" s="216" t="s">
        <v>199</v>
      </c>
      <c r="E293" s="217" t="s">
        <v>4993</v>
      </c>
      <c r="F293" s="218" t="s">
        <v>4994</v>
      </c>
      <c r="G293" s="219" t="s">
        <v>202</v>
      </c>
      <c r="H293" s="220">
        <v>26.943999999999999</v>
      </c>
      <c r="I293" s="221"/>
      <c r="J293" s="222">
        <f>ROUND(I293*H293,2)</f>
        <v>0</v>
      </c>
      <c r="K293" s="218" t="s">
        <v>203</v>
      </c>
      <c r="L293" s="47"/>
      <c r="M293" s="223" t="s">
        <v>19</v>
      </c>
      <c r="N293" s="224" t="s">
        <v>45</v>
      </c>
      <c r="O293" s="87"/>
      <c r="P293" s="225">
        <f>O293*H293</f>
        <v>0</v>
      </c>
      <c r="Q293" s="225">
        <v>0.00012999999999999999</v>
      </c>
      <c r="R293" s="225">
        <f>Q293*H293</f>
        <v>0.0035027199999999995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291</v>
      </c>
      <c r="AT293" s="227" t="s">
        <v>199</v>
      </c>
      <c r="AU293" s="227" t="s">
        <v>83</v>
      </c>
      <c r="AY293" s="20" t="s">
        <v>197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81</v>
      </c>
      <c r="BK293" s="228">
        <f>ROUND(I293*H293,2)</f>
        <v>0</v>
      </c>
      <c r="BL293" s="20" t="s">
        <v>291</v>
      </c>
      <c r="BM293" s="227" t="s">
        <v>4995</v>
      </c>
    </row>
    <row r="294" s="2" customFormat="1">
      <c r="A294" s="41"/>
      <c r="B294" s="42"/>
      <c r="C294" s="43"/>
      <c r="D294" s="229" t="s">
        <v>205</v>
      </c>
      <c r="E294" s="43"/>
      <c r="F294" s="230" t="s">
        <v>4996</v>
      </c>
      <c r="G294" s="43"/>
      <c r="H294" s="43"/>
      <c r="I294" s="231"/>
      <c r="J294" s="43"/>
      <c r="K294" s="43"/>
      <c r="L294" s="47"/>
      <c r="M294" s="232"/>
      <c r="N294" s="233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205</v>
      </c>
      <c r="AU294" s="20" t="s">
        <v>83</v>
      </c>
    </row>
    <row r="295" s="2" customFormat="1" ht="37.8" customHeight="1">
      <c r="A295" s="41"/>
      <c r="B295" s="42"/>
      <c r="C295" s="216" t="s">
        <v>580</v>
      </c>
      <c r="D295" s="216" t="s">
        <v>199</v>
      </c>
      <c r="E295" s="217" t="s">
        <v>4997</v>
      </c>
      <c r="F295" s="218" t="s">
        <v>4998</v>
      </c>
      <c r="G295" s="219" t="s">
        <v>202</v>
      </c>
      <c r="H295" s="220">
        <v>26.943999999999999</v>
      </c>
      <c r="I295" s="221"/>
      <c r="J295" s="222">
        <f>ROUND(I295*H295,2)</f>
        <v>0</v>
      </c>
      <c r="K295" s="218" t="s">
        <v>203</v>
      </c>
      <c r="L295" s="47"/>
      <c r="M295" s="223" t="s">
        <v>19</v>
      </c>
      <c r="N295" s="224" t="s">
        <v>45</v>
      </c>
      <c r="O295" s="87"/>
      <c r="P295" s="225">
        <f>O295*H295</f>
        <v>0</v>
      </c>
      <c r="Q295" s="225">
        <v>0.00010000000000000001</v>
      </c>
      <c r="R295" s="225">
        <f>Q295*H295</f>
        <v>0.0026944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291</v>
      </c>
      <c r="AT295" s="227" t="s">
        <v>199</v>
      </c>
      <c r="AU295" s="227" t="s">
        <v>83</v>
      </c>
      <c r="AY295" s="20" t="s">
        <v>197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81</v>
      </c>
      <c r="BK295" s="228">
        <f>ROUND(I295*H295,2)</f>
        <v>0</v>
      </c>
      <c r="BL295" s="20" t="s">
        <v>291</v>
      </c>
      <c r="BM295" s="227" t="s">
        <v>4999</v>
      </c>
    </row>
    <row r="296" s="2" customFormat="1">
      <c r="A296" s="41"/>
      <c r="B296" s="42"/>
      <c r="C296" s="43"/>
      <c r="D296" s="229" t="s">
        <v>205</v>
      </c>
      <c r="E296" s="43"/>
      <c r="F296" s="230" t="s">
        <v>5000</v>
      </c>
      <c r="G296" s="43"/>
      <c r="H296" s="43"/>
      <c r="I296" s="231"/>
      <c r="J296" s="43"/>
      <c r="K296" s="43"/>
      <c r="L296" s="47"/>
      <c r="M296" s="291"/>
      <c r="N296" s="292"/>
      <c r="O296" s="293"/>
      <c r="P296" s="293"/>
      <c r="Q296" s="293"/>
      <c r="R296" s="293"/>
      <c r="S296" s="293"/>
      <c r="T296" s="294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205</v>
      </c>
      <c r="AU296" s="20" t="s">
        <v>83</v>
      </c>
    </row>
    <row r="297" s="2" customFormat="1" ht="6.96" customHeight="1">
      <c r="A297" s="41"/>
      <c r="B297" s="62"/>
      <c r="C297" s="63"/>
      <c r="D297" s="63"/>
      <c r="E297" s="63"/>
      <c r="F297" s="63"/>
      <c r="G297" s="63"/>
      <c r="H297" s="63"/>
      <c r="I297" s="63"/>
      <c r="J297" s="63"/>
      <c r="K297" s="63"/>
      <c r="L297" s="47"/>
      <c r="M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</row>
  </sheetData>
  <sheetProtection sheet="1" autoFilter="0" formatColumns="0" formatRows="0" objects="1" scenarios="1" spinCount="100000" saltValue="t+HIZnHwkbif4Wwm7unO8IPfnVkKc1LrYp/of2eTuWh58sr3/i5WmvBAfpzYyCt9tgf2nkMY32U388GtgxZ0DA==" hashValue="e9rGG8HRM8JWpgulXaAPhZFQqISzQAQVE0U1dtCxVNe14yKbESXYG6r2NWdfz0POsWIEcp1wADHXnRYuPxyTDQ==" algorithmName="SHA-512" password="CC35"/>
  <autoFilter ref="C90:K296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113106123"/>
    <hyperlink ref="F100" r:id="rId2" display="https://podminky.urs.cz/item/CS_URS_2024_02/113107330"/>
    <hyperlink ref="F103" r:id="rId3" display="https://podminky.urs.cz/item/CS_URS_2024_02/113107122"/>
    <hyperlink ref="F105" r:id="rId4" display="https://podminky.urs.cz/item/CS_URS_2024_02/113107143"/>
    <hyperlink ref="F107" r:id="rId5" display="https://podminky.urs.cz/item/CS_URS_2024_02/121151103"/>
    <hyperlink ref="F110" r:id="rId6" display="https://podminky.urs.cz/item/CS_URS_2024_02/122151101"/>
    <hyperlink ref="F116" r:id="rId7" display="https://podminky.urs.cz/item/CS_URS_2024_02/132151101"/>
    <hyperlink ref="F119" r:id="rId8" display="https://podminky.urs.cz/item/CS_URS_2024_02/162251102"/>
    <hyperlink ref="F127" r:id="rId9" display="https://podminky.urs.cz/item/CS_URS_2024_02/162751114"/>
    <hyperlink ref="F129" r:id="rId10" display="https://podminky.urs.cz/item/CS_URS_2024_02/171201221.R"/>
    <hyperlink ref="F132" r:id="rId11" display="https://podminky.urs.cz/item/CS_URS_2024_02/183111114"/>
    <hyperlink ref="F135" r:id="rId12" display="https://podminky.urs.cz/item/CS_URS_2024_02/184102111"/>
    <hyperlink ref="F139" r:id="rId13" display="https://podminky.urs.cz/item/CS_URS_2024_02/275311511"/>
    <hyperlink ref="F143" r:id="rId14" display="https://podminky.urs.cz/item/CS_URS_2024_02/564801012"/>
    <hyperlink ref="F145" r:id="rId15" display="https://podminky.urs.cz/item/CS_URS_2024_02/564851011"/>
    <hyperlink ref="F149" r:id="rId16" display="https://podminky.urs.cz/item/CS_URS_2024_02/564861011"/>
    <hyperlink ref="F153" r:id="rId17" display="https://podminky.urs.cz/item/CS_URS_2024_02/564952111"/>
    <hyperlink ref="F155" r:id="rId18" display="https://podminky.urs.cz/item/CS_URS_2024_02/565165111"/>
    <hyperlink ref="F157" r:id="rId19" display="https://podminky.urs.cz/item/CS_URS_2024_02/573191111"/>
    <hyperlink ref="F159" r:id="rId20" display="https://podminky.urs.cz/item/CS_URS_2024_02/573211108"/>
    <hyperlink ref="F161" r:id="rId21" display="https://podminky.urs.cz/item/CS_URS_2024_02/577134111"/>
    <hyperlink ref="F163" r:id="rId22" display="https://podminky.urs.cz/item/CS_URS_2024_02/596211110"/>
    <hyperlink ref="F175" r:id="rId23" display="https://podminky.urs.cz/item/CS_URS_2024_02/914111111"/>
    <hyperlink ref="F179" r:id="rId24" display="https://podminky.urs.cz/item/CS_URS_2024_02/915131111"/>
    <hyperlink ref="F181" r:id="rId25" display="https://podminky.urs.cz/item/CS_URS_2024_02/916131112"/>
    <hyperlink ref="F186" r:id="rId26" display="https://podminky.urs.cz/item/CS_URS_2024_02/936174311"/>
    <hyperlink ref="F191" r:id="rId27" display="https://podminky.urs.cz/item/CS_URS_2024_02/966006131"/>
    <hyperlink ref="F194" r:id="rId28" display="https://podminky.urs.cz/item/CS_URS_2024_02/997013501"/>
    <hyperlink ref="F196" r:id="rId29" display="https://podminky.urs.cz/item/CS_URS_2024_02/997013509"/>
    <hyperlink ref="F199" r:id="rId30" display="https://podminky.urs.cz/item/CS_URS_2024_02/997013645"/>
    <hyperlink ref="F203" r:id="rId31" display="https://podminky.urs.cz/item/CS_URS_2024_02/998223011"/>
    <hyperlink ref="F206" r:id="rId32" display="https://podminky.urs.cz/item/CS_URS_2024_02/998225111"/>
    <hyperlink ref="F211" r:id="rId33" display="https://podminky.urs.cz/item/CS_URS_2024_02/742320051"/>
    <hyperlink ref="F220" r:id="rId34" display="https://podminky.urs.cz/item/CS_URS_2024_02/998742101"/>
    <hyperlink ref="F228" r:id="rId35" display="https://podminky.urs.cz/item/CS_URS_2024_02/767391112"/>
    <hyperlink ref="F232" r:id="rId36" display="https://podminky.urs.cz/item/CS_URS_2024_02/767995117"/>
    <hyperlink ref="F271" r:id="rId37" display="https://podminky.urs.cz/item/CS_URS_2024_02/998767201"/>
    <hyperlink ref="F274" r:id="rId38" display="https://podminky.urs.cz/item/CS_URS_2024_02/783301311"/>
    <hyperlink ref="F288" r:id="rId39" display="https://podminky.urs.cz/item/CS_URS_2024_02/783301401"/>
    <hyperlink ref="F290" r:id="rId40" display="https://podminky.urs.cz/item/CS_URS_2024_02/783314101"/>
    <hyperlink ref="F292" r:id="rId41" display="https://podminky.urs.cz/item/CS_URS_2024_02/783317107"/>
    <hyperlink ref="F294" r:id="rId42" display="https://podminky.urs.cz/item/CS_URS_2024_02/783334101"/>
    <hyperlink ref="F296" r:id="rId43" display="https://podminky.urs.cz/item/CS_URS_2024_02/783343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5001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ROUND(J82,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ROUND((SUM(BE82:BE95)),  2)</f>
        <v>0</v>
      </c>
      <c r="G33" s="41"/>
      <c r="H33" s="41"/>
      <c r="I33" s="161">
        <v>0.20999999999999999</v>
      </c>
      <c r="J33" s="160">
        <f>ROUND(((SUM(BE82:BE95))*I33),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ROUND((SUM(BF82:BF95)),  2)</f>
        <v>0</v>
      </c>
      <c r="G34" s="41"/>
      <c r="H34" s="41"/>
      <c r="I34" s="161">
        <v>0.12</v>
      </c>
      <c r="J34" s="160">
        <f>ROUND(((SUM(BF82:BF95))*I34),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ROUND((SUM(BG82:BG95)),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ROUND((SUM(BH82:BH95)),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ROUND((SUM(BI82:BI95)),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 - aktual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 01 - Vodovodní přípojka, areálový rozvod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155</v>
      </c>
      <c r="E60" s="181"/>
      <c r="F60" s="181"/>
      <c r="G60" s="181"/>
      <c r="H60" s="181"/>
      <c r="I60" s="181"/>
      <c r="J60" s="182">
        <f>J83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4705</v>
      </c>
      <c r="E61" s="186"/>
      <c r="F61" s="186"/>
      <c r="G61" s="186"/>
      <c r="H61" s="186"/>
      <c r="I61" s="186"/>
      <c r="J61" s="187">
        <f>J84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163</v>
      </c>
      <c r="E62" s="186"/>
      <c r="F62" s="186"/>
      <c r="G62" s="186"/>
      <c r="H62" s="186"/>
      <c r="I62" s="186"/>
      <c r="J62" s="187">
        <f>J93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182</v>
      </c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73" t="str">
        <f>E7</f>
        <v>ZZS - Náchod - aktual</v>
      </c>
      <c r="F72" s="35"/>
      <c r="G72" s="35"/>
      <c r="H72" s="35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147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IO 01 - Vodovodní přípojka, areálový rozvod</v>
      </c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>Náchod</v>
      </c>
      <c r="G76" s="43"/>
      <c r="H76" s="43"/>
      <c r="I76" s="35" t="s">
        <v>23</v>
      </c>
      <c r="J76" s="75" t="str">
        <f>IF(J12="","",J12)</f>
        <v>29. 7. 2024</v>
      </c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>Královéhradecký kraj</v>
      </c>
      <c r="G78" s="43"/>
      <c r="H78" s="43"/>
      <c r="I78" s="35" t="s">
        <v>31</v>
      </c>
      <c r="J78" s="39" t="str">
        <f>E21</f>
        <v>CE-ING s.r.o.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36</v>
      </c>
      <c r="J79" s="39" t="str">
        <f>E24</f>
        <v xml:space="preserve"> 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9"/>
      <c r="B81" s="190"/>
      <c r="C81" s="191" t="s">
        <v>183</v>
      </c>
      <c r="D81" s="192" t="s">
        <v>59</v>
      </c>
      <c r="E81" s="192" t="s">
        <v>55</v>
      </c>
      <c r="F81" s="192" t="s">
        <v>56</v>
      </c>
      <c r="G81" s="192" t="s">
        <v>184</v>
      </c>
      <c r="H81" s="192" t="s">
        <v>185</v>
      </c>
      <c r="I81" s="192" t="s">
        <v>186</v>
      </c>
      <c r="J81" s="192" t="s">
        <v>153</v>
      </c>
      <c r="K81" s="193" t="s">
        <v>187</v>
      </c>
      <c r="L81" s="194"/>
      <c r="M81" s="95" t="s">
        <v>19</v>
      </c>
      <c r="N81" s="96" t="s">
        <v>44</v>
      </c>
      <c r="O81" s="96" t="s">
        <v>188</v>
      </c>
      <c r="P81" s="96" t="s">
        <v>189</v>
      </c>
      <c r="Q81" s="96" t="s">
        <v>190</v>
      </c>
      <c r="R81" s="96" t="s">
        <v>191</v>
      </c>
      <c r="S81" s="96" t="s">
        <v>192</v>
      </c>
      <c r="T81" s="97" t="s">
        <v>193</v>
      </c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</row>
    <row r="82" s="2" customFormat="1" ht="22.8" customHeight="1">
      <c r="A82" s="41"/>
      <c r="B82" s="42"/>
      <c r="C82" s="102" t="s">
        <v>194</v>
      </c>
      <c r="D82" s="43"/>
      <c r="E82" s="43"/>
      <c r="F82" s="43"/>
      <c r="G82" s="43"/>
      <c r="H82" s="43"/>
      <c r="I82" s="43"/>
      <c r="J82" s="195">
        <f>BK82</f>
        <v>0</v>
      </c>
      <c r="K82" s="43"/>
      <c r="L82" s="47"/>
      <c r="M82" s="98"/>
      <c r="N82" s="196"/>
      <c r="O82" s="99"/>
      <c r="P82" s="197">
        <f>P83</f>
        <v>0</v>
      </c>
      <c r="Q82" s="99"/>
      <c r="R82" s="197">
        <f>R83</f>
        <v>0.015681500000000001</v>
      </c>
      <c r="S82" s="99"/>
      <c r="T82" s="198">
        <f>T83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73</v>
      </c>
      <c r="AU82" s="20" t="s">
        <v>154</v>
      </c>
      <c r="BK82" s="199">
        <f>BK83</f>
        <v>0</v>
      </c>
    </row>
    <row r="83" s="12" customFormat="1" ht="25.92" customHeight="1">
      <c r="A83" s="12"/>
      <c r="B83" s="200"/>
      <c r="C83" s="201"/>
      <c r="D83" s="202" t="s">
        <v>73</v>
      </c>
      <c r="E83" s="203" t="s">
        <v>195</v>
      </c>
      <c r="F83" s="203" t="s">
        <v>196</v>
      </c>
      <c r="G83" s="201"/>
      <c r="H83" s="201"/>
      <c r="I83" s="204"/>
      <c r="J83" s="205">
        <f>BK83</f>
        <v>0</v>
      </c>
      <c r="K83" s="201"/>
      <c r="L83" s="206"/>
      <c r="M83" s="207"/>
      <c r="N83" s="208"/>
      <c r="O83" s="208"/>
      <c r="P83" s="209">
        <f>P84+P93</f>
        <v>0</v>
      </c>
      <c r="Q83" s="208"/>
      <c r="R83" s="209">
        <f>R84+R93</f>
        <v>0.015681500000000001</v>
      </c>
      <c r="S83" s="208"/>
      <c r="T83" s="210">
        <f>T84+T93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81</v>
      </c>
      <c r="AT83" s="212" t="s">
        <v>73</v>
      </c>
      <c r="AU83" s="212" t="s">
        <v>74</v>
      </c>
      <c r="AY83" s="211" t="s">
        <v>197</v>
      </c>
      <c r="BK83" s="213">
        <f>BK84+BK93</f>
        <v>0</v>
      </c>
    </row>
    <row r="84" s="12" customFormat="1" ht="22.8" customHeight="1">
      <c r="A84" s="12"/>
      <c r="B84" s="200"/>
      <c r="C84" s="201"/>
      <c r="D84" s="202" t="s">
        <v>73</v>
      </c>
      <c r="E84" s="214" t="s">
        <v>245</v>
      </c>
      <c r="F84" s="214" t="s">
        <v>4820</v>
      </c>
      <c r="G84" s="201"/>
      <c r="H84" s="201"/>
      <c r="I84" s="204"/>
      <c r="J84" s="215">
        <f>BK84</f>
        <v>0</v>
      </c>
      <c r="K84" s="201"/>
      <c r="L84" s="206"/>
      <c r="M84" s="207"/>
      <c r="N84" s="208"/>
      <c r="O84" s="208"/>
      <c r="P84" s="209">
        <f>SUM(P85:P92)</f>
        <v>0</v>
      </c>
      <c r="Q84" s="208"/>
      <c r="R84" s="209">
        <f>SUM(R85:R92)</f>
        <v>0.015681500000000001</v>
      </c>
      <c r="S84" s="208"/>
      <c r="T84" s="210">
        <f>SUM(T85:T92)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81</v>
      </c>
      <c r="AT84" s="212" t="s">
        <v>73</v>
      </c>
      <c r="AU84" s="212" t="s">
        <v>81</v>
      </c>
      <c r="AY84" s="211" t="s">
        <v>197</v>
      </c>
      <c r="BK84" s="213">
        <f>SUM(BK85:BK92)</f>
        <v>0</v>
      </c>
    </row>
    <row r="85" s="2" customFormat="1" ht="37.8" customHeight="1">
      <c r="A85" s="41"/>
      <c r="B85" s="42"/>
      <c r="C85" s="216" t="s">
        <v>81</v>
      </c>
      <c r="D85" s="216" t="s">
        <v>199</v>
      </c>
      <c r="E85" s="217" t="s">
        <v>5002</v>
      </c>
      <c r="F85" s="218" t="s">
        <v>5003</v>
      </c>
      <c r="G85" s="219" t="s">
        <v>886</v>
      </c>
      <c r="H85" s="220">
        <v>2</v>
      </c>
      <c r="I85" s="221"/>
      <c r="J85" s="222">
        <f>ROUND(I85*H85,2)</f>
        <v>0</v>
      </c>
      <c r="K85" s="218" t="s">
        <v>203</v>
      </c>
      <c r="L85" s="47"/>
      <c r="M85" s="223" t="s">
        <v>19</v>
      </c>
      <c r="N85" s="224" t="s">
        <v>45</v>
      </c>
      <c r="O85" s="87"/>
      <c r="P85" s="225">
        <f>O85*H85</f>
        <v>0</v>
      </c>
      <c r="Q85" s="225">
        <v>0</v>
      </c>
      <c r="R85" s="225">
        <f>Q85*H85</f>
        <v>0</v>
      </c>
      <c r="S85" s="225">
        <v>0</v>
      </c>
      <c r="T85" s="226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7" t="s">
        <v>291</v>
      </c>
      <c r="AT85" s="227" t="s">
        <v>199</v>
      </c>
      <c r="AU85" s="227" t="s">
        <v>83</v>
      </c>
      <c r="AY85" s="20" t="s">
        <v>197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20" t="s">
        <v>81</v>
      </c>
      <c r="BK85" s="228">
        <f>ROUND(I85*H85,2)</f>
        <v>0</v>
      </c>
      <c r="BL85" s="20" t="s">
        <v>291</v>
      </c>
      <c r="BM85" s="227" t="s">
        <v>5004</v>
      </c>
    </row>
    <row r="86" s="2" customFormat="1">
      <c r="A86" s="41"/>
      <c r="B86" s="42"/>
      <c r="C86" s="43"/>
      <c r="D86" s="229" t="s">
        <v>205</v>
      </c>
      <c r="E86" s="43"/>
      <c r="F86" s="230" t="s">
        <v>5005</v>
      </c>
      <c r="G86" s="43"/>
      <c r="H86" s="43"/>
      <c r="I86" s="231"/>
      <c r="J86" s="43"/>
      <c r="K86" s="43"/>
      <c r="L86" s="47"/>
      <c r="M86" s="232"/>
      <c r="N86" s="233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205</v>
      </c>
      <c r="AU86" s="20" t="s">
        <v>83</v>
      </c>
    </row>
    <row r="87" s="2" customFormat="1" ht="24.15" customHeight="1">
      <c r="A87" s="41"/>
      <c r="B87" s="42"/>
      <c r="C87" s="279" t="s">
        <v>83</v>
      </c>
      <c r="D87" s="279" t="s">
        <v>542</v>
      </c>
      <c r="E87" s="280" t="s">
        <v>5006</v>
      </c>
      <c r="F87" s="281" t="s">
        <v>5007</v>
      </c>
      <c r="G87" s="282" t="s">
        <v>886</v>
      </c>
      <c r="H87" s="283">
        <v>2.0299999999999998</v>
      </c>
      <c r="I87" s="284"/>
      <c r="J87" s="285">
        <f>ROUND(I87*H87,2)</f>
        <v>0</v>
      </c>
      <c r="K87" s="281" t="s">
        <v>203</v>
      </c>
      <c r="L87" s="286"/>
      <c r="M87" s="287" t="s">
        <v>19</v>
      </c>
      <c r="N87" s="288" t="s">
        <v>45</v>
      </c>
      <c r="O87" s="87"/>
      <c r="P87" s="225">
        <f>O87*H87</f>
        <v>0</v>
      </c>
      <c r="Q87" s="225">
        <v>0.0010499999999999999</v>
      </c>
      <c r="R87" s="225">
        <f>Q87*H87</f>
        <v>0.0021314999999999997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396</v>
      </c>
      <c r="AT87" s="227" t="s">
        <v>542</v>
      </c>
      <c r="AU87" s="227" t="s">
        <v>83</v>
      </c>
      <c r="AY87" s="20" t="s">
        <v>197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81</v>
      </c>
      <c r="BK87" s="228">
        <f>ROUND(I87*H87,2)</f>
        <v>0</v>
      </c>
      <c r="BL87" s="20" t="s">
        <v>291</v>
      </c>
      <c r="BM87" s="227" t="s">
        <v>5008</v>
      </c>
    </row>
    <row r="88" s="2" customFormat="1" ht="21.75" customHeight="1">
      <c r="A88" s="41"/>
      <c r="B88" s="42"/>
      <c r="C88" s="216" t="s">
        <v>94</v>
      </c>
      <c r="D88" s="216" t="s">
        <v>199</v>
      </c>
      <c r="E88" s="217" t="s">
        <v>5009</v>
      </c>
      <c r="F88" s="218" t="s">
        <v>5010</v>
      </c>
      <c r="G88" s="219" t="s">
        <v>267</v>
      </c>
      <c r="H88" s="220">
        <v>1</v>
      </c>
      <c r="I88" s="221"/>
      <c r="J88" s="222">
        <f>ROUND(I88*H88,2)</f>
        <v>0</v>
      </c>
      <c r="K88" s="218" t="s">
        <v>19</v>
      </c>
      <c r="L88" s="47"/>
      <c r="M88" s="223" t="s">
        <v>19</v>
      </c>
      <c r="N88" s="224" t="s">
        <v>45</v>
      </c>
      <c r="O88" s="87"/>
      <c r="P88" s="225">
        <f>O88*H88</f>
        <v>0</v>
      </c>
      <c r="Q88" s="225">
        <v>0.00072000000000000005</v>
      </c>
      <c r="R88" s="225">
        <f>Q88*H88</f>
        <v>0.00072000000000000005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109</v>
      </c>
      <c r="AT88" s="227" t="s">
        <v>199</v>
      </c>
      <c r="AU88" s="227" t="s">
        <v>83</v>
      </c>
      <c r="AY88" s="20" t="s">
        <v>197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81</v>
      </c>
      <c r="BK88" s="228">
        <f>ROUND(I88*H88,2)</f>
        <v>0</v>
      </c>
      <c r="BL88" s="20" t="s">
        <v>109</v>
      </c>
      <c r="BM88" s="227" t="s">
        <v>5011</v>
      </c>
    </row>
    <row r="89" s="2" customFormat="1" ht="24.15" customHeight="1">
      <c r="A89" s="41"/>
      <c r="B89" s="42"/>
      <c r="C89" s="279" t="s">
        <v>109</v>
      </c>
      <c r="D89" s="279" t="s">
        <v>542</v>
      </c>
      <c r="E89" s="280" t="s">
        <v>5012</v>
      </c>
      <c r="F89" s="281" t="s">
        <v>5013</v>
      </c>
      <c r="G89" s="282" t="s">
        <v>267</v>
      </c>
      <c r="H89" s="283">
        <v>1</v>
      </c>
      <c r="I89" s="284"/>
      <c r="J89" s="285">
        <f>ROUND(I89*H89,2)</f>
        <v>0</v>
      </c>
      <c r="K89" s="281" t="s">
        <v>19</v>
      </c>
      <c r="L89" s="286"/>
      <c r="M89" s="287" t="s">
        <v>19</v>
      </c>
      <c r="N89" s="288" t="s">
        <v>45</v>
      </c>
      <c r="O89" s="87"/>
      <c r="P89" s="225">
        <f>O89*H89</f>
        <v>0</v>
      </c>
      <c r="Q89" s="225">
        <v>0.010970000000000001</v>
      </c>
      <c r="R89" s="225">
        <f>Q89*H89</f>
        <v>0.010970000000000001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245</v>
      </c>
      <c r="AT89" s="227" t="s">
        <v>542</v>
      </c>
      <c r="AU89" s="227" t="s">
        <v>83</v>
      </c>
      <c r="AY89" s="20" t="s">
        <v>197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81</v>
      </c>
      <c r="BK89" s="228">
        <f>ROUND(I89*H89,2)</f>
        <v>0</v>
      </c>
      <c r="BL89" s="20" t="s">
        <v>109</v>
      </c>
      <c r="BM89" s="227" t="s">
        <v>5014</v>
      </c>
    </row>
    <row r="90" s="2" customFormat="1" ht="44.25" customHeight="1">
      <c r="A90" s="41"/>
      <c r="B90" s="42"/>
      <c r="C90" s="216" t="s">
        <v>230</v>
      </c>
      <c r="D90" s="216" t="s">
        <v>199</v>
      </c>
      <c r="E90" s="217" t="s">
        <v>5015</v>
      </c>
      <c r="F90" s="218" t="s">
        <v>5016</v>
      </c>
      <c r="G90" s="219" t="s">
        <v>267</v>
      </c>
      <c r="H90" s="220">
        <v>1</v>
      </c>
      <c r="I90" s="221"/>
      <c r="J90" s="222">
        <f>ROUND(I90*H90,2)</f>
        <v>0</v>
      </c>
      <c r="K90" s="218" t="s">
        <v>203</v>
      </c>
      <c r="L90" s="47"/>
      <c r="M90" s="223" t="s">
        <v>19</v>
      </c>
      <c r="N90" s="224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109</v>
      </c>
      <c r="AT90" s="227" t="s">
        <v>199</v>
      </c>
      <c r="AU90" s="227" t="s">
        <v>83</v>
      </c>
      <c r="AY90" s="20" t="s">
        <v>197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81</v>
      </c>
      <c r="BK90" s="228">
        <f>ROUND(I90*H90,2)</f>
        <v>0</v>
      </c>
      <c r="BL90" s="20" t="s">
        <v>109</v>
      </c>
      <c r="BM90" s="227" t="s">
        <v>5017</v>
      </c>
    </row>
    <row r="91" s="2" customFormat="1">
      <c r="A91" s="41"/>
      <c r="B91" s="42"/>
      <c r="C91" s="43"/>
      <c r="D91" s="229" t="s">
        <v>205</v>
      </c>
      <c r="E91" s="43"/>
      <c r="F91" s="230" t="s">
        <v>5018</v>
      </c>
      <c r="G91" s="43"/>
      <c r="H91" s="43"/>
      <c r="I91" s="231"/>
      <c r="J91" s="43"/>
      <c r="K91" s="43"/>
      <c r="L91" s="47"/>
      <c r="M91" s="232"/>
      <c r="N91" s="233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205</v>
      </c>
      <c r="AU91" s="20" t="s">
        <v>83</v>
      </c>
    </row>
    <row r="92" s="2" customFormat="1" ht="24.15" customHeight="1">
      <c r="A92" s="41"/>
      <c r="B92" s="42"/>
      <c r="C92" s="279" t="s">
        <v>698</v>
      </c>
      <c r="D92" s="279" t="s">
        <v>542</v>
      </c>
      <c r="E92" s="280" t="s">
        <v>5019</v>
      </c>
      <c r="F92" s="281" t="s">
        <v>5020</v>
      </c>
      <c r="G92" s="282" t="s">
        <v>267</v>
      </c>
      <c r="H92" s="283">
        <v>1</v>
      </c>
      <c r="I92" s="284"/>
      <c r="J92" s="285">
        <f>ROUND(I92*H92,2)</f>
        <v>0</v>
      </c>
      <c r="K92" s="281" t="s">
        <v>203</v>
      </c>
      <c r="L92" s="286"/>
      <c r="M92" s="287" t="s">
        <v>19</v>
      </c>
      <c r="N92" s="288" t="s">
        <v>45</v>
      </c>
      <c r="O92" s="87"/>
      <c r="P92" s="225">
        <f>O92*H92</f>
        <v>0</v>
      </c>
      <c r="Q92" s="225">
        <v>0.0018600000000000001</v>
      </c>
      <c r="R92" s="225">
        <f>Q92*H92</f>
        <v>0.0018600000000000001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245</v>
      </c>
      <c r="AT92" s="227" t="s">
        <v>542</v>
      </c>
      <c r="AU92" s="227" t="s">
        <v>83</v>
      </c>
      <c r="AY92" s="20" t="s">
        <v>197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81</v>
      </c>
      <c r="BK92" s="228">
        <f>ROUND(I92*H92,2)</f>
        <v>0</v>
      </c>
      <c r="BL92" s="20" t="s">
        <v>109</v>
      </c>
      <c r="BM92" s="227" t="s">
        <v>5021</v>
      </c>
    </row>
    <row r="93" s="12" customFormat="1" ht="22.8" customHeight="1">
      <c r="A93" s="12"/>
      <c r="B93" s="200"/>
      <c r="C93" s="201"/>
      <c r="D93" s="202" t="s">
        <v>73</v>
      </c>
      <c r="E93" s="214" t="s">
        <v>1210</v>
      </c>
      <c r="F93" s="214" t="s">
        <v>1211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SUM(P94:P95)</f>
        <v>0</v>
      </c>
      <c r="Q93" s="208"/>
      <c r="R93" s="209">
        <f>SUM(R94:R95)</f>
        <v>0</v>
      </c>
      <c r="S93" s="208"/>
      <c r="T93" s="210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81</v>
      </c>
      <c r="AT93" s="212" t="s">
        <v>73</v>
      </c>
      <c r="AU93" s="212" t="s">
        <v>81</v>
      </c>
      <c r="AY93" s="211" t="s">
        <v>197</v>
      </c>
      <c r="BK93" s="213">
        <f>SUM(BK94:BK95)</f>
        <v>0</v>
      </c>
    </row>
    <row r="94" s="2" customFormat="1" ht="49.05" customHeight="1">
      <c r="A94" s="41"/>
      <c r="B94" s="42"/>
      <c r="C94" s="216" t="s">
        <v>236</v>
      </c>
      <c r="D94" s="216" t="s">
        <v>199</v>
      </c>
      <c r="E94" s="217" t="s">
        <v>5022</v>
      </c>
      <c r="F94" s="218" t="s">
        <v>5023</v>
      </c>
      <c r="G94" s="219" t="s">
        <v>253</v>
      </c>
      <c r="H94" s="220">
        <v>0.014</v>
      </c>
      <c r="I94" s="221"/>
      <c r="J94" s="222">
        <f>ROUND(I94*H94,2)</f>
        <v>0</v>
      </c>
      <c r="K94" s="218" t="s">
        <v>203</v>
      </c>
      <c r="L94" s="47"/>
      <c r="M94" s="223" t="s">
        <v>19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109</v>
      </c>
      <c r="AT94" s="227" t="s">
        <v>199</v>
      </c>
      <c r="AU94" s="227" t="s">
        <v>83</v>
      </c>
      <c r="AY94" s="20" t="s">
        <v>197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81</v>
      </c>
      <c r="BK94" s="228">
        <f>ROUND(I94*H94,2)</f>
        <v>0</v>
      </c>
      <c r="BL94" s="20" t="s">
        <v>109</v>
      </c>
      <c r="BM94" s="227" t="s">
        <v>5024</v>
      </c>
    </row>
    <row r="95" s="2" customFormat="1">
      <c r="A95" s="41"/>
      <c r="B95" s="42"/>
      <c r="C95" s="43"/>
      <c r="D95" s="229" t="s">
        <v>205</v>
      </c>
      <c r="E95" s="43"/>
      <c r="F95" s="230" t="s">
        <v>5025</v>
      </c>
      <c r="G95" s="43"/>
      <c r="H95" s="43"/>
      <c r="I95" s="231"/>
      <c r="J95" s="43"/>
      <c r="K95" s="43"/>
      <c r="L95" s="47"/>
      <c r="M95" s="291"/>
      <c r="N95" s="292"/>
      <c r="O95" s="293"/>
      <c r="P95" s="293"/>
      <c r="Q95" s="293"/>
      <c r="R95" s="293"/>
      <c r="S95" s="293"/>
      <c r="T95" s="294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205</v>
      </c>
      <c r="AU95" s="20" t="s">
        <v>83</v>
      </c>
    </row>
    <row r="96" s="2" customFormat="1" ht="6.96" customHeight="1">
      <c r="A96" s="41"/>
      <c r="B96" s="62"/>
      <c r="C96" s="63"/>
      <c r="D96" s="63"/>
      <c r="E96" s="63"/>
      <c r="F96" s="63"/>
      <c r="G96" s="63"/>
      <c r="H96" s="63"/>
      <c r="I96" s="63"/>
      <c r="J96" s="63"/>
      <c r="K96" s="63"/>
      <c r="L96" s="47"/>
      <c r="M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</sheetData>
  <sheetProtection sheet="1" autoFilter="0" formatColumns="0" formatRows="0" objects="1" scenarios="1" spinCount="100000" saltValue="7vxgQVHUfmoKNS5G+kcl0oLhQy9jYl4l0qWIIdTn7UoqXllk8App6cMHGrrpm/a8XvPvBeZ5C9FtBpZXc59FZw==" hashValue="1rIEYsEcw1a4GolPPA6JoHbpb7dSUD7FnKkx639z9m8dS9GlGGUDjT1hYHx0JurUuEX9YVnYo8VVwW+tsP58bA==" algorithmName="SHA-512" password="CC35"/>
  <autoFilter ref="C81:K9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4_02/871211141"/>
    <hyperlink ref="F91" r:id="rId2" display="https://podminky.urs.cz/item/CS_URS_2024_02/891219111"/>
    <hyperlink ref="F95" r:id="rId3" display="https://podminky.urs.cz/item/CS_URS_2024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5026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ROUND((SUM(BE87:BE192)),  2)</f>
        <v>0</v>
      </c>
      <c r="G33" s="41"/>
      <c r="H33" s="41"/>
      <c r="I33" s="161">
        <v>0.20999999999999999</v>
      </c>
      <c r="J33" s="160">
        <f>ROUND(((SUM(BE87:BE192))*I33),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ROUND((SUM(BF87:BF192)),  2)</f>
        <v>0</v>
      </c>
      <c r="G34" s="41"/>
      <c r="H34" s="41"/>
      <c r="I34" s="161">
        <v>0.12</v>
      </c>
      <c r="J34" s="160">
        <f>ROUND(((SUM(BF87:BF192))*I34),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ROUND((SUM(BG87:BG192)),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ROUND((SUM(BH87:BH192)),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ROUND((SUM(BI87:BI192)),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 - aktual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 02 - Kanalizační přípojka, areálový rozvod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155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156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158</v>
      </c>
      <c r="E62" s="186"/>
      <c r="F62" s="186"/>
      <c r="G62" s="186"/>
      <c r="H62" s="186"/>
      <c r="I62" s="186"/>
      <c r="J62" s="187">
        <f>J137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159</v>
      </c>
      <c r="E63" s="186"/>
      <c r="F63" s="186"/>
      <c r="G63" s="186"/>
      <c r="H63" s="186"/>
      <c r="I63" s="186"/>
      <c r="J63" s="187">
        <f>J144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160</v>
      </c>
      <c r="E64" s="186"/>
      <c r="F64" s="186"/>
      <c r="G64" s="186"/>
      <c r="H64" s="186"/>
      <c r="I64" s="186"/>
      <c r="J64" s="187">
        <f>J148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4705</v>
      </c>
      <c r="E65" s="186"/>
      <c r="F65" s="186"/>
      <c r="G65" s="186"/>
      <c r="H65" s="186"/>
      <c r="I65" s="186"/>
      <c r="J65" s="187">
        <f>J151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4706</v>
      </c>
      <c r="E66" s="186"/>
      <c r="F66" s="186"/>
      <c r="G66" s="186"/>
      <c r="H66" s="186"/>
      <c r="I66" s="186"/>
      <c r="J66" s="187">
        <f>J180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163</v>
      </c>
      <c r="E67" s="186"/>
      <c r="F67" s="186"/>
      <c r="G67" s="186"/>
      <c r="H67" s="186"/>
      <c r="I67" s="186"/>
      <c r="J67" s="187">
        <f>J188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182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ZZS - Náchod - aktual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147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IO 02 - Kanalizační přípojka, areálový rozvod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>Náchod</v>
      </c>
      <c r="G81" s="43"/>
      <c r="H81" s="43"/>
      <c r="I81" s="35" t="s">
        <v>23</v>
      </c>
      <c r="J81" s="75" t="str">
        <f>IF(J12="","",J12)</f>
        <v>29. 7. 2024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Královéhradecký kraj</v>
      </c>
      <c r="G83" s="43"/>
      <c r="H83" s="43"/>
      <c r="I83" s="35" t="s">
        <v>31</v>
      </c>
      <c r="J83" s="39" t="str">
        <f>E21</f>
        <v>CE-ING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36</v>
      </c>
      <c r="J84" s="39" t="str">
        <f>E24</f>
        <v xml:space="preserve"> 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183</v>
      </c>
      <c r="D86" s="192" t="s">
        <v>59</v>
      </c>
      <c r="E86" s="192" t="s">
        <v>55</v>
      </c>
      <c r="F86" s="192" t="s">
        <v>56</v>
      </c>
      <c r="G86" s="192" t="s">
        <v>184</v>
      </c>
      <c r="H86" s="192" t="s">
        <v>185</v>
      </c>
      <c r="I86" s="192" t="s">
        <v>186</v>
      </c>
      <c r="J86" s="192" t="s">
        <v>153</v>
      </c>
      <c r="K86" s="193" t="s">
        <v>187</v>
      </c>
      <c r="L86" s="194"/>
      <c r="M86" s="95" t="s">
        <v>19</v>
      </c>
      <c r="N86" s="96" t="s">
        <v>44</v>
      </c>
      <c r="O86" s="96" t="s">
        <v>188</v>
      </c>
      <c r="P86" s="96" t="s">
        <v>189</v>
      </c>
      <c r="Q86" s="96" t="s">
        <v>190</v>
      </c>
      <c r="R86" s="96" t="s">
        <v>191</v>
      </c>
      <c r="S86" s="96" t="s">
        <v>192</v>
      </c>
      <c r="T86" s="97" t="s">
        <v>193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194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89.638376089999994</v>
      </c>
      <c r="S87" s="99"/>
      <c r="T87" s="198">
        <f>T88</f>
        <v>1.534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154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195</v>
      </c>
      <c r="F88" s="203" t="s">
        <v>196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P89+P137+P144+P148+P151+P180+P188</f>
        <v>0</v>
      </c>
      <c r="Q88" s="208"/>
      <c r="R88" s="209">
        <f>R89+R137+R144+R148+R151+R180+R188</f>
        <v>89.638376089999994</v>
      </c>
      <c r="S88" s="208"/>
      <c r="T88" s="210">
        <f>T89+T137+T144+T148+T151+T180+T188</f>
        <v>1.534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81</v>
      </c>
      <c r="AT88" s="212" t="s">
        <v>73</v>
      </c>
      <c r="AU88" s="212" t="s">
        <v>74</v>
      </c>
      <c r="AY88" s="211" t="s">
        <v>197</v>
      </c>
      <c r="BK88" s="213">
        <f>BK89+BK137+BK144+BK148+BK151+BK180+BK188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81</v>
      </c>
      <c r="F89" s="214" t="s">
        <v>198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SUM(P90:P136)</f>
        <v>0</v>
      </c>
      <c r="Q89" s="208"/>
      <c r="R89" s="209">
        <f>SUM(R90:R136)</f>
        <v>88.113456999999997</v>
      </c>
      <c r="S89" s="208"/>
      <c r="T89" s="210">
        <f>SUM(T90:T136)</f>
        <v>1.534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81</v>
      </c>
      <c r="AT89" s="212" t="s">
        <v>73</v>
      </c>
      <c r="AU89" s="212" t="s">
        <v>81</v>
      </c>
      <c r="AY89" s="211" t="s">
        <v>197</v>
      </c>
      <c r="BK89" s="213">
        <f>SUM(BK90:BK136)</f>
        <v>0</v>
      </c>
    </row>
    <row r="90" s="2" customFormat="1" ht="66.75" customHeight="1">
      <c r="A90" s="41"/>
      <c r="B90" s="42"/>
      <c r="C90" s="216" t="s">
        <v>81</v>
      </c>
      <c r="D90" s="216" t="s">
        <v>199</v>
      </c>
      <c r="E90" s="217" t="s">
        <v>5027</v>
      </c>
      <c r="F90" s="218" t="s">
        <v>5028</v>
      </c>
      <c r="G90" s="219" t="s">
        <v>202</v>
      </c>
      <c r="H90" s="220">
        <v>5.2000000000000002</v>
      </c>
      <c r="I90" s="221"/>
      <c r="J90" s="222">
        <f>ROUND(I90*H90,2)</f>
        <v>0</v>
      </c>
      <c r="K90" s="218" t="s">
        <v>203</v>
      </c>
      <c r="L90" s="47"/>
      <c r="M90" s="223" t="s">
        <v>19</v>
      </c>
      <c r="N90" s="224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0.29499999999999998</v>
      </c>
      <c r="T90" s="226">
        <f>S90*H90</f>
        <v>1.534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109</v>
      </c>
      <c r="AT90" s="227" t="s">
        <v>199</v>
      </c>
      <c r="AU90" s="227" t="s">
        <v>83</v>
      </c>
      <c r="AY90" s="20" t="s">
        <v>197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81</v>
      </c>
      <c r="BK90" s="228">
        <f>ROUND(I90*H90,2)</f>
        <v>0</v>
      </c>
      <c r="BL90" s="20" t="s">
        <v>109</v>
      </c>
      <c r="BM90" s="227" t="s">
        <v>5029</v>
      </c>
    </row>
    <row r="91" s="2" customFormat="1">
      <c r="A91" s="41"/>
      <c r="B91" s="42"/>
      <c r="C91" s="43"/>
      <c r="D91" s="229" t="s">
        <v>205</v>
      </c>
      <c r="E91" s="43"/>
      <c r="F91" s="230" t="s">
        <v>5030</v>
      </c>
      <c r="G91" s="43"/>
      <c r="H91" s="43"/>
      <c r="I91" s="231"/>
      <c r="J91" s="43"/>
      <c r="K91" s="43"/>
      <c r="L91" s="47"/>
      <c r="M91" s="232"/>
      <c r="N91" s="233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205</v>
      </c>
      <c r="AU91" s="20" t="s">
        <v>83</v>
      </c>
    </row>
    <row r="92" s="13" customFormat="1">
      <c r="A92" s="13"/>
      <c r="B92" s="234"/>
      <c r="C92" s="235"/>
      <c r="D92" s="236" t="s">
        <v>207</v>
      </c>
      <c r="E92" s="237" t="s">
        <v>19</v>
      </c>
      <c r="F92" s="238" t="s">
        <v>5031</v>
      </c>
      <c r="G92" s="235"/>
      <c r="H92" s="239">
        <v>5.2000000000000002</v>
      </c>
      <c r="I92" s="240"/>
      <c r="J92" s="235"/>
      <c r="K92" s="235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207</v>
      </c>
      <c r="AU92" s="245" t="s">
        <v>83</v>
      </c>
      <c r="AV92" s="13" t="s">
        <v>83</v>
      </c>
      <c r="AW92" s="13" t="s">
        <v>35</v>
      </c>
      <c r="AX92" s="13" t="s">
        <v>81</v>
      </c>
      <c r="AY92" s="245" t="s">
        <v>197</v>
      </c>
    </row>
    <row r="93" s="2" customFormat="1" ht="24.15" customHeight="1">
      <c r="A93" s="41"/>
      <c r="B93" s="42"/>
      <c r="C93" s="216" t="s">
        <v>83</v>
      </c>
      <c r="D93" s="216" t="s">
        <v>199</v>
      </c>
      <c r="E93" s="217" t="s">
        <v>5032</v>
      </c>
      <c r="F93" s="218" t="s">
        <v>5033</v>
      </c>
      <c r="G93" s="219" t="s">
        <v>3711</v>
      </c>
      <c r="H93" s="220">
        <v>40</v>
      </c>
      <c r="I93" s="221"/>
      <c r="J93" s="222">
        <f>ROUND(I93*H93,2)</f>
        <v>0</v>
      </c>
      <c r="K93" s="218" t="s">
        <v>203</v>
      </c>
      <c r="L93" s="47"/>
      <c r="M93" s="223" t="s">
        <v>19</v>
      </c>
      <c r="N93" s="224" t="s">
        <v>45</v>
      </c>
      <c r="O93" s="87"/>
      <c r="P93" s="225">
        <f>O93*H93</f>
        <v>0</v>
      </c>
      <c r="Q93" s="225">
        <v>3.0000000000000001E-05</v>
      </c>
      <c r="R93" s="225">
        <f>Q93*H93</f>
        <v>0.0012000000000000001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109</v>
      </c>
      <c r="AT93" s="227" t="s">
        <v>199</v>
      </c>
      <c r="AU93" s="227" t="s">
        <v>83</v>
      </c>
      <c r="AY93" s="20" t="s">
        <v>197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81</v>
      </c>
      <c r="BK93" s="228">
        <f>ROUND(I93*H93,2)</f>
        <v>0</v>
      </c>
      <c r="BL93" s="20" t="s">
        <v>109</v>
      </c>
      <c r="BM93" s="227" t="s">
        <v>5034</v>
      </c>
    </row>
    <row r="94" s="2" customFormat="1">
      <c r="A94" s="41"/>
      <c r="B94" s="42"/>
      <c r="C94" s="43"/>
      <c r="D94" s="229" t="s">
        <v>205</v>
      </c>
      <c r="E94" s="43"/>
      <c r="F94" s="230" t="s">
        <v>5035</v>
      </c>
      <c r="G94" s="43"/>
      <c r="H94" s="43"/>
      <c r="I94" s="231"/>
      <c r="J94" s="43"/>
      <c r="K94" s="43"/>
      <c r="L94" s="47"/>
      <c r="M94" s="232"/>
      <c r="N94" s="233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205</v>
      </c>
      <c r="AU94" s="20" t="s">
        <v>83</v>
      </c>
    </row>
    <row r="95" s="13" customFormat="1">
      <c r="A95" s="13"/>
      <c r="B95" s="234"/>
      <c r="C95" s="235"/>
      <c r="D95" s="236" t="s">
        <v>207</v>
      </c>
      <c r="E95" s="237" t="s">
        <v>19</v>
      </c>
      <c r="F95" s="238" t="s">
        <v>5036</v>
      </c>
      <c r="G95" s="235"/>
      <c r="H95" s="239">
        <v>40</v>
      </c>
      <c r="I95" s="240"/>
      <c r="J95" s="235"/>
      <c r="K95" s="235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207</v>
      </c>
      <c r="AU95" s="245" t="s">
        <v>83</v>
      </c>
      <c r="AV95" s="13" t="s">
        <v>83</v>
      </c>
      <c r="AW95" s="13" t="s">
        <v>35</v>
      </c>
      <c r="AX95" s="13" t="s">
        <v>81</v>
      </c>
      <c r="AY95" s="245" t="s">
        <v>197</v>
      </c>
    </row>
    <row r="96" s="2" customFormat="1" ht="24.15" customHeight="1">
      <c r="A96" s="41"/>
      <c r="B96" s="42"/>
      <c r="C96" s="216" t="s">
        <v>94</v>
      </c>
      <c r="D96" s="216" t="s">
        <v>199</v>
      </c>
      <c r="E96" s="217" t="s">
        <v>4727</v>
      </c>
      <c r="F96" s="218" t="s">
        <v>4728</v>
      </c>
      <c r="G96" s="219" t="s">
        <v>202</v>
      </c>
      <c r="H96" s="220">
        <v>2.8479999999999999</v>
      </c>
      <c r="I96" s="221"/>
      <c r="J96" s="222">
        <f>ROUND(I96*H96,2)</f>
        <v>0</v>
      </c>
      <c r="K96" s="218" t="s">
        <v>203</v>
      </c>
      <c r="L96" s="47"/>
      <c r="M96" s="223" t="s">
        <v>19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109</v>
      </c>
      <c r="AT96" s="227" t="s">
        <v>199</v>
      </c>
      <c r="AU96" s="227" t="s">
        <v>83</v>
      </c>
      <c r="AY96" s="20" t="s">
        <v>197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81</v>
      </c>
      <c r="BK96" s="228">
        <f>ROUND(I96*H96,2)</f>
        <v>0</v>
      </c>
      <c r="BL96" s="20" t="s">
        <v>109</v>
      </c>
      <c r="BM96" s="227" t="s">
        <v>5037</v>
      </c>
    </row>
    <row r="97" s="2" customFormat="1">
      <c r="A97" s="41"/>
      <c r="B97" s="42"/>
      <c r="C97" s="43"/>
      <c r="D97" s="229" t="s">
        <v>205</v>
      </c>
      <c r="E97" s="43"/>
      <c r="F97" s="230" t="s">
        <v>4730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205</v>
      </c>
      <c r="AU97" s="20" t="s">
        <v>83</v>
      </c>
    </row>
    <row r="98" s="13" customFormat="1">
      <c r="A98" s="13"/>
      <c r="B98" s="234"/>
      <c r="C98" s="235"/>
      <c r="D98" s="236" t="s">
        <v>207</v>
      </c>
      <c r="E98" s="237" t="s">
        <v>19</v>
      </c>
      <c r="F98" s="238" t="s">
        <v>5038</v>
      </c>
      <c r="G98" s="235"/>
      <c r="H98" s="239">
        <v>2.8479999999999999</v>
      </c>
      <c r="I98" s="240"/>
      <c r="J98" s="235"/>
      <c r="K98" s="235"/>
      <c r="L98" s="241"/>
      <c r="M98" s="242"/>
      <c r="N98" s="243"/>
      <c r="O98" s="243"/>
      <c r="P98" s="243"/>
      <c r="Q98" s="243"/>
      <c r="R98" s="243"/>
      <c r="S98" s="243"/>
      <c r="T98" s="24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5" t="s">
        <v>207</v>
      </c>
      <c r="AU98" s="245" t="s">
        <v>83</v>
      </c>
      <c r="AV98" s="13" t="s">
        <v>83</v>
      </c>
      <c r="AW98" s="13" t="s">
        <v>35</v>
      </c>
      <c r="AX98" s="13" t="s">
        <v>81</v>
      </c>
      <c r="AY98" s="245" t="s">
        <v>197</v>
      </c>
    </row>
    <row r="99" s="2" customFormat="1" ht="44.25" customHeight="1">
      <c r="A99" s="41"/>
      <c r="B99" s="42"/>
      <c r="C99" s="216" t="s">
        <v>109</v>
      </c>
      <c r="D99" s="216" t="s">
        <v>199</v>
      </c>
      <c r="E99" s="217" t="s">
        <v>5039</v>
      </c>
      <c r="F99" s="218" t="s">
        <v>5040</v>
      </c>
      <c r="G99" s="219" t="s">
        <v>211</v>
      </c>
      <c r="H99" s="220">
        <v>68.799999999999997</v>
      </c>
      <c r="I99" s="221"/>
      <c r="J99" s="222">
        <f>ROUND(I99*H99,2)</f>
        <v>0</v>
      </c>
      <c r="K99" s="218" t="s">
        <v>203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109</v>
      </c>
      <c r="AT99" s="227" t="s">
        <v>199</v>
      </c>
      <c r="AU99" s="227" t="s">
        <v>83</v>
      </c>
      <c r="AY99" s="20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81</v>
      </c>
      <c r="BK99" s="228">
        <f>ROUND(I99*H99,2)</f>
        <v>0</v>
      </c>
      <c r="BL99" s="20" t="s">
        <v>109</v>
      </c>
      <c r="BM99" s="227" t="s">
        <v>5041</v>
      </c>
    </row>
    <row r="100" s="2" customFormat="1">
      <c r="A100" s="41"/>
      <c r="B100" s="42"/>
      <c r="C100" s="43"/>
      <c r="D100" s="229" t="s">
        <v>205</v>
      </c>
      <c r="E100" s="43"/>
      <c r="F100" s="230" t="s">
        <v>5042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205</v>
      </c>
      <c r="AU100" s="20" t="s">
        <v>83</v>
      </c>
    </row>
    <row r="101" s="13" customFormat="1">
      <c r="A101" s="13"/>
      <c r="B101" s="234"/>
      <c r="C101" s="235"/>
      <c r="D101" s="236" t="s">
        <v>207</v>
      </c>
      <c r="E101" s="237" t="s">
        <v>19</v>
      </c>
      <c r="F101" s="238" t="s">
        <v>5043</v>
      </c>
      <c r="G101" s="235"/>
      <c r="H101" s="239">
        <v>68.799999999999997</v>
      </c>
      <c r="I101" s="240"/>
      <c r="J101" s="235"/>
      <c r="K101" s="235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207</v>
      </c>
      <c r="AU101" s="245" t="s">
        <v>83</v>
      </c>
      <c r="AV101" s="13" t="s">
        <v>83</v>
      </c>
      <c r="AW101" s="13" t="s">
        <v>35</v>
      </c>
      <c r="AX101" s="13" t="s">
        <v>81</v>
      </c>
      <c r="AY101" s="245" t="s">
        <v>197</v>
      </c>
    </row>
    <row r="102" s="2" customFormat="1" ht="37.8" customHeight="1">
      <c r="A102" s="41"/>
      <c r="B102" s="42"/>
      <c r="C102" s="216" t="s">
        <v>230</v>
      </c>
      <c r="D102" s="216" t="s">
        <v>199</v>
      </c>
      <c r="E102" s="217" t="s">
        <v>5044</v>
      </c>
      <c r="F102" s="218" t="s">
        <v>5045</v>
      </c>
      <c r="G102" s="219" t="s">
        <v>202</v>
      </c>
      <c r="H102" s="220">
        <v>172</v>
      </c>
      <c r="I102" s="221"/>
      <c r="J102" s="222">
        <f>ROUND(I102*H102,2)</f>
        <v>0</v>
      </c>
      <c r="K102" s="218" t="s">
        <v>203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0.00084999999999999995</v>
      </c>
      <c r="R102" s="225">
        <f>Q102*H102</f>
        <v>0.1462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109</v>
      </c>
      <c r="AT102" s="227" t="s">
        <v>199</v>
      </c>
      <c r="AU102" s="227" t="s">
        <v>83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109</v>
      </c>
      <c r="BM102" s="227" t="s">
        <v>5046</v>
      </c>
    </row>
    <row r="103" s="2" customFormat="1">
      <c r="A103" s="41"/>
      <c r="B103" s="42"/>
      <c r="C103" s="43"/>
      <c r="D103" s="229" t="s">
        <v>205</v>
      </c>
      <c r="E103" s="43"/>
      <c r="F103" s="230" t="s">
        <v>5047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205</v>
      </c>
      <c r="AU103" s="20" t="s">
        <v>83</v>
      </c>
    </row>
    <row r="104" s="13" customFormat="1">
      <c r="A104" s="13"/>
      <c r="B104" s="234"/>
      <c r="C104" s="235"/>
      <c r="D104" s="236" t="s">
        <v>207</v>
      </c>
      <c r="E104" s="237" t="s">
        <v>19</v>
      </c>
      <c r="F104" s="238" t="s">
        <v>5048</v>
      </c>
      <c r="G104" s="235"/>
      <c r="H104" s="239">
        <v>172</v>
      </c>
      <c r="I104" s="240"/>
      <c r="J104" s="235"/>
      <c r="K104" s="235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207</v>
      </c>
      <c r="AU104" s="245" t="s">
        <v>83</v>
      </c>
      <c r="AV104" s="13" t="s">
        <v>83</v>
      </c>
      <c r="AW104" s="13" t="s">
        <v>35</v>
      </c>
      <c r="AX104" s="13" t="s">
        <v>81</v>
      </c>
      <c r="AY104" s="245" t="s">
        <v>197</v>
      </c>
    </row>
    <row r="105" s="2" customFormat="1" ht="44.25" customHeight="1">
      <c r="A105" s="41"/>
      <c r="B105" s="42"/>
      <c r="C105" s="216" t="s">
        <v>698</v>
      </c>
      <c r="D105" s="216" t="s">
        <v>199</v>
      </c>
      <c r="E105" s="217" t="s">
        <v>5049</v>
      </c>
      <c r="F105" s="218" t="s">
        <v>5050</v>
      </c>
      <c r="G105" s="219" t="s">
        <v>202</v>
      </c>
      <c r="H105" s="220">
        <v>172</v>
      </c>
      <c r="I105" s="221"/>
      <c r="J105" s="222">
        <f>ROUND(I105*H105,2)</f>
        <v>0</v>
      </c>
      <c r="K105" s="218" t="s">
        <v>203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109</v>
      </c>
      <c r="AT105" s="227" t="s">
        <v>199</v>
      </c>
      <c r="AU105" s="227" t="s">
        <v>83</v>
      </c>
      <c r="AY105" s="20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81</v>
      </c>
      <c r="BK105" s="228">
        <f>ROUND(I105*H105,2)</f>
        <v>0</v>
      </c>
      <c r="BL105" s="20" t="s">
        <v>109</v>
      </c>
      <c r="BM105" s="227" t="s">
        <v>5051</v>
      </c>
    </row>
    <row r="106" s="2" customFormat="1">
      <c r="A106" s="41"/>
      <c r="B106" s="42"/>
      <c r="C106" s="43"/>
      <c r="D106" s="229" t="s">
        <v>205</v>
      </c>
      <c r="E106" s="43"/>
      <c r="F106" s="230" t="s">
        <v>5052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205</v>
      </c>
      <c r="AU106" s="20" t="s">
        <v>83</v>
      </c>
    </row>
    <row r="107" s="13" customFormat="1">
      <c r="A107" s="13"/>
      <c r="B107" s="234"/>
      <c r="C107" s="235"/>
      <c r="D107" s="236" t="s">
        <v>207</v>
      </c>
      <c r="E107" s="237" t="s">
        <v>19</v>
      </c>
      <c r="F107" s="238" t="s">
        <v>5048</v>
      </c>
      <c r="G107" s="235"/>
      <c r="H107" s="239">
        <v>172</v>
      </c>
      <c r="I107" s="240"/>
      <c r="J107" s="235"/>
      <c r="K107" s="235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207</v>
      </c>
      <c r="AU107" s="245" t="s">
        <v>83</v>
      </c>
      <c r="AV107" s="13" t="s">
        <v>83</v>
      </c>
      <c r="AW107" s="13" t="s">
        <v>35</v>
      </c>
      <c r="AX107" s="13" t="s">
        <v>81</v>
      </c>
      <c r="AY107" s="245" t="s">
        <v>197</v>
      </c>
    </row>
    <row r="108" s="2" customFormat="1" ht="62.7" customHeight="1">
      <c r="A108" s="41"/>
      <c r="B108" s="42"/>
      <c r="C108" s="216" t="s">
        <v>236</v>
      </c>
      <c r="D108" s="216" t="s">
        <v>199</v>
      </c>
      <c r="E108" s="217" t="s">
        <v>4744</v>
      </c>
      <c r="F108" s="218" t="s">
        <v>4745</v>
      </c>
      <c r="G108" s="219" t="s">
        <v>211</v>
      </c>
      <c r="H108" s="220">
        <v>68.799999999999997</v>
      </c>
      <c r="I108" s="221"/>
      <c r="J108" s="222">
        <f>ROUND(I108*H108,2)</f>
        <v>0</v>
      </c>
      <c r="K108" s="218" t="s">
        <v>203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109</v>
      </c>
      <c r="AT108" s="227" t="s">
        <v>199</v>
      </c>
      <c r="AU108" s="227" t="s">
        <v>83</v>
      </c>
      <c r="AY108" s="20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81</v>
      </c>
      <c r="BK108" s="228">
        <f>ROUND(I108*H108,2)</f>
        <v>0</v>
      </c>
      <c r="BL108" s="20" t="s">
        <v>109</v>
      </c>
      <c r="BM108" s="227" t="s">
        <v>5053</v>
      </c>
    </row>
    <row r="109" s="2" customFormat="1">
      <c r="A109" s="41"/>
      <c r="B109" s="42"/>
      <c r="C109" s="43"/>
      <c r="D109" s="229" t="s">
        <v>205</v>
      </c>
      <c r="E109" s="43"/>
      <c r="F109" s="230" t="s">
        <v>4747</v>
      </c>
      <c r="G109" s="43"/>
      <c r="H109" s="43"/>
      <c r="I109" s="231"/>
      <c r="J109" s="43"/>
      <c r="K109" s="43"/>
      <c r="L109" s="47"/>
      <c r="M109" s="232"/>
      <c r="N109" s="233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205</v>
      </c>
      <c r="AU109" s="20" t="s">
        <v>83</v>
      </c>
    </row>
    <row r="110" s="13" customFormat="1">
      <c r="A110" s="13"/>
      <c r="B110" s="234"/>
      <c r="C110" s="235"/>
      <c r="D110" s="236" t="s">
        <v>207</v>
      </c>
      <c r="E110" s="237" t="s">
        <v>19</v>
      </c>
      <c r="F110" s="238" t="s">
        <v>5043</v>
      </c>
      <c r="G110" s="235"/>
      <c r="H110" s="239">
        <v>68.799999999999997</v>
      </c>
      <c r="I110" s="240"/>
      <c r="J110" s="235"/>
      <c r="K110" s="235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207</v>
      </c>
      <c r="AU110" s="245" t="s">
        <v>83</v>
      </c>
      <c r="AV110" s="13" t="s">
        <v>83</v>
      </c>
      <c r="AW110" s="13" t="s">
        <v>35</v>
      </c>
      <c r="AX110" s="13" t="s">
        <v>81</v>
      </c>
      <c r="AY110" s="245" t="s">
        <v>197</v>
      </c>
    </row>
    <row r="111" s="2" customFormat="1" ht="62.7" customHeight="1">
      <c r="A111" s="41"/>
      <c r="B111" s="42"/>
      <c r="C111" s="216" t="s">
        <v>245</v>
      </c>
      <c r="D111" s="216" t="s">
        <v>199</v>
      </c>
      <c r="E111" s="217" t="s">
        <v>2737</v>
      </c>
      <c r="F111" s="218" t="s">
        <v>2738</v>
      </c>
      <c r="G111" s="219" t="s">
        <v>211</v>
      </c>
      <c r="H111" s="220">
        <v>68.799999999999997</v>
      </c>
      <c r="I111" s="221"/>
      <c r="J111" s="222">
        <f>ROUND(I111*H111,2)</f>
        <v>0</v>
      </c>
      <c r="K111" s="218" t="s">
        <v>203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109</v>
      </c>
      <c r="AT111" s="227" t="s">
        <v>199</v>
      </c>
      <c r="AU111" s="227" t="s">
        <v>83</v>
      </c>
      <c r="AY111" s="20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81</v>
      </c>
      <c r="BK111" s="228">
        <f>ROUND(I111*H111,2)</f>
        <v>0</v>
      </c>
      <c r="BL111" s="20" t="s">
        <v>109</v>
      </c>
      <c r="BM111" s="227" t="s">
        <v>5054</v>
      </c>
    </row>
    <row r="112" s="2" customFormat="1">
      <c r="A112" s="41"/>
      <c r="B112" s="42"/>
      <c r="C112" s="43"/>
      <c r="D112" s="229" t="s">
        <v>205</v>
      </c>
      <c r="E112" s="43"/>
      <c r="F112" s="230" t="s">
        <v>2740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205</v>
      </c>
      <c r="AU112" s="20" t="s">
        <v>83</v>
      </c>
    </row>
    <row r="113" s="2" customFormat="1" ht="44.25" customHeight="1">
      <c r="A113" s="41"/>
      <c r="B113" s="42"/>
      <c r="C113" s="216" t="s">
        <v>250</v>
      </c>
      <c r="D113" s="216" t="s">
        <v>199</v>
      </c>
      <c r="E113" s="217" t="s">
        <v>2745</v>
      </c>
      <c r="F113" s="218" t="s">
        <v>2746</v>
      </c>
      <c r="G113" s="219" t="s">
        <v>211</v>
      </c>
      <c r="H113" s="220">
        <v>68.799999999999997</v>
      </c>
      <c r="I113" s="221"/>
      <c r="J113" s="222">
        <f>ROUND(I113*H113,2)</f>
        <v>0</v>
      </c>
      <c r="K113" s="218" t="s">
        <v>203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109</v>
      </c>
      <c r="AT113" s="227" t="s">
        <v>199</v>
      </c>
      <c r="AU113" s="227" t="s">
        <v>83</v>
      </c>
      <c r="AY113" s="20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81</v>
      </c>
      <c r="BK113" s="228">
        <f>ROUND(I113*H113,2)</f>
        <v>0</v>
      </c>
      <c r="BL113" s="20" t="s">
        <v>109</v>
      </c>
      <c r="BM113" s="227" t="s">
        <v>5055</v>
      </c>
    </row>
    <row r="114" s="2" customFormat="1">
      <c r="A114" s="41"/>
      <c r="B114" s="42"/>
      <c r="C114" s="43"/>
      <c r="D114" s="229" t="s">
        <v>205</v>
      </c>
      <c r="E114" s="43"/>
      <c r="F114" s="230" t="s">
        <v>2748</v>
      </c>
      <c r="G114" s="43"/>
      <c r="H114" s="43"/>
      <c r="I114" s="231"/>
      <c r="J114" s="43"/>
      <c r="K114" s="43"/>
      <c r="L114" s="47"/>
      <c r="M114" s="232"/>
      <c r="N114" s="233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205</v>
      </c>
      <c r="AU114" s="20" t="s">
        <v>83</v>
      </c>
    </row>
    <row r="115" s="2" customFormat="1" ht="44.25" customHeight="1">
      <c r="A115" s="41"/>
      <c r="B115" s="42"/>
      <c r="C115" s="216" t="s">
        <v>2766</v>
      </c>
      <c r="D115" s="216" t="s">
        <v>199</v>
      </c>
      <c r="E115" s="217" t="s">
        <v>251</v>
      </c>
      <c r="F115" s="218" t="s">
        <v>252</v>
      </c>
      <c r="G115" s="219" t="s">
        <v>253</v>
      </c>
      <c r="H115" s="220">
        <v>137.59999999999999</v>
      </c>
      <c r="I115" s="221"/>
      <c r="J115" s="222">
        <f>ROUND(I115*H115,2)</f>
        <v>0</v>
      </c>
      <c r="K115" s="218" t="s">
        <v>203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109</v>
      </c>
      <c r="AT115" s="227" t="s">
        <v>199</v>
      </c>
      <c r="AU115" s="227" t="s">
        <v>83</v>
      </c>
      <c r="AY115" s="20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81</v>
      </c>
      <c r="BK115" s="228">
        <f>ROUND(I115*H115,2)</f>
        <v>0</v>
      </c>
      <c r="BL115" s="20" t="s">
        <v>109</v>
      </c>
      <c r="BM115" s="227" t="s">
        <v>5056</v>
      </c>
    </row>
    <row r="116" s="2" customFormat="1">
      <c r="A116" s="41"/>
      <c r="B116" s="42"/>
      <c r="C116" s="43"/>
      <c r="D116" s="229" t="s">
        <v>205</v>
      </c>
      <c r="E116" s="43"/>
      <c r="F116" s="230" t="s">
        <v>255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205</v>
      </c>
      <c r="AU116" s="20" t="s">
        <v>83</v>
      </c>
    </row>
    <row r="117" s="13" customFormat="1">
      <c r="A117" s="13"/>
      <c r="B117" s="234"/>
      <c r="C117" s="235"/>
      <c r="D117" s="236" t="s">
        <v>207</v>
      </c>
      <c r="E117" s="237" t="s">
        <v>19</v>
      </c>
      <c r="F117" s="238" t="s">
        <v>5057</v>
      </c>
      <c r="G117" s="235"/>
      <c r="H117" s="239">
        <v>137.59999999999999</v>
      </c>
      <c r="I117" s="240"/>
      <c r="J117" s="235"/>
      <c r="K117" s="235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207</v>
      </c>
      <c r="AU117" s="245" t="s">
        <v>83</v>
      </c>
      <c r="AV117" s="13" t="s">
        <v>83</v>
      </c>
      <c r="AW117" s="13" t="s">
        <v>35</v>
      </c>
      <c r="AX117" s="13" t="s">
        <v>81</v>
      </c>
      <c r="AY117" s="245" t="s">
        <v>197</v>
      </c>
    </row>
    <row r="118" s="2" customFormat="1" ht="44.25" customHeight="1">
      <c r="A118" s="41"/>
      <c r="B118" s="42"/>
      <c r="C118" s="216" t="s">
        <v>259</v>
      </c>
      <c r="D118" s="216" t="s">
        <v>199</v>
      </c>
      <c r="E118" s="217" t="s">
        <v>5058</v>
      </c>
      <c r="F118" s="218" t="s">
        <v>2759</v>
      </c>
      <c r="G118" s="219" t="s">
        <v>211</v>
      </c>
      <c r="H118" s="220">
        <v>39.328000000000003</v>
      </c>
      <c r="I118" s="221"/>
      <c r="J118" s="222">
        <f>ROUND(I118*H118,2)</f>
        <v>0</v>
      </c>
      <c r="K118" s="218" t="s">
        <v>203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109</v>
      </c>
      <c r="AT118" s="227" t="s">
        <v>199</v>
      </c>
      <c r="AU118" s="227" t="s">
        <v>83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109</v>
      </c>
      <c r="BM118" s="227" t="s">
        <v>5059</v>
      </c>
    </row>
    <row r="119" s="2" customFormat="1">
      <c r="A119" s="41"/>
      <c r="B119" s="42"/>
      <c r="C119" s="43"/>
      <c r="D119" s="229" t="s">
        <v>205</v>
      </c>
      <c r="E119" s="43"/>
      <c r="F119" s="230" t="s">
        <v>5060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205</v>
      </c>
      <c r="AU119" s="20" t="s">
        <v>83</v>
      </c>
    </row>
    <row r="120" s="13" customFormat="1">
      <c r="A120" s="13"/>
      <c r="B120" s="234"/>
      <c r="C120" s="235"/>
      <c r="D120" s="236" t="s">
        <v>207</v>
      </c>
      <c r="E120" s="237" t="s">
        <v>19</v>
      </c>
      <c r="F120" s="238" t="s">
        <v>5061</v>
      </c>
      <c r="G120" s="235"/>
      <c r="H120" s="239">
        <v>7.8399999999999999</v>
      </c>
      <c r="I120" s="240"/>
      <c r="J120" s="235"/>
      <c r="K120" s="235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207</v>
      </c>
      <c r="AU120" s="245" t="s">
        <v>83</v>
      </c>
      <c r="AV120" s="13" t="s">
        <v>83</v>
      </c>
      <c r="AW120" s="13" t="s">
        <v>35</v>
      </c>
      <c r="AX120" s="13" t="s">
        <v>74</v>
      </c>
      <c r="AY120" s="245" t="s">
        <v>197</v>
      </c>
    </row>
    <row r="121" s="13" customFormat="1">
      <c r="A121" s="13"/>
      <c r="B121" s="234"/>
      <c r="C121" s="235"/>
      <c r="D121" s="236" t="s">
        <v>207</v>
      </c>
      <c r="E121" s="237" t="s">
        <v>19</v>
      </c>
      <c r="F121" s="238" t="s">
        <v>5062</v>
      </c>
      <c r="G121" s="235"/>
      <c r="H121" s="239">
        <v>31.488</v>
      </c>
      <c r="I121" s="240"/>
      <c r="J121" s="235"/>
      <c r="K121" s="235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207</v>
      </c>
      <c r="AU121" s="245" t="s">
        <v>83</v>
      </c>
      <c r="AV121" s="13" t="s">
        <v>83</v>
      </c>
      <c r="AW121" s="13" t="s">
        <v>35</v>
      </c>
      <c r="AX121" s="13" t="s">
        <v>74</v>
      </c>
      <c r="AY121" s="245" t="s">
        <v>197</v>
      </c>
    </row>
    <row r="122" s="14" customFormat="1">
      <c r="A122" s="14"/>
      <c r="B122" s="246"/>
      <c r="C122" s="247"/>
      <c r="D122" s="236" t="s">
        <v>207</v>
      </c>
      <c r="E122" s="248" t="s">
        <v>19</v>
      </c>
      <c r="F122" s="249" t="s">
        <v>216</v>
      </c>
      <c r="G122" s="247"/>
      <c r="H122" s="250">
        <v>39.328000000000003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207</v>
      </c>
      <c r="AU122" s="256" t="s">
        <v>83</v>
      </c>
      <c r="AV122" s="14" t="s">
        <v>109</v>
      </c>
      <c r="AW122" s="14" t="s">
        <v>35</v>
      </c>
      <c r="AX122" s="14" t="s">
        <v>81</v>
      </c>
      <c r="AY122" s="256" t="s">
        <v>197</v>
      </c>
    </row>
    <row r="123" s="2" customFormat="1" ht="16.5" customHeight="1">
      <c r="A123" s="41"/>
      <c r="B123" s="42"/>
      <c r="C123" s="279" t="s">
        <v>8</v>
      </c>
      <c r="D123" s="279" t="s">
        <v>542</v>
      </c>
      <c r="E123" s="280" t="s">
        <v>5063</v>
      </c>
      <c r="F123" s="281" t="s">
        <v>5064</v>
      </c>
      <c r="G123" s="282" t="s">
        <v>253</v>
      </c>
      <c r="H123" s="283">
        <v>53.530000000000001</v>
      </c>
      <c r="I123" s="284"/>
      <c r="J123" s="285">
        <f>ROUND(I123*H123,2)</f>
        <v>0</v>
      </c>
      <c r="K123" s="281" t="s">
        <v>203</v>
      </c>
      <c r="L123" s="286"/>
      <c r="M123" s="287" t="s">
        <v>19</v>
      </c>
      <c r="N123" s="288" t="s">
        <v>45</v>
      </c>
      <c r="O123" s="87"/>
      <c r="P123" s="225">
        <f>O123*H123</f>
        <v>0</v>
      </c>
      <c r="Q123" s="225">
        <v>1</v>
      </c>
      <c r="R123" s="225">
        <f>Q123*H123</f>
        <v>53.530000000000001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245</v>
      </c>
      <c r="AT123" s="227" t="s">
        <v>542</v>
      </c>
      <c r="AU123" s="227" t="s">
        <v>83</v>
      </c>
      <c r="AY123" s="20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81</v>
      </c>
      <c r="BK123" s="228">
        <f>ROUND(I123*H123,2)</f>
        <v>0</v>
      </c>
      <c r="BL123" s="20" t="s">
        <v>109</v>
      </c>
      <c r="BM123" s="227" t="s">
        <v>5065</v>
      </c>
    </row>
    <row r="124" s="13" customFormat="1">
      <c r="A124" s="13"/>
      <c r="B124" s="234"/>
      <c r="C124" s="235"/>
      <c r="D124" s="236" t="s">
        <v>207</v>
      </c>
      <c r="E124" s="237" t="s">
        <v>19</v>
      </c>
      <c r="F124" s="238" t="s">
        <v>5066</v>
      </c>
      <c r="G124" s="235"/>
      <c r="H124" s="239">
        <v>53.530000000000001</v>
      </c>
      <c r="I124" s="240"/>
      <c r="J124" s="235"/>
      <c r="K124" s="235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207</v>
      </c>
      <c r="AU124" s="245" t="s">
        <v>83</v>
      </c>
      <c r="AV124" s="13" t="s">
        <v>83</v>
      </c>
      <c r="AW124" s="13" t="s">
        <v>35</v>
      </c>
      <c r="AX124" s="13" t="s">
        <v>81</v>
      </c>
      <c r="AY124" s="245" t="s">
        <v>197</v>
      </c>
    </row>
    <row r="125" s="2" customFormat="1" ht="16.5" customHeight="1">
      <c r="A125" s="41"/>
      <c r="B125" s="42"/>
      <c r="C125" s="279" t="s">
        <v>271</v>
      </c>
      <c r="D125" s="279" t="s">
        <v>542</v>
      </c>
      <c r="E125" s="280" t="s">
        <v>5067</v>
      </c>
      <c r="F125" s="281" t="s">
        <v>5068</v>
      </c>
      <c r="G125" s="282" t="s">
        <v>253</v>
      </c>
      <c r="H125" s="283">
        <v>11.368</v>
      </c>
      <c r="I125" s="284"/>
      <c r="J125" s="285">
        <f>ROUND(I125*H125,2)</f>
        <v>0</v>
      </c>
      <c r="K125" s="281" t="s">
        <v>19</v>
      </c>
      <c r="L125" s="286"/>
      <c r="M125" s="287" t="s">
        <v>19</v>
      </c>
      <c r="N125" s="288" t="s">
        <v>45</v>
      </c>
      <c r="O125" s="87"/>
      <c r="P125" s="225">
        <f>O125*H125</f>
        <v>0</v>
      </c>
      <c r="Q125" s="225">
        <v>1</v>
      </c>
      <c r="R125" s="225">
        <f>Q125*H125</f>
        <v>11.368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245</v>
      </c>
      <c r="AT125" s="227" t="s">
        <v>542</v>
      </c>
      <c r="AU125" s="227" t="s">
        <v>83</v>
      </c>
      <c r="AY125" s="20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81</v>
      </c>
      <c r="BK125" s="228">
        <f>ROUND(I125*H125,2)</f>
        <v>0</v>
      </c>
      <c r="BL125" s="20" t="s">
        <v>109</v>
      </c>
      <c r="BM125" s="227" t="s">
        <v>5069</v>
      </c>
    </row>
    <row r="126" s="13" customFormat="1">
      <c r="A126" s="13"/>
      <c r="B126" s="234"/>
      <c r="C126" s="235"/>
      <c r="D126" s="236" t="s">
        <v>207</v>
      </c>
      <c r="E126" s="237" t="s">
        <v>19</v>
      </c>
      <c r="F126" s="238" t="s">
        <v>5070</v>
      </c>
      <c r="G126" s="235"/>
      <c r="H126" s="239">
        <v>11.368</v>
      </c>
      <c r="I126" s="240"/>
      <c r="J126" s="235"/>
      <c r="K126" s="235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207</v>
      </c>
      <c r="AU126" s="245" t="s">
        <v>83</v>
      </c>
      <c r="AV126" s="13" t="s">
        <v>83</v>
      </c>
      <c r="AW126" s="13" t="s">
        <v>35</v>
      </c>
      <c r="AX126" s="13" t="s">
        <v>81</v>
      </c>
      <c r="AY126" s="245" t="s">
        <v>197</v>
      </c>
    </row>
    <row r="127" s="2" customFormat="1" ht="66.75" customHeight="1">
      <c r="A127" s="41"/>
      <c r="B127" s="42"/>
      <c r="C127" s="216" t="s">
        <v>278</v>
      </c>
      <c r="D127" s="216" t="s">
        <v>199</v>
      </c>
      <c r="E127" s="217" t="s">
        <v>2762</v>
      </c>
      <c r="F127" s="218" t="s">
        <v>2763</v>
      </c>
      <c r="G127" s="219" t="s">
        <v>211</v>
      </c>
      <c r="H127" s="220">
        <v>11.534000000000001</v>
      </c>
      <c r="I127" s="221"/>
      <c r="J127" s="222">
        <f>ROUND(I127*H127,2)</f>
        <v>0</v>
      </c>
      <c r="K127" s="218" t="s">
        <v>203</v>
      </c>
      <c r="L127" s="47"/>
      <c r="M127" s="223" t="s">
        <v>19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109</v>
      </c>
      <c r="AT127" s="227" t="s">
        <v>199</v>
      </c>
      <c r="AU127" s="227" t="s">
        <v>83</v>
      </c>
      <c r="AY127" s="20" t="s">
        <v>197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81</v>
      </c>
      <c r="BK127" s="228">
        <f>ROUND(I127*H127,2)</f>
        <v>0</v>
      </c>
      <c r="BL127" s="20" t="s">
        <v>109</v>
      </c>
      <c r="BM127" s="227" t="s">
        <v>5071</v>
      </c>
    </row>
    <row r="128" s="2" customFormat="1">
      <c r="A128" s="41"/>
      <c r="B128" s="42"/>
      <c r="C128" s="43"/>
      <c r="D128" s="229" t="s">
        <v>205</v>
      </c>
      <c r="E128" s="43"/>
      <c r="F128" s="230" t="s">
        <v>2765</v>
      </c>
      <c r="G128" s="43"/>
      <c r="H128" s="43"/>
      <c r="I128" s="231"/>
      <c r="J128" s="43"/>
      <c r="K128" s="43"/>
      <c r="L128" s="47"/>
      <c r="M128" s="232"/>
      <c r="N128" s="233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205</v>
      </c>
      <c r="AU128" s="20" t="s">
        <v>83</v>
      </c>
    </row>
    <row r="129" s="13" customFormat="1">
      <c r="A129" s="13"/>
      <c r="B129" s="234"/>
      <c r="C129" s="235"/>
      <c r="D129" s="236" t="s">
        <v>207</v>
      </c>
      <c r="E129" s="237" t="s">
        <v>19</v>
      </c>
      <c r="F129" s="238" t="s">
        <v>5072</v>
      </c>
      <c r="G129" s="235"/>
      <c r="H129" s="239">
        <v>11.534000000000001</v>
      </c>
      <c r="I129" s="240"/>
      <c r="J129" s="235"/>
      <c r="K129" s="235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207</v>
      </c>
      <c r="AU129" s="245" t="s">
        <v>83</v>
      </c>
      <c r="AV129" s="13" t="s">
        <v>83</v>
      </c>
      <c r="AW129" s="13" t="s">
        <v>35</v>
      </c>
      <c r="AX129" s="13" t="s">
        <v>81</v>
      </c>
      <c r="AY129" s="245" t="s">
        <v>197</v>
      </c>
    </row>
    <row r="130" s="2" customFormat="1" ht="16.5" customHeight="1">
      <c r="A130" s="41"/>
      <c r="B130" s="42"/>
      <c r="C130" s="279" t="s">
        <v>284</v>
      </c>
      <c r="D130" s="279" t="s">
        <v>542</v>
      </c>
      <c r="E130" s="280" t="s">
        <v>5073</v>
      </c>
      <c r="F130" s="281" t="s">
        <v>5074</v>
      </c>
      <c r="G130" s="282" t="s">
        <v>253</v>
      </c>
      <c r="H130" s="283">
        <v>23.068000000000001</v>
      </c>
      <c r="I130" s="284"/>
      <c r="J130" s="285">
        <f>ROUND(I130*H130,2)</f>
        <v>0</v>
      </c>
      <c r="K130" s="281" t="s">
        <v>203</v>
      </c>
      <c r="L130" s="286"/>
      <c r="M130" s="287" t="s">
        <v>19</v>
      </c>
      <c r="N130" s="288" t="s">
        <v>45</v>
      </c>
      <c r="O130" s="87"/>
      <c r="P130" s="225">
        <f>O130*H130</f>
        <v>0</v>
      </c>
      <c r="Q130" s="225">
        <v>1</v>
      </c>
      <c r="R130" s="225">
        <f>Q130*H130</f>
        <v>23.068000000000001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245</v>
      </c>
      <c r="AT130" s="227" t="s">
        <v>542</v>
      </c>
      <c r="AU130" s="227" t="s">
        <v>83</v>
      </c>
      <c r="AY130" s="20" t="s">
        <v>197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81</v>
      </c>
      <c r="BK130" s="228">
        <f>ROUND(I130*H130,2)</f>
        <v>0</v>
      </c>
      <c r="BL130" s="20" t="s">
        <v>109</v>
      </c>
      <c r="BM130" s="227" t="s">
        <v>5075</v>
      </c>
    </row>
    <row r="131" s="13" customFormat="1">
      <c r="A131" s="13"/>
      <c r="B131" s="234"/>
      <c r="C131" s="235"/>
      <c r="D131" s="236" t="s">
        <v>207</v>
      </c>
      <c r="E131" s="237" t="s">
        <v>19</v>
      </c>
      <c r="F131" s="238" t="s">
        <v>5076</v>
      </c>
      <c r="G131" s="235"/>
      <c r="H131" s="239">
        <v>23.068000000000001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207</v>
      </c>
      <c r="AU131" s="245" t="s">
        <v>83</v>
      </c>
      <c r="AV131" s="13" t="s">
        <v>83</v>
      </c>
      <c r="AW131" s="13" t="s">
        <v>35</v>
      </c>
      <c r="AX131" s="13" t="s">
        <v>81</v>
      </c>
      <c r="AY131" s="245" t="s">
        <v>197</v>
      </c>
    </row>
    <row r="132" s="2" customFormat="1" ht="37.8" customHeight="1">
      <c r="A132" s="41"/>
      <c r="B132" s="42"/>
      <c r="C132" s="216" t="s">
        <v>291</v>
      </c>
      <c r="D132" s="216" t="s">
        <v>199</v>
      </c>
      <c r="E132" s="217" t="s">
        <v>5077</v>
      </c>
      <c r="F132" s="218" t="s">
        <v>5078</v>
      </c>
      <c r="G132" s="219" t="s">
        <v>202</v>
      </c>
      <c r="H132" s="220">
        <v>2.8479999999999999</v>
      </c>
      <c r="I132" s="221"/>
      <c r="J132" s="222">
        <f>ROUND(I132*H132,2)</f>
        <v>0</v>
      </c>
      <c r="K132" s="218" t="s">
        <v>203</v>
      </c>
      <c r="L132" s="47"/>
      <c r="M132" s="223" t="s">
        <v>19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109</v>
      </c>
      <c r="AT132" s="227" t="s">
        <v>199</v>
      </c>
      <c r="AU132" s="227" t="s">
        <v>83</v>
      </c>
      <c r="AY132" s="20" t="s">
        <v>197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81</v>
      </c>
      <c r="BK132" s="228">
        <f>ROUND(I132*H132,2)</f>
        <v>0</v>
      </c>
      <c r="BL132" s="20" t="s">
        <v>109</v>
      </c>
      <c r="BM132" s="227" t="s">
        <v>5079</v>
      </c>
    </row>
    <row r="133" s="2" customFormat="1">
      <c r="A133" s="41"/>
      <c r="B133" s="42"/>
      <c r="C133" s="43"/>
      <c r="D133" s="229" t="s">
        <v>205</v>
      </c>
      <c r="E133" s="43"/>
      <c r="F133" s="230" t="s">
        <v>5080</v>
      </c>
      <c r="G133" s="43"/>
      <c r="H133" s="43"/>
      <c r="I133" s="231"/>
      <c r="J133" s="43"/>
      <c r="K133" s="43"/>
      <c r="L133" s="47"/>
      <c r="M133" s="232"/>
      <c r="N133" s="233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205</v>
      </c>
      <c r="AU133" s="20" t="s">
        <v>83</v>
      </c>
    </row>
    <row r="134" s="13" customFormat="1">
      <c r="A134" s="13"/>
      <c r="B134" s="234"/>
      <c r="C134" s="235"/>
      <c r="D134" s="236" t="s">
        <v>207</v>
      </c>
      <c r="E134" s="237" t="s">
        <v>19</v>
      </c>
      <c r="F134" s="238" t="s">
        <v>5081</v>
      </c>
      <c r="G134" s="235"/>
      <c r="H134" s="239">
        <v>2.8479999999999999</v>
      </c>
      <c r="I134" s="240"/>
      <c r="J134" s="235"/>
      <c r="K134" s="235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207</v>
      </c>
      <c r="AU134" s="245" t="s">
        <v>83</v>
      </c>
      <c r="AV134" s="13" t="s">
        <v>83</v>
      </c>
      <c r="AW134" s="13" t="s">
        <v>35</v>
      </c>
      <c r="AX134" s="13" t="s">
        <v>81</v>
      </c>
      <c r="AY134" s="245" t="s">
        <v>197</v>
      </c>
    </row>
    <row r="135" s="2" customFormat="1" ht="16.5" customHeight="1">
      <c r="A135" s="41"/>
      <c r="B135" s="42"/>
      <c r="C135" s="279" t="s">
        <v>296</v>
      </c>
      <c r="D135" s="279" t="s">
        <v>542</v>
      </c>
      <c r="E135" s="280" t="s">
        <v>5082</v>
      </c>
      <c r="F135" s="281" t="s">
        <v>5083</v>
      </c>
      <c r="G135" s="282" t="s">
        <v>2094</v>
      </c>
      <c r="H135" s="283">
        <v>0.057000000000000002</v>
      </c>
      <c r="I135" s="284"/>
      <c r="J135" s="285">
        <f>ROUND(I135*H135,2)</f>
        <v>0</v>
      </c>
      <c r="K135" s="281" t="s">
        <v>203</v>
      </c>
      <c r="L135" s="286"/>
      <c r="M135" s="287" t="s">
        <v>19</v>
      </c>
      <c r="N135" s="288" t="s">
        <v>45</v>
      </c>
      <c r="O135" s="87"/>
      <c r="P135" s="225">
        <f>O135*H135</f>
        <v>0</v>
      </c>
      <c r="Q135" s="225">
        <v>0.001</v>
      </c>
      <c r="R135" s="225">
        <f>Q135*H135</f>
        <v>5.7000000000000003E-05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245</v>
      </c>
      <c r="AT135" s="227" t="s">
        <v>542</v>
      </c>
      <c r="AU135" s="227" t="s">
        <v>83</v>
      </c>
      <c r="AY135" s="20" t="s">
        <v>197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81</v>
      </c>
      <c r="BK135" s="228">
        <f>ROUND(I135*H135,2)</f>
        <v>0</v>
      </c>
      <c r="BL135" s="20" t="s">
        <v>109</v>
      </c>
      <c r="BM135" s="227" t="s">
        <v>5084</v>
      </c>
    </row>
    <row r="136" s="13" customFormat="1">
      <c r="A136" s="13"/>
      <c r="B136" s="234"/>
      <c r="C136" s="235"/>
      <c r="D136" s="236" t="s">
        <v>207</v>
      </c>
      <c r="E136" s="237" t="s">
        <v>19</v>
      </c>
      <c r="F136" s="238" t="s">
        <v>5085</v>
      </c>
      <c r="G136" s="235"/>
      <c r="H136" s="239">
        <v>0.057000000000000002</v>
      </c>
      <c r="I136" s="240"/>
      <c r="J136" s="235"/>
      <c r="K136" s="235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207</v>
      </c>
      <c r="AU136" s="245" t="s">
        <v>83</v>
      </c>
      <c r="AV136" s="13" t="s">
        <v>83</v>
      </c>
      <c r="AW136" s="13" t="s">
        <v>35</v>
      </c>
      <c r="AX136" s="13" t="s">
        <v>81</v>
      </c>
      <c r="AY136" s="245" t="s">
        <v>197</v>
      </c>
    </row>
    <row r="137" s="12" customFormat="1" ht="22.8" customHeight="1">
      <c r="A137" s="12"/>
      <c r="B137" s="200"/>
      <c r="C137" s="201"/>
      <c r="D137" s="202" t="s">
        <v>73</v>
      </c>
      <c r="E137" s="214" t="s">
        <v>94</v>
      </c>
      <c r="F137" s="214" t="s">
        <v>344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SUM(P138:P143)</f>
        <v>0</v>
      </c>
      <c r="Q137" s="208"/>
      <c r="R137" s="209">
        <f>SUM(R138:R143)</f>
        <v>0</v>
      </c>
      <c r="S137" s="208"/>
      <c r="T137" s="210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81</v>
      </c>
      <c r="AT137" s="212" t="s">
        <v>73</v>
      </c>
      <c r="AU137" s="212" t="s">
        <v>81</v>
      </c>
      <c r="AY137" s="211" t="s">
        <v>197</v>
      </c>
      <c r="BK137" s="213">
        <f>SUM(BK138:BK143)</f>
        <v>0</v>
      </c>
    </row>
    <row r="138" s="2" customFormat="1" ht="16.5" customHeight="1">
      <c r="A138" s="41"/>
      <c r="B138" s="42"/>
      <c r="C138" s="216" t="s">
        <v>303</v>
      </c>
      <c r="D138" s="216" t="s">
        <v>199</v>
      </c>
      <c r="E138" s="217" t="s">
        <v>5086</v>
      </c>
      <c r="F138" s="218" t="s">
        <v>5087</v>
      </c>
      <c r="G138" s="219" t="s">
        <v>886</v>
      </c>
      <c r="H138" s="220">
        <v>48.770000000000003</v>
      </c>
      <c r="I138" s="221"/>
      <c r="J138" s="222">
        <f>ROUND(I138*H138,2)</f>
        <v>0</v>
      </c>
      <c r="K138" s="218" t="s">
        <v>203</v>
      </c>
      <c r="L138" s="47"/>
      <c r="M138" s="223" t="s">
        <v>19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109</v>
      </c>
      <c r="AT138" s="227" t="s">
        <v>199</v>
      </c>
      <c r="AU138" s="227" t="s">
        <v>83</v>
      </c>
      <c r="AY138" s="20" t="s">
        <v>197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81</v>
      </c>
      <c r="BK138" s="228">
        <f>ROUND(I138*H138,2)</f>
        <v>0</v>
      </c>
      <c r="BL138" s="20" t="s">
        <v>109</v>
      </c>
      <c r="BM138" s="227" t="s">
        <v>5088</v>
      </c>
    </row>
    <row r="139" s="2" customFormat="1">
      <c r="A139" s="41"/>
      <c r="B139" s="42"/>
      <c r="C139" s="43"/>
      <c r="D139" s="229" t="s">
        <v>205</v>
      </c>
      <c r="E139" s="43"/>
      <c r="F139" s="230" t="s">
        <v>5089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205</v>
      </c>
      <c r="AU139" s="20" t="s">
        <v>83</v>
      </c>
    </row>
    <row r="140" s="13" customFormat="1">
      <c r="A140" s="13"/>
      <c r="B140" s="234"/>
      <c r="C140" s="235"/>
      <c r="D140" s="236" t="s">
        <v>207</v>
      </c>
      <c r="E140" s="237" t="s">
        <v>19</v>
      </c>
      <c r="F140" s="238" t="s">
        <v>5090</v>
      </c>
      <c r="G140" s="235"/>
      <c r="H140" s="239">
        <v>48.770000000000003</v>
      </c>
      <c r="I140" s="240"/>
      <c r="J140" s="235"/>
      <c r="K140" s="235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207</v>
      </c>
      <c r="AU140" s="245" t="s">
        <v>83</v>
      </c>
      <c r="AV140" s="13" t="s">
        <v>83</v>
      </c>
      <c r="AW140" s="13" t="s">
        <v>35</v>
      </c>
      <c r="AX140" s="13" t="s">
        <v>81</v>
      </c>
      <c r="AY140" s="245" t="s">
        <v>197</v>
      </c>
    </row>
    <row r="141" s="2" customFormat="1" ht="24.15" customHeight="1">
      <c r="A141" s="41"/>
      <c r="B141" s="42"/>
      <c r="C141" s="216" t="s">
        <v>310</v>
      </c>
      <c r="D141" s="216" t="s">
        <v>199</v>
      </c>
      <c r="E141" s="217" t="s">
        <v>5091</v>
      </c>
      <c r="F141" s="218" t="s">
        <v>5092</v>
      </c>
      <c r="G141" s="219" t="s">
        <v>886</v>
      </c>
      <c r="H141" s="220">
        <v>48.770000000000003</v>
      </c>
      <c r="I141" s="221"/>
      <c r="J141" s="222">
        <f>ROUND(I141*H141,2)</f>
        <v>0</v>
      </c>
      <c r="K141" s="218" t="s">
        <v>203</v>
      </c>
      <c r="L141" s="47"/>
      <c r="M141" s="223" t="s">
        <v>19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109</v>
      </c>
      <c r="AT141" s="227" t="s">
        <v>199</v>
      </c>
      <c r="AU141" s="227" t="s">
        <v>83</v>
      </c>
      <c r="AY141" s="20" t="s">
        <v>197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81</v>
      </c>
      <c r="BK141" s="228">
        <f>ROUND(I141*H141,2)</f>
        <v>0</v>
      </c>
      <c r="BL141" s="20" t="s">
        <v>109</v>
      </c>
      <c r="BM141" s="227" t="s">
        <v>5093</v>
      </c>
    </row>
    <row r="142" s="2" customFormat="1">
      <c r="A142" s="41"/>
      <c r="B142" s="42"/>
      <c r="C142" s="43"/>
      <c r="D142" s="229" t="s">
        <v>205</v>
      </c>
      <c r="E142" s="43"/>
      <c r="F142" s="230" t="s">
        <v>5094</v>
      </c>
      <c r="G142" s="43"/>
      <c r="H142" s="43"/>
      <c r="I142" s="231"/>
      <c r="J142" s="43"/>
      <c r="K142" s="43"/>
      <c r="L142" s="47"/>
      <c r="M142" s="232"/>
      <c r="N142" s="233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205</v>
      </c>
      <c r="AU142" s="20" t="s">
        <v>83</v>
      </c>
    </row>
    <row r="143" s="13" customFormat="1">
      <c r="A143" s="13"/>
      <c r="B143" s="234"/>
      <c r="C143" s="235"/>
      <c r="D143" s="236" t="s">
        <v>207</v>
      </c>
      <c r="E143" s="237" t="s">
        <v>19</v>
      </c>
      <c r="F143" s="238" t="s">
        <v>5090</v>
      </c>
      <c r="G143" s="235"/>
      <c r="H143" s="239">
        <v>48.770000000000003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207</v>
      </c>
      <c r="AU143" s="245" t="s">
        <v>83</v>
      </c>
      <c r="AV143" s="13" t="s">
        <v>83</v>
      </c>
      <c r="AW143" s="13" t="s">
        <v>35</v>
      </c>
      <c r="AX143" s="13" t="s">
        <v>81</v>
      </c>
      <c r="AY143" s="245" t="s">
        <v>197</v>
      </c>
    </row>
    <row r="144" s="12" customFormat="1" ht="22.8" customHeight="1">
      <c r="A144" s="12"/>
      <c r="B144" s="200"/>
      <c r="C144" s="201"/>
      <c r="D144" s="202" t="s">
        <v>73</v>
      </c>
      <c r="E144" s="214" t="s">
        <v>109</v>
      </c>
      <c r="F144" s="214" t="s">
        <v>532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SUM(P145:P147)</f>
        <v>0</v>
      </c>
      <c r="Q144" s="208"/>
      <c r="R144" s="209">
        <f>SUM(R145:R147)</f>
        <v>0</v>
      </c>
      <c r="S144" s="208"/>
      <c r="T144" s="210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81</v>
      </c>
      <c r="AT144" s="212" t="s">
        <v>73</v>
      </c>
      <c r="AU144" s="212" t="s">
        <v>81</v>
      </c>
      <c r="AY144" s="211" t="s">
        <v>197</v>
      </c>
      <c r="BK144" s="213">
        <f>SUM(BK145:BK147)</f>
        <v>0</v>
      </c>
    </row>
    <row r="145" s="2" customFormat="1" ht="33" customHeight="1">
      <c r="A145" s="41"/>
      <c r="B145" s="42"/>
      <c r="C145" s="216" t="s">
        <v>317</v>
      </c>
      <c r="D145" s="216" t="s">
        <v>199</v>
      </c>
      <c r="E145" s="217" t="s">
        <v>5095</v>
      </c>
      <c r="F145" s="218" t="s">
        <v>5096</v>
      </c>
      <c r="G145" s="219" t="s">
        <v>211</v>
      </c>
      <c r="H145" s="220">
        <v>4.8769999999999998</v>
      </c>
      <c r="I145" s="221"/>
      <c r="J145" s="222">
        <f>ROUND(I145*H145,2)</f>
        <v>0</v>
      </c>
      <c r="K145" s="218" t="s">
        <v>203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109</v>
      </c>
      <c r="AT145" s="227" t="s">
        <v>199</v>
      </c>
      <c r="AU145" s="227" t="s">
        <v>83</v>
      </c>
      <c r="AY145" s="20" t="s">
        <v>197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81</v>
      </c>
      <c r="BK145" s="228">
        <f>ROUND(I145*H145,2)</f>
        <v>0</v>
      </c>
      <c r="BL145" s="20" t="s">
        <v>109</v>
      </c>
      <c r="BM145" s="227" t="s">
        <v>5097</v>
      </c>
    </row>
    <row r="146" s="2" customFormat="1">
      <c r="A146" s="41"/>
      <c r="B146" s="42"/>
      <c r="C146" s="43"/>
      <c r="D146" s="229" t="s">
        <v>205</v>
      </c>
      <c r="E146" s="43"/>
      <c r="F146" s="230" t="s">
        <v>5098</v>
      </c>
      <c r="G146" s="43"/>
      <c r="H146" s="43"/>
      <c r="I146" s="231"/>
      <c r="J146" s="43"/>
      <c r="K146" s="43"/>
      <c r="L146" s="47"/>
      <c r="M146" s="232"/>
      <c r="N146" s="233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205</v>
      </c>
      <c r="AU146" s="20" t="s">
        <v>83</v>
      </c>
    </row>
    <row r="147" s="13" customFormat="1">
      <c r="A147" s="13"/>
      <c r="B147" s="234"/>
      <c r="C147" s="235"/>
      <c r="D147" s="236" t="s">
        <v>207</v>
      </c>
      <c r="E147" s="237" t="s">
        <v>19</v>
      </c>
      <c r="F147" s="238" t="s">
        <v>5099</v>
      </c>
      <c r="G147" s="235"/>
      <c r="H147" s="239">
        <v>4.8769999999999998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207</v>
      </c>
      <c r="AU147" s="245" t="s">
        <v>83</v>
      </c>
      <c r="AV147" s="13" t="s">
        <v>83</v>
      </c>
      <c r="AW147" s="13" t="s">
        <v>35</v>
      </c>
      <c r="AX147" s="13" t="s">
        <v>81</v>
      </c>
      <c r="AY147" s="245" t="s">
        <v>197</v>
      </c>
    </row>
    <row r="148" s="12" customFormat="1" ht="22.8" customHeight="1">
      <c r="A148" s="12"/>
      <c r="B148" s="200"/>
      <c r="C148" s="201"/>
      <c r="D148" s="202" t="s">
        <v>73</v>
      </c>
      <c r="E148" s="214" t="s">
        <v>230</v>
      </c>
      <c r="F148" s="214" t="s">
        <v>686</v>
      </c>
      <c r="G148" s="201"/>
      <c r="H148" s="201"/>
      <c r="I148" s="204"/>
      <c r="J148" s="215">
        <f>BK148</f>
        <v>0</v>
      </c>
      <c r="K148" s="201"/>
      <c r="L148" s="206"/>
      <c r="M148" s="207"/>
      <c r="N148" s="208"/>
      <c r="O148" s="208"/>
      <c r="P148" s="209">
        <f>SUM(P149:P150)</f>
        <v>0</v>
      </c>
      <c r="Q148" s="208"/>
      <c r="R148" s="209">
        <f>SUM(R149:R150)</f>
        <v>0.95524000000000009</v>
      </c>
      <c r="S148" s="208"/>
      <c r="T148" s="210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1" t="s">
        <v>81</v>
      </c>
      <c r="AT148" s="212" t="s">
        <v>73</v>
      </c>
      <c r="AU148" s="212" t="s">
        <v>81</v>
      </c>
      <c r="AY148" s="211" t="s">
        <v>197</v>
      </c>
      <c r="BK148" s="213">
        <f>SUM(BK149:BK150)</f>
        <v>0</v>
      </c>
    </row>
    <row r="149" s="2" customFormat="1" ht="55.5" customHeight="1">
      <c r="A149" s="41"/>
      <c r="B149" s="42"/>
      <c r="C149" s="216" t="s">
        <v>7</v>
      </c>
      <c r="D149" s="216" t="s">
        <v>199</v>
      </c>
      <c r="E149" s="217" t="s">
        <v>5100</v>
      </c>
      <c r="F149" s="218" t="s">
        <v>5101</v>
      </c>
      <c r="G149" s="219" t="s">
        <v>202</v>
      </c>
      <c r="H149" s="220">
        <v>5.2000000000000002</v>
      </c>
      <c r="I149" s="221"/>
      <c r="J149" s="222">
        <f>ROUND(I149*H149,2)</f>
        <v>0</v>
      </c>
      <c r="K149" s="218" t="s">
        <v>203</v>
      </c>
      <c r="L149" s="47"/>
      <c r="M149" s="223" t="s">
        <v>19</v>
      </c>
      <c r="N149" s="224" t="s">
        <v>45</v>
      </c>
      <c r="O149" s="87"/>
      <c r="P149" s="225">
        <f>O149*H149</f>
        <v>0</v>
      </c>
      <c r="Q149" s="225">
        <v>0.1837</v>
      </c>
      <c r="R149" s="225">
        <f>Q149*H149</f>
        <v>0.95524000000000009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109</v>
      </c>
      <c r="AT149" s="227" t="s">
        <v>199</v>
      </c>
      <c r="AU149" s="227" t="s">
        <v>83</v>
      </c>
      <c r="AY149" s="20" t="s">
        <v>197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81</v>
      </c>
      <c r="BK149" s="228">
        <f>ROUND(I149*H149,2)</f>
        <v>0</v>
      </c>
      <c r="BL149" s="20" t="s">
        <v>109</v>
      </c>
      <c r="BM149" s="227" t="s">
        <v>5102</v>
      </c>
    </row>
    <row r="150" s="2" customFormat="1">
      <c r="A150" s="41"/>
      <c r="B150" s="42"/>
      <c r="C150" s="43"/>
      <c r="D150" s="229" t="s">
        <v>205</v>
      </c>
      <c r="E150" s="43"/>
      <c r="F150" s="230" t="s">
        <v>5103</v>
      </c>
      <c r="G150" s="43"/>
      <c r="H150" s="43"/>
      <c r="I150" s="231"/>
      <c r="J150" s="43"/>
      <c r="K150" s="43"/>
      <c r="L150" s="47"/>
      <c r="M150" s="232"/>
      <c r="N150" s="23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205</v>
      </c>
      <c r="AU150" s="20" t="s">
        <v>83</v>
      </c>
    </row>
    <row r="151" s="12" customFormat="1" ht="22.8" customHeight="1">
      <c r="A151" s="12"/>
      <c r="B151" s="200"/>
      <c r="C151" s="201"/>
      <c r="D151" s="202" t="s">
        <v>73</v>
      </c>
      <c r="E151" s="214" t="s">
        <v>245</v>
      </c>
      <c r="F151" s="214" t="s">
        <v>4820</v>
      </c>
      <c r="G151" s="201"/>
      <c r="H151" s="201"/>
      <c r="I151" s="204"/>
      <c r="J151" s="215">
        <f>BK151</f>
        <v>0</v>
      </c>
      <c r="K151" s="201"/>
      <c r="L151" s="206"/>
      <c r="M151" s="207"/>
      <c r="N151" s="208"/>
      <c r="O151" s="208"/>
      <c r="P151" s="209">
        <f>SUM(P152:P179)</f>
        <v>0</v>
      </c>
      <c r="Q151" s="208"/>
      <c r="R151" s="209">
        <f>SUM(R152:R179)</f>
        <v>0.56967908999999994</v>
      </c>
      <c r="S151" s="208"/>
      <c r="T151" s="210">
        <f>SUM(T152:T179)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81</v>
      </c>
      <c r="AT151" s="212" t="s">
        <v>73</v>
      </c>
      <c r="AU151" s="212" t="s">
        <v>81</v>
      </c>
      <c r="AY151" s="211" t="s">
        <v>197</v>
      </c>
      <c r="BK151" s="213">
        <f>SUM(BK152:BK179)</f>
        <v>0</v>
      </c>
    </row>
    <row r="152" s="2" customFormat="1" ht="24.15" customHeight="1">
      <c r="A152" s="41"/>
      <c r="B152" s="42"/>
      <c r="C152" s="216" t="s">
        <v>328</v>
      </c>
      <c r="D152" s="216" t="s">
        <v>199</v>
      </c>
      <c r="E152" s="217" t="s">
        <v>5104</v>
      </c>
      <c r="F152" s="218" t="s">
        <v>5105</v>
      </c>
      <c r="G152" s="219" t="s">
        <v>886</v>
      </c>
      <c r="H152" s="220">
        <v>4.7699999999999996</v>
      </c>
      <c r="I152" s="221"/>
      <c r="J152" s="222">
        <f>ROUND(I152*H152,2)</f>
        <v>0</v>
      </c>
      <c r="K152" s="218" t="s">
        <v>203</v>
      </c>
      <c r="L152" s="47"/>
      <c r="M152" s="223" t="s">
        <v>19</v>
      </c>
      <c r="N152" s="224" t="s">
        <v>45</v>
      </c>
      <c r="O152" s="87"/>
      <c r="P152" s="225">
        <f>O152*H152</f>
        <v>0</v>
      </c>
      <c r="Q152" s="225">
        <v>1.0000000000000001E-05</v>
      </c>
      <c r="R152" s="225">
        <f>Q152*H152</f>
        <v>4.7700000000000001E-05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109</v>
      </c>
      <c r="AT152" s="227" t="s">
        <v>199</v>
      </c>
      <c r="AU152" s="227" t="s">
        <v>83</v>
      </c>
      <c r="AY152" s="20" t="s">
        <v>197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81</v>
      </c>
      <c r="BK152" s="228">
        <f>ROUND(I152*H152,2)</f>
        <v>0</v>
      </c>
      <c r="BL152" s="20" t="s">
        <v>109</v>
      </c>
      <c r="BM152" s="227" t="s">
        <v>5106</v>
      </c>
    </row>
    <row r="153" s="2" customFormat="1">
      <c r="A153" s="41"/>
      <c r="B153" s="42"/>
      <c r="C153" s="43"/>
      <c r="D153" s="229" t="s">
        <v>205</v>
      </c>
      <c r="E153" s="43"/>
      <c r="F153" s="230" t="s">
        <v>5107</v>
      </c>
      <c r="G153" s="43"/>
      <c r="H153" s="43"/>
      <c r="I153" s="231"/>
      <c r="J153" s="43"/>
      <c r="K153" s="43"/>
      <c r="L153" s="47"/>
      <c r="M153" s="232"/>
      <c r="N153" s="233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205</v>
      </c>
      <c r="AU153" s="20" t="s">
        <v>83</v>
      </c>
    </row>
    <row r="154" s="2" customFormat="1" ht="24.15" customHeight="1">
      <c r="A154" s="41"/>
      <c r="B154" s="42"/>
      <c r="C154" s="279" t="s">
        <v>337</v>
      </c>
      <c r="D154" s="279" t="s">
        <v>542</v>
      </c>
      <c r="E154" s="280" t="s">
        <v>5108</v>
      </c>
      <c r="F154" s="281" t="s">
        <v>5109</v>
      </c>
      <c r="G154" s="282" t="s">
        <v>886</v>
      </c>
      <c r="H154" s="283">
        <v>5.2469999999999999</v>
      </c>
      <c r="I154" s="284"/>
      <c r="J154" s="285">
        <f>ROUND(I154*H154,2)</f>
        <v>0</v>
      </c>
      <c r="K154" s="281" t="s">
        <v>203</v>
      </c>
      <c r="L154" s="286"/>
      <c r="M154" s="287" t="s">
        <v>19</v>
      </c>
      <c r="N154" s="288" t="s">
        <v>45</v>
      </c>
      <c r="O154" s="87"/>
      <c r="P154" s="225">
        <f>O154*H154</f>
        <v>0</v>
      </c>
      <c r="Q154" s="225">
        <v>0.0026700000000000001</v>
      </c>
      <c r="R154" s="225">
        <f>Q154*H154</f>
        <v>0.014009489999999999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245</v>
      </c>
      <c r="AT154" s="227" t="s">
        <v>542</v>
      </c>
      <c r="AU154" s="227" t="s">
        <v>83</v>
      </c>
      <c r="AY154" s="20" t="s">
        <v>197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81</v>
      </c>
      <c r="BK154" s="228">
        <f>ROUND(I154*H154,2)</f>
        <v>0</v>
      </c>
      <c r="BL154" s="20" t="s">
        <v>109</v>
      </c>
      <c r="BM154" s="227" t="s">
        <v>5110</v>
      </c>
    </row>
    <row r="155" s="13" customFormat="1">
      <c r="A155" s="13"/>
      <c r="B155" s="234"/>
      <c r="C155" s="235"/>
      <c r="D155" s="236" t="s">
        <v>207</v>
      </c>
      <c r="E155" s="237" t="s">
        <v>19</v>
      </c>
      <c r="F155" s="238" t="s">
        <v>5111</v>
      </c>
      <c r="G155" s="235"/>
      <c r="H155" s="239">
        <v>5.2469999999999999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207</v>
      </c>
      <c r="AU155" s="245" t="s">
        <v>83</v>
      </c>
      <c r="AV155" s="13" t="s">
        <v>83</v>
      </c>
      <c r="AW155" s="13" t="s">
        <v>35</v>
      </c>
      <c r="AX155" s="13" t="s">
        <v>81</v>
      </c>
      <c r="AY155" s="245" t="s">
        <v>197</v>
      </c>
    </row>
    <row r="156" s="2" customFormat="1" ht="24.15" customHeight="1">
      <c r="A156" s="41"/>
      <c r="B156" s="42"/>
      <c r="C156" s="216" t="s">
        <v>345</v>
      </c>
      <c r="D156" s="216" t="s">
        <v>199</v>
      </c>
      <c r="E156" s="217" t="s">
        <v>5112</v>
      </c>
      <c r="F156" s="218" t="s">
        <v>5113</v>
      </c>
      <c r="G156" s="219" t="s">
        <v>886</v>
      </c>
      <c r="H156" s="220">
        <v>44</v>
      </c>
      <c r="I156" s="221"/>
      <c r="J156" s="222">
        <f>ROUND(I156*H156,2)</f>
        <v>0</v>
      </c>
      <c r="K156" s="218" t="s">
        <v>203</v>
      </c>
      <c r="L156" s="47"/>
      <c r="M156" s="223" t="s">
        <v>19</v>
      </c>
      <c r="N156" s="224" t="s">
        <v>45</v>
      </c>
      <c r="O156" s="87"/>
      <c r="P156" s="225">
        <f>O156*H156</f>
        <v>0</v>
      </c>
      <c r="Q156" s="225">
        <v>1.0000000000000001E-05</v>
      </c>
      <c r="R156" s="225">
        <f>Q156*H156</f>
        <v>0.00044000000000000002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109</v>
      </c>
      <c r="AT156" s="227" t="s">
        <v>199</v>
      </c>
      <c r="AU156" s="227" t="s">
        <v>83</v>
      </c>
      <c r="AY156" s="20" t="s">
        <v>197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81</v>
      </c>
      <c r="BK156" s="228">
        <f>ROUND(I156*H156,2)</f>
        <v>0</v>
      </c>
      <c r="BL156" s="20" t="s">
        <v>109</v>
      </c>
      <c r="BM156" s="227" t="s">
        <v>5114</v>
      </c>
    </row>
    <row r="157" s="2" customFormat="1">
      <c r="A157" s="41"/>
      <c r="B157" s="42"/>
      <c r="C157" s="43"/>
      <c r="D157" s="229" t="s">
        <v>205</v>
      </c>
      <c r="E157" s="43"/>
      <c r="F157" s="230" t="s">
        <v>5115</v>
      </c>
      <c r="G157" s="43"/>
      <c r="H157" s="43"/>
      <c r="I157" s="231"/>
      <c r="J157" s="43"/>
      <c r="K157" s="43"/>
      <c r="L157" s="47"/>
      <c r="M157" s="232"/>
      <c r="N157" s="233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205</v>
      </c>
      <c r="AU157" s="20" t="s">
        <v>83</v>
      </c>
    </row>
    <row r="158" s="2" customFormat="1" ht="16.5" customHeight="1">
      <c r="A158" s="41"/>
      <c r="B158" s="42"/>
      <c r="C158" s="279" t="s">
        <v>352</v>
      </c>
      <c r="D158" s="279" t="s">
        <v>542</v>
      </c>
      <c r="E158" s="280" t="s">
        <v>5116</v>
      </c>
      <c r="F158" s="281" t="s">
        <v>5117</v>
      </c>
      <c r="G158" s="282" t="s">
        <v>267</v>
      </c>
      <c r="H158" s="283">
        <v>1</v>
      </c>
      <c r="I158" s="284"/>
      <c r="J158" s="285">
        <f>ROUND(I158*H158,2)</f>
        <v>0</v>
      </c>
      <c r="K158" s="281" t="s">
        <v>19</v>
      </c>
      <c r="L158" s="286"/>
      <c r="M158" s="287" t="s">
        <v>19</v>
      </c>
      <c r="N158" s="288" t="s">
        <v>45</v>
      </c>
      <c r="O158" s="87"/>
      <c r="P158" s="225">
        <f>O158*H158</f>
        <v>0</v>
      </c>
      <c r="Q158" s="225">
        <v>0.021000000000000001</v>
      </c>
      <c r="R158" s="225">
        <f>Q158*H158</f>
        <v>0.021000000000000001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245</v>
      </c>
      <c r="AT158" s="227" t="s">
        <v>542</v>
      </c>
      <c r="AU158" s="227" t="s">
        <v>83</v>
      </c>
      <c r="AY158" s="20" t="s">
        <v>197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81</v>
      </c>
      <c r="BK158" s="228">
        <f>ROUND(I158*H158,2)</f>
        <v>0</v>
      </c>
      <c r="BL158" s="20" t="s">
        <v>109</v>
      </c>
      <c r="BM158" s="227" t="s">
        <v>5118</v>
      </c>
    </row>
    <row r="159" s="2" customFormat="1" ht="24.15" customHeight="1">
      <c r="A159" s="41"/>
      <c r="B159" s="42"/>
      <c r="C159" s="279" t="s">
        <v>359</v>
      </c>
      <c r="D159" s="279" t="s">
        <v>542</v>
      </c>
      <c r="E159" s="280" t="s">
        <v>5119</v>
      </c>
      <c r="F159" s="281" t="s">
        <v>5120</v>
      </c>
      <c r="G159" s="282" t="s">
        <v>886</v>
      </c>
      <c r="H159" s="283">
        <v>48.399999999999999</v>
      </c>
      <c r="I159" s="284"/>
      <c r="J159" s="285">
        <f>ROUND(I159*H159,2)</f>
        <v>0</v>
      </c>
      <c r="K159" s="281" t="s">
        <v>203</v>
      </c>
      <c r="L159" s="286"/>
      <c r="M159" s="287" t="s">
        <v>19</v>
      </c>
      <c r="N159" s="288" t="s">
        <v>45</v>
      </c>
      <c r="O159" s="87"/>
      <c r="P159" s="225">
        <f>O159*H159</f>
        <v>0</v>
      </c>
      <c r="Q159" s="225">
        <v>0.0042599999999999999</v>
      </c>
      <c r="R159" s="225">
        <f>Q159*H159</f>
        <v>0.20618399999999998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245</v>
      </c>
      <c r="AT159" s="227" t="s">
        <v>542</v>
      </c>
      <c r="AU159" s="227" t="s">
        <v>83</v>
      </c>
      <c r="AY159" s="20" t="s">
        <v>197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81</v>
      </c>
      <c r="BK159" s="228">
        <f>ROUND(I159*H159,2)</f>
        <v>0</v>
      </c>
      <c r="BL159" s="20" t="s">
        <v>109</v>
      </c>
      <c r="BM159" s="227" t="s">
        <v>5121</v>
      </c>
    </row>
    <row r="160" s="13" customFormat="1">
      <c r="A160" s="13"/>
      <c r="B160" s="234"/>
      <c r="C160" s="235"/>
      <c r="D160" s="236" t="s">
        <v>207</v>
      </c>
      <c r="E160" s="237" t="s">
        <v>19</v>
      </c>
      <c r="F160" s="238" t="s">
        <v>5122</v>
      </c>
      <c r="G160" s="235"/>
      <c r="H160" s="239">
        <v>48.399999999999999</v>
      </c>
      <c r="I160" s="240"/>
      <c r="J160" s="235"/>
      <c r="K160" s="235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207</v>
      </c>
      <c r="AU160" s="245" t="s">
        <v>83</v>
      </c>
      <c r="AV160" s="13" t="s">
        <v>83</v>
      </c>
      <c r="AW160" s="13" t="s">
        <v>35</v>
      </c>
      <c r="AX160" s="13" t="s">
        <v>81</v>
      </c>
      <c r="AY160" s="245" t="s">
        <v>197</v>
      </c>
    </row>
    <row r="161" s="2" customFormat="1" ht="24.15" customHeight="1">
      <c r="A161" s="41"/>
      <c r="B161" s="42"/>
      <c r="C161" s="216" t="s">
        <v>366</v>
      </c>
      <c r="D161" s="216" t="s">
        <v>199</v>
      </c>
      <c r="E161" s="217" t="s">
        <v>5123</v>
      </c>
      <c r="F161" s="218" t="s">
        <v>5124</v>
      </c>
      <c r="G161" s="219" t="s">
        <v>886</v>
      </c>
      <c r="H161" s="220">
        <v>4</v>
      </c>
      <c r="I161" s="221"/>
      <c r="J161" s="222">
        <f>ROUND(I161*H161,2)</f>
        <v>0</v>
      </c>
      <c r="K161" s="218" t="s">
        <v>203</v>
      </c>
      <c r="L161" s="47"/>
      <c r="M161" s="223" t="s">
        <v>19</v>
      </c>
      <c r="N161" s="224" t="s">
        <v>45</v>
      </c>
      <c r="O161" s="87"/>
      <c r="P161" s="225">
        <f>O161*H161</f>
        <v>0</v>
      </c>
      <c r="Q161" s="225">
        <v>2.0000000000000002E-05</v>
      </c>
      <c r="R161" s="225">
        <f>Q161*H161</f>
        <v>8.0000000000000007E-05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109</v>
      </c>
      <c r="AT161" s="227" t="s">
        <v>199</v>
      </c>
      <c r="AU161" s="227" t="s">
        <v>83</v>
      </c>
      <c r="AY161" s="20" t="s">
        <v>197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81</v>
      </c>
      <c r="BK161" s="228">
        <f>ROUND(I161*H161,2)</f>
        <v>0</v>
      </c>
      <c r="BL161" s="20" t="s">
        <v>109</v>
      </c>
      <c r="BM161" s="227" t="s">
        <v>5125</v>
      </c>
    </row>
    <row r="162" s="2" customFormat="1">
      <c r="A162" s="41"/>
      <c r="B162" s="42"/>
      <c r="C162" s="43"/>
      <c r="D162" s="229" t="s">
        <v>205</v>
      </c>
      <c r="E162" s="43"/>
      <c r="F162" s="230" t="s">
        <v>5126</v>
      </c>
      <c r="G162" s="43"/>
      <c r="H162" s="43"/>
      <c r="I162" s="231"/>
      <c r="J162" s="43"/>
      <c r="K162" s="43"/>
      <c r="L162" s="47"/>
      <c r="M162" s="232"/>
      <c r="N162" s="233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205</v>
      </c>
      <c r="AU162" s="20" t="s">
        <v>83</v>
      </c>
    </row>
    <row r="163" s="2" customFormat="1" ht="24.15" customHeight="1">
      <c r="A163" s="41"/>
      <c r="B163" s="42"/>
      <c r="C163" s="279" t="s">
        <v>372</v>
      </c>
      <c r="D163" s="279" t="s">
        <v>542</v>
      </c>
      <c r="E163" s="280" t="s">
        <v>5127</v>
      </c>
      <c r="F163" s="281" t="s">
        <v>5128</v>
      </c>
      <c r="G163" s="282" t="s">
        <v>886</v>
      </c>
      <c r="H163" s="283">
        <v>4.4000000000000004</v>
      </c>
      <c r="I163" s="284"/>
      <c r="J163" s="285">
        <f>ROUND(I163*H163,2)</f>
        <v>0</v>
      </c>
      <c r="K163" s="281" t="s">
        <v>203</v>
      </c>
      <c r="L163" s="286"/>
      <c r="M163" s="287" t="s">
        <v>19</v>
      </c>
      <c r="N163" s="288" t="s">
        <v>45</v>
      </c>
      <c r="O163" s="87"/>
      <c r="P163" s="225">
        <f>O163*H163</f>
        <v>0</v>
      </c>
      <c r="Q163" s="225">
        <v>0.0080999999999999996</v>
      </c>
      <c r="R163" s="225">
        <f>Q163*H163</f>
        <v>0.035639999999999998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245</v>
      </c>
      <c r="AT163" s="227" t="s">
        <v>542</v>
      </c>
      <c r="AU163" s="227" t="s">
        <v>83</v>
      </c>
      <c r="AY163" s="20" t="s">
        <v>197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81</v>
      </c>
      <c r="BK163" s="228">
        <f>ROUND(I163*H163,2)</f>
        <v>0</v>
      </c>
      <c r="BL163" s="20" t="s">
        <v>109</v>
      </c>
      <c r="BM163" s="227" t="s">
        <v>5129</v>
      </c>
    </row>
    <row r="164" s="13" customFormat="1">
      <c r="A164" s="13"/>
      <c r="B164" s="234"/>
      <c r="C164" s="235"/>
      <c r="D164" s="236" t="s">
        <v>207</v>
      </c>
      <c r="E164" s="237" t="s">
        <v>19</v>
      </c>
      <c r="F164" s="238" t="s">
        <v>5130</v>
      </c>
      <c r="G164" s="235"/>
      <c r="H164" s="239">
        <v>4.4000000000000004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207</v>
      </c>
      <c r="AU164" s="245" t="s">
        <v>83</v>
      </c>
      <c r="AV164" s="13" t="s">
        <v>83</v>
      </c>
      <c r="AW164" s="13" t="s">
        <v>35</v>
      </c>
      <c r="AX164" s="13" t="s">
        <v>81</v>
      </c>
      <c r="AY164" s="245" t="s">
        <v>197</v>
      </c>
    </row>
    <row r="165" s="2" customFormat="1" ht="33" customHeight="1">
      <c r="A165" s="41"/>
      <c r="B165" s="42"/>
      <c r="C165" s="216" t="s">
        <v>379</v>
      </c>
      <c r="D165" s="216" t="s">
        <v>199</v>
      </c>
      <c r="E165" s="217" t="s">
        <v>5131</v>
      </c>
      <c r="F165" s="218" t="s">
        <v>5132</v>
      </c>
      <c r="G165" s="219" t="s">
        <v>886</v>
      </c>
      <c r="H165" s="220">
        <v>5.0999999999999996</v>
      </c>
      <c r="I165" s="221"/>
      <c r="J165" s="222">
        <f>ROUND(I165*H165,2)</f>
        <v>0</v>
      </c>
      <c r="K165" s="218" t="s">
        <v>203</v>
      </c>
      <c r="L165" s="47"/>
      <c r="M165" s="223" t="s">
        <v>19</v>
      </c>
      <c r="N165" s="224" t="s">
        <v>45</v>
      </c>
      <c r="O165" s="87"/>
      <c r="P165" s="225">
        <f>O165*H165</f>
        <v>0</v>
      </c>
      <c r="Q165" s="225">
        <v>4.0000000000000003E-05</v>
      </c>
      <c r="R165" s="225">
        <f>Q165*H165</f>
        <v>0.000204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109</v>
      </c>
      <c r="AT165" s="227" t="s">
        <v>199</v>
      </c>
      <c r="AU165" s="227" t="s">
        <v>83</v>
      </c>
      <c r="AY165" s="20" t="s">
        <v>197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81</v>
      </c>
      <c r="BK165" s="228">
        <f>ROUND(I165*H165,2)</f>
        <v>0</v>
      </c>
      <c r="BL165" s="20" t="s">
        <v>109</v>
      </c>
      <c r="BM165" s="227" t="s">
        <v>5133</v>
      </c>
    </row>
    <row r="166" s="2" customFormat="1">
      <c r="A166" s="41"/>
      <c r="B166" s="42"/>
      <c r="C166" s="43"/>
      <c r="D166" s="229" t="s">
        <v>205</v>
      </c>
      <c r="E166" s="43"/>
      <c r="F166" s="230" t="s">
        <v>5134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205</v>
      </c>
      <c r="AU166" s="20" t="s">
        <v>83</v>
      </c>
    </row>
    <row r="167" s="13" customFormat="1">
      <c r="A167" s="13"/>
      <c r="B167" s="234"/>
      <c r="C167" s="235"/>
      <c r="D167" s="236" t="s">
        <v>207</v>
      </c>
      <c r="E167" s="237" t="s">
        <v>19</v>
      </c>
      <c r="F167" s="238" t="s">
        <v>5135</v>
      </c>
      <c r="G167" s="235"/>
      <c r="H167" s="239">
        <v>5.0999999999999996</v>
      </c>
      <c r="I167" s="240"/>
      <c r="J167" s="235"/>
      <c r="K167" s="235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207</v>
      </c>
      <c r="AU167" s="245" t="s">
        <v>83</v>
      </c>
      <c r="AV167" s="13" t="s">
        <v>83</v>
      </c>
      <c r="AW167" s="13" t="s">
        <v>35</v>
      </c>
      <c r="AX167" s="13" t="s">
        <v>81</v>
      </c>
      <c r="AY167" s="245" t="s">
        <v>197</v>
      </c>
    </row>
    <row r="168" s="2" customFormat="1" ht="16.5" customHeight="1">
      <c r="A168" s="41"/>
      <c r="B168" s="42"/>
      <c r="C168" s="279" t="s">
        <v>383</v>
      </c>
      <c r="D168" s="279" t="s">
        <v>542</v>
      </c>
      <c r="E168" s="280" t="s">
        <v>5136</v>
      </c>
      <c r="F168" s="281" t="s">
        <v>5137</v>
      </c>
      <c r="G168" s="282" t="s">
        <v>267</v>
      </c>
      <c r="H168" s="283">
        <v>6</v>
      </c>
      <c r="I168" s="284"/>
      <c r="J168" s="285">
        <f>ROUND(I168*H168,2)</f>
        <v>0</v>
      </c>
      <c r="K168" s="281" t="s">
        <v>19</v>
      </c>
      <c r="L168" s="286"/>
      <c r="M168" s="287" t="s">
        <v>19</v>
      </c>
      <c r="N168" s="288" t="s">
        <v>45</v>
      </c>
      <c r="O168" s="87"/>
      <c r="P168" s="225">
        <f>O168*H168</f>
        <v>0</v>
      </c>
      <c r="Q168" s="225">
        <v>0.024</v>
      </c>
      <c r="R168" s="225">
        <f>Q168*H168</f>
        <v>0.14400000000000002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245</v>
      </c>
      <c r="AT168" s="227" t="s">
        <v>542</v>
      </c>
      <c r="AU168" s="227" t="s">
        <v>83</v>
      </c>
      <c r="AY168" s="20" t="s">
        <v>197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81</v>
      </c>
      <c r="BK168" s="228">
        <f>ROUND(I168*H168,2)</f>
        <v>0</v>
      </c>
      <c r="BL168" s="20" t="s">
        <v>109</v>
      </c>
      <c r="BM168" s="227" t="s">
        <v>5138</v>
      </c>
    </row>
    <row r="169" s="13" customFormat="1">
      <c r="A169" s="13"/>
      <c r="B169" s="234"/>
      <c r="C169" s="235"/>
      <c r="D169" s="236" t="s">
        <v>207</v>
      </c>
      <c r="E169" s="237" t="s">
        <v>19</v>
      </c>
      <c r="F169" s="238" t="s">
        <v>5139</v>
      </c>
      <c r="G169" s="235"/>
      <c r="H169" s="239">
        <v>6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207</v>
      </c>
      <c r="AU169" s="245" t="s">
        <v>83</v>
      </c>
      <c r="AV169" s="13" t="s">
        <v>83</v>
      </c>
      <c r="AW169" s="13" t="s">
        <v>35</v>
      </c>
      <c r="AX169" s="13" t="s">
        <v>81</v>
      </c>
      <c r="AY169" s="245" t="s">
        <v>197</v>
      </c>
    </row>
    <row r="170" s="2" customFormat="1" ht="16.5" customHeight="1">
      <c r="A170" s="41"/>
      <c r="B170" s="42"/>
      <c r="C170" s="279" t="s">
        <v>390</v>
      </c>
      <c r="D170" s="279" t="s">
        <v>542</v>
      </c>
      <c r="E170" s="280" t="s">
        <v>5140</v>
      </c>
      <c r="F170" s="281" t="s">
        <v>5141</v>
      </c>
      <c r="G170" s="282" t="s">
        <v>267</v>
      </c>
      <c r="H170" s="283">
        <v>6</v>
      </c>
      <c r="I170" s="284"/>
      <c r="J170" s="285">
        <f>ROUND(I170*H170,2)</f>
        <v>0</v>
      </c>
      <c r="K170" s="281" t="s">
        <v>19</v>
      </c>
      <c r="L170" s="286"/>
      <c r="M170" s="287" t="s">
        <v>19</v>
      </c>
      <c r="N170" s="288" t="s">
        <v>45</v>
      </c>
      <c r="O170" s="87"/>
      <c r="P170" s="225">
        <f>O170*H170</f>
        <v>0</v>
      </c>
      <c r="Q170" s="225">
        <v>0.024</v>
      </c>
      <c r="R170" s="225">
        <f>Q170*H170</f>
        <v>0.14400000000000002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245</v>
      </c>
      <c r="AT170" s="227" t="s">
        <v>542</v>
      </c>
      <c r="AU170" s="227" t="s">
        <v>83</v>
      </c>
      <c r="AY170" s="20" t="s">
        <v>197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81</v>
      </c>
      <c r="BK170" s="228">
        <f>ROUND(I170*H170,2)</f>
        <v>0</v>
      </c>
      <c r="BL170" s="20" t="s">
        <v>109</v>
      </c>
      <c r="BM170" s="227" t="s">
        <v>5142</v>
      </c>
    </row>
    <row r="171" s="13" customFormat="1">
      <c r="A171" s="13"/>
      <c r="B171" s="234"/>
      <c r="C171" s="235"/>
      <c r="D171" s="236" t="s">
        <v>207</v>
      </c>
      <c r="E171" s="237" t="s">
        <v>19</v>
      </c>
      <c r="F171" s="238" t="s">
        <v>5139</v>
      </c>
      <c r="G171" s="235"/>
      <c r="H171" s="239">
        <v>6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207</v>
      </c>
      <c r="AU171" s="245" t="s">
        <v>83</v>
      </c>
      <c r="AV171" s="13" t="s">
        <v>83</v>
      </c>
      <c r="AW171" s="13" t="s">
        <v>35</v>
      </c>
      <c r="AX171" s="13" t="s">
        <v>81</v>
      </c>
      <c r="AY171" s="245" t="s">
        <v>197</v>
      </c>
    </row>
    <row r="172" s="2" customFormat="1" ht="16.5" customHeight="1">
      <c r="A172" s="41"/>
      <c r="B172" s="42"/>
      <c r="C172" s="279" t="s">
        <v>396</v>
      </c>
      <c r="D172" s="279" t="s">
        <v>542</v>
      </c>
      <c r="E172" s="280" t="s">
        <v>5143</v>
      </c>
      <c r="F172" s="281" t="s">
        <v>5144</v>
      </c>
      <c r="G172" s="282" t="s">
        <v>267</v>
      </c>
      <c r="H172" s="283">
        <v>2</v>
      </c>
      <c r="I172" s="284"/>
      <c r="J172" s="285">
        <f>ROUND(I172*H172,2)</f>
        <v>0</v>
      </c>
      <c r="K172" s="281" t="s">
        <v>19</v>
      </c>
      <c r="L172" s="286"/>
      <c r="M172" s="287" t="s">
        <v>19</v>
      </c>
      <c r="N172" s="288" t="s">
        <v>45</v>
      </c>
      <c r="O172" s="87"/>
      <c r="P172" s="225">
        <f>O172*H172</f>
        <v>0</v>
      </c>
      <c r="Q172" s="225">
        <v>0.00010000000000000001</v>
      </c>
      <c r="R172" s="225">
        <f>Q172*H172</f>
        <v>0.00020000000000000001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245</v>
      </c>
      <c r="AT172" s="227" t="s">
        <v>542</v>
      </c>
      <c r="AU172" s="227" t="s">
        <v>83</v>
      </c>
      <c r="AY172" s="20" t="s">
        <v>197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81</v>
      </c>
      <c r="BK172" s="228">
        <f>ROUND(I172*H172,2)</f>
        <v>0</v>
      </c>
      <c r="BL172" s="20" t="s">
        <v>109</v>
      </c>
      <c r="BM172" s="227" t="s">
        <v>5145</v>
      </c>
    </row>
    <row r="173" s="2" customFormat="1" ht="24.15" customHeight="1">
      <c r="A173" s="41"/>
      <c r="B173" s="42"/>
      <c r="C173" s="216" t="s">
        <v>402</v>
      </c>
      <c r="D173" s="216" t="s">
        <v>199</v>
      </c>
      <c r="E173" s="217" t="s">
        <v>5146</v>
      </c>
      <c r="F173" s="218" t="s">
        <v>5147</v>
      </c>
      <c r="G173" s="219" t="s">
        <v>5148</v>
      </c>
      <c r="H173" s="220">
        <v>1</v>
      </c>
      <c r="I173" s="221"/>
      <c r="J173" s="222">
        <f>ROUND(I173*H173,2)</f>
        <v>0</v>
      </c>
      <c r="K173" s="218" t="s">
        <v>203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0.00010000000000000001</v>
      </c>
      <c r="R173" s="225">
        <f>Q173*H173</f>
        <v>0.00010000000000000001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109</v>
      </c>
      <c r="AT173" s="227" t="s">
        <v>199</v>
      </c>
      <c r="AU173" s="227" t="s">
        <v>83</v>
      </c>
      <c r="AY173" s="20" t="s">
        <v>197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81</v>
      </c>
      <c r="BK173" s="228">
        <f>ROUND(I173*H173,2)</f>
        <v>0</v>
      </c>
      <c r="BL173" s="20" t="s">
        <v>109</v>
      </c>
      <c r="BM173" s="227" t="s">
        <v>5149</v>
      </c>
    </row>
    <row r="174" s="2" customFormat="1">
      <c r="A174" s="41"/>
      <c r="B174" s="42"/>
      <c r="C174" s="43"/>
      <c r="D174" s="229" t="s">
        <v>205</v>
      </c>
      <c r="E174" s="43"/>
      <c r="F174" s="230" t="s">
        <v>5150</v>
      </c>
      <c r="G174" s="43"/>
      <c r="H174" s="43"/>
      <c r="I174" s="231"/>
      <c r="J174" s="43"/>
      <c r="K174" s="43"/>
      <c r="L174" s="47"/>
      <c r="M174" s="232"/>
      <c r="N174" s="233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205</v>
      </c>
      <c r="AU174" s="20" t="s">
        <v>83</v>
      </c>
    </row>
    <row r="175" s="2" customFormat="1" ht="24.15" customHeight="1">
      <c r="A175" s="41"/>
      <c r="B175" s="42"/>
      <c r="C175" s="216" t="s">
        <v>408</v>
      </c>
      <c r="D175" s="216" t="s">
        <v>199</v>
      </c>
      <c r="E175" s="217" t="s">
        <v>5151</v>
      </c>
      <c r="F175" s="218" t="s">
        <v>5152</v>
      </c>
      <c r="G175" s="219" t="s">
        <v>5148</v>
      </c>
      <c r="H175" s="220">
        <v>2</v>
      </c>
      <c r="I175" s="221"/>
      <c r="J175" s="222">
        <f>ROUND(I175*H175,2)</f>
        <v>0</v>
      </c>
      <c r="K175" s="218" t="s">
        <v>203</v>
      </c>
      <c r="L175" s="47"/>
      <c r="M175" s="223" t="s">
        <v>19</v>
      </c>
      <c r="N175" s="224" t="s">
        <v>45</v>
      </c>
      <c r="O175" s="87"/>
      <c r="P175" s="225">
        <f>O175*H175</f>
        <v>0</v>
      </c>
      <c r="Q175" s="225">
        <v>0.00018000000000000001</v>
      </c>
      <c r="R175" s="225">
        <f>Q175*H175</f>
        <v>0.00036000000000000002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109</v>
      </c>
      <c r="AT175" s="227" t="s">
        <v>199</v>
      </c>
      <c r="AU175" s="227" t="s">
        <v>83</v>
      </c>
      <c r="AY175" s="20" t="s">
        <v>197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81</v>
      </c>
      <c r="BK175" s="228">
        <f>ROUND(I175*H175,2)</f>
        <v>0</v>
      </c>
      <c r="BL175" s="20" t="s">
        <v>109</v>
      </c>
      <c r="BM175" s="227" t="s">
        <v>5153</v>
      </c>
    </row>
    <row r="176" s="2" customFormat="1">
      <c r="A176" s="41"/>
      <c r="B176" s="42"/>
      <c r="C176" s="43"/>
      <c r="D176" s="229" t="s">
        <v>205</v>
      </c>
      <c r="E176" s="43"/>
      <c r="F176" s="230" t="s">
        <v>5154</v>
      </c>
      <c r="G176" s="43"/>
      <c r="H176" s="43"/>
      <c r="I176" s="231"/>
      <c r="J176" s="43"/>
      <c r="K176" s="43"/>
      <c r="L176" s="47"/>
      <c r="M176" s="232"/>
      <c r="N176" s="233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205</v>
      </c>
      <c r="AU176" s="20" t="s">
        <v>83</v>
      </c>
    </row>
    <row r="177" s="2" customFormat="1" ht="24.15" customHeight="1">
      <c r="A177" s="41"/>
      <c r="B177" s="42"/>
      <c r="C177" s="216" t="s">
        <v>415</v>
      </c>
      <c r="D177" s="216" t="s">
        <v>199</v>
      </c>
      <c r="E177" s="217" t="s">
        <v>5155</v>
      </c>
      <c r="F177" s="218" t="s">
        <v>5156</v>
      </c>
      <c r="G177" s="219" t="s">
        <v>886</v>
      </c>
      <c r="H177" s="220">
        <v>48.770000000000003</v>
      </c>
      <c r="I177" s="221"/>
      <c r="J177" s="222">
        <f>ROUND(I177*H177,2)</f>
        <v>0</v>
      </c>
      <c r="K177" s="218" t="s">
        <v>203</v>
      </c>
      <c r="L177" s="47"/>
      <c r="M177" s="223" t="s">
        <v>19</v>
      </c>
      <c r="N177" s="224" t="s">
        <v>45</v>
      </c>
      <c r="O177" s="87"/>
      <c r="P177" s="225">
        <f>O177*H177</f>
        <v>0</v>
      </c>
      <c r="Q177" s="225">
        <v>6.9999999999999994E-05</v>
      </c>
      <c r="R177" s="225">
        <f>Q177*H177</f>
        <v>0.0034139000000000001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109</v>
      </c>
      <c r="AT177" s="227" t="s">
        <v>199</v>
      </c>
      <c r="AU177" s="227" t="s">
        <v>83</v>
      </c>
      <c r="AY177" s="20" t="s">
        <v>197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81</v>
      </c>
      <c r="BK177" s="228">
        <f>ROUND(I177*H177,2)</f>
        <v>0</v>
      </c>
      <c r="BL177" s="20" t="s">
        <v>109</v>
      </c>
      <c r="BM177" s="227" t="s">
        <v>5157</v>
      </c>
    </row>
    <row r="178" s="2" customFormat="1">
      <c r="A178" s="41"/>
      <c r="B178" s="42"/>
      <c r="C178" s="43"/>
      <c r="D178" s="229" t="s">
        <v>205</v>
      </c>
      <c r="E178" s="43"/>
      <c r="F178" s="230" t="s">
        <v>5158</v>
      </c>
      <c r="G178" s="43"/>
      <c r="H178" s="43"/>
      <c r="I178" s="231"/>
      <c r="J178" s="43"/>
      <c r="K178" s="43"/>
      <c r="L178" s="47"/>
      <c r="M178" s="232"/>
      <c r="N178" s="233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205</v>
      </c>
      <c r="AU178" s="20" t="s">
        <v>83</v>
      </c>
    </row>
    <row r="179" s="13" customFormat="1">
      <c r="A179" s="13"/>
      <c r="B179" s="234"/>
      <c r="C179" s="235"/>
      <c r="D179" s="236" t="s">
        <v>207</v>
      </c>
      <c r="E179" s="237" t="s">
        <v>19</v>
      </c>
      <c r="F179" s="238" t="s">
        <v>5159</v>
      </c>
      <c r="G179" s="235"/>
      <c r="H179" s="239">
        <v>48.770000000000003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207</v>
      </c>
      <c r="AU179" s="245" t="s">
        <v>83</v>
      </c>
      <c r="AV179" s="13" t="s">
        <v>83</v>
      </c>
      <c r="AW179" s="13" t="s">
        <v>35</v>
      </c>
      <c r="AX179" s="13" t="s">
        <v>81</v>
      </c>
      <c r="AY179" s="245" t="s">
        <v>197</v>
      </c>
    </row>
    <row r="180" s="12" customFormat="1" ht="22.8" customHeight="1">
      <c r="A180" s="12"/>
      <c r="B180" s="200"/>
      <c r="C180" s="201"/>
      <c r="D180" s="202" t="s">
        <v>73</v>
      </c>
      <c r="E180" s="214" t="s">
        <v>4866</v>
      </c>
      <c r="F180" s="214" t="s">
        <v>4867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SUM(P181:P187)</f>
        <v>0</v>
      </c>
      <c r="Q180" s="208"/>
      <c r="R180" s="209">
        <f>SUM(R181:R187)</f>
        <v>0</v>
      </c>
      <c r="S180" s="208"/>
      <c r="T180" s="210">
        <f>SUM(T181:T187)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81</v>
      </c>
      <c r="AT180" s="212" t="s">
        <v>73</v>
      </c>
      <c r="AU180" s="212" t="s">
        <v>81</v>
      </c>
      <c r="AY180" s="211" t="s">
        <v>197</v>
      </c>
      <c r="BK180" s="213">
        <f>SUM(BK181:BK187)</f>
        <v>0</v>
      </c>
    </row>
    <row r="181" s="2" customFormat="1" ht="33" customHeight="1">
      <c r="A181" s="41"/>
      <c r="B181" s="42"/>
      <c r="C181" s="216" t="s">
        <v>423</v>
      </c>
      <c r="D181" s="216" t="s">
        <v>199</v>
      </c>
      <c r="E181" s="217" t="s">
        <v>4868</v>
      </c>
      <c r="F181" s="218" t="s">
        <v>4869</v>
      </c>
      <c r="G181" s="219" t="s">
        <v>253</v>
      </c>
      <c r="H181" s="220">
        <v>1.534</v>
      </c>
      <c r="I181" s="221"/>
      <c r="J181" s="222">
        <f>ROUND(I181*H181,2)</f>
        <v>0</v>
      </c>
      <c r="K181" s="218" t="s">
        <v>203</v>
      </c>
      <c r="L181" s="47"/>
      <c r="M181" s="223" t="s">
        <v>19</v>
      </c>
      <c r="N181" s="224" t="s">
        <v>45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109</v>
      </c>
      <c r="AT181" s="227" t="s">
        <v>199</v>
      </c>
      <c r="AU181" s="227" t="s">
        <v>83</v>
      </c>
      <c r="AY181" s="20" t="s">
        <v>197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81</v>
      </c>
      <c r="BK181" s="228">
        <f>ROUND(I181*H181,2)</f>
        <v>0</v>
      </c>
      <c r="BL181" s="20" t="s">
        <v>109</v>
      </c>
      <c r="BM181" s="227" t="s">
        <v>5160</v>
      </c>
    </row>
    <row r="182" s="2" customFormat="1">
      <c r="A182" s="41"/>
      <c r="B182" s="42"/>
      <c r="C182" s="43"/>
      <c r="D182" s="229" t="s">
        <v>205</v>
      </c>
      <c r="E182" s="43"/>
      <c r="F182" s="230" t="s">
        <v>4871</v>
      </c>
      <c r="G182" s="43"/>
      <c r="H182" s="43"/>
      <c r="I182" s="231"/>
      <c r="J182" s="43"/>
      <c r="K182" s="43"/>
      <c r="L182" s="47"/>
      <c r="M182" s="232"/>
      <c r="N182" s="233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205</v>
      </c>
      <c r="AU182" s="20" t="s">
        <v>83</v>
      </c>
    </row>
    <row r="183" s="2" customFormat="1" ht="44.25" customHeight="1">
      <c r="A183" s="41"/>
      <c r="B183" s="42"/>
      <c r="C183" s="216" t="s">
        <v>430</v>
      </c>
      <c r="D183" s="216" t="s">
        <v>199</v>
      </c>
      <c r="E183" s="217" t="s">
        <v>4872</v>
      </c>
      <c r="F183" s="218" t="s">
        <v>4873</v>
      </c>
      <c r="G183" s="219" t="s">
        <v>253</v>
      </c>
      <c r="H183" s="220">
        <v>15.34</v>
      </c>
      <c r="I183" s="221"/>
      <c r="J183" s="222">
        <f>ROUND(I183*H183,2)</f>
        <v>0</v>
      </c>
      <c r="K183" s="218" t="s">
        <v>203</v>
      </c>
      <c r="L183" s="47"/>
      <c r="M183" s="223" t="s">
        <v>19</v>
      </c>
      <c r="N183" s="224" t="s">
        <v>45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109</v>
      </c>
      <c r="AT183" s="227" t="s">
        <v>199</v>
      </c>
      <c r="AU183" s="227" t="s">
        <v>83</v>
      </c>
      <c r="AY183" s="20" t="s">
        <v>197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81</v>
      </c>
      <c r="BK183" s="228">
        <f>ROUND(I183*H183,2)</f>
        <v>0</v>
      </c>
      <c r="BL183" s="20" t="s">
        <v>109</v>
      </c>
      <c r="BM183" s="227" t="s">
        <v>5161</v>
      </c>
    </row>
    <row r="184" s="2" customFormat="1">
      <c r="A184" s="41"/>
      <c r="B184" s="42"/>
      <c r="C184" s="43"/>
      <c r="D184" s="229" t="s">
        <v>205</v>
      </c>
      <c r="E184" s="43"/>
      <c r="F184" s="230" t="s">
        <v>4875</v>
      </c>
      <c r="G184" s="43"/>
      <c r="H184" s="43"/>
      <c r="I184" s="231"/>
      <c r="J184" s="43"/>
      <c r="K184" s="43"/>
      <c r="L184" s="47"/>
      <c r="M184" s="232"/>
      <c r="N184" s="233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205</v>
      </c>
      <c r="AU184" s="20" t="s">
        <v>83</v>
      </c>
    </row>
    <row r="185" s="13" customFormat="1">
      <c r="A185" s="13"/>
      <c r="B185" s="234"/>
      <c r="C185" s="235"/>
      <c r="D185" s="236" t="s">
        <v>207</v>
      </c>
      <c r="E185" s="237" t="s">
        <v>19</v>
      </c>
      <c r="F185" s="238" t="s">
        <v>5162</v>
      </c>
      <c r="G185" s="235"/>
      <c r="H185" s="239">
        <v>15.34</v>
      </c>
      <c r="I185" s="240"/>
      <c r="J185" s="235"/>
      <c r="K185" s="235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207</v>
      </c>
      <c r="AU185" s="245" t="s">
        <v>83</v>
      </c>
      <c r="AV185" s="13" t="s">
        <v>83</v>
      </c>
      <c r="AW185" s="13" t="s">
        <v>35</v>
      </c>
      <c r="AX185" s="13" t="s">
        <v>81</v>
      </c>
      <c r="AY185" s="245" t="s">
        <v>197</v>
      </c>
    </row>
    <row r="186" s="2" customFormat="1" ht="44.25" customHeight="1">
      <c r="A186" s="41"/>
      <c r="B186" s="42"/>
      <c r="C186" s="216" t="s">
        <v>436</v>
      </c>
      <c r="D186" s="216" t="s">
        <v>199</v>
      </c>
      <c r="E186" s="217" t="s">
        <v>5163</v>
      </c>
      <c r="F186" s="218" t="s">
        <v>5164</v>
      </c>
      <c r="G186" s="219" t="s">
        <v>253</v>
      </c>
      <c r="H186" s="220">
        <v>1.534</v>
      </c>
      <c r="I186" s="221"/>
      <c r="J186" s="222">
        <f>ROUND(I186*H186,2)</f>
        <v>0</v>
      </c>
      <c r="K186" s="218" t="s">
        <v>203</v>
      </c>
      <c r="L186" s="47"/>
      <c r="M186" s="223" t="s">
        <v>19</v>
      </c>
      <c r="N186" s="224" t="s">
        <v>45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109</v>
      </c>
      <c r="AT186" s="227" t="s">
        <v>199</v>
      </c>
      <c r="AU186" s="227" t="s">
        <v>83</v>
      </c>
      <c r="AY186" s="20" t="s">
        <v>197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81</v>
      </c>
      <c r="BK186" s="228">
        <f>ROUND(I186*H186,2)</f>
        <v>0</v>
      </c>
      <c r="BL186" s="20" t="s">
        <v>109</v>
      </c>
      <c r="BM186" s="227" t="s">
        <v>5165</v>
      </c>
    </row>
    <row r="187" s="2" customFormat="1">
      <c r="A187" s="41"/>
      <c r="B187" s="42"/>
      <c r="C187" s="43"/>
      <c r="D187" s="229" t="s">
        <v>205</v>
      </c>
      <c r="E187" s="43"/>
      <c r="F187" s="230" t="s">
        <v>5166</v>
      </c>
      <c r="G187" s="43"/>
      <c r="H187" s="43"/>
      <c r="I187" s="231"/>
      <c r="J187" s="43"/>
      <c r="K187" s="43"/>
      <c r="L187" s="47"/>
      <c r="M187" s="232"/>
      <c r="N187" s="233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205</v>
      </c>
      <c r="AU187" s="20" t="s">
        <v>83</v>
      </c>
    </row>
    <row r="188" s="12" customFormat="1" ht="22.8" customHeight="1">
      <c r="A188" s="12"/>
      <c r="B188" s="200"/>
      <c r="C188" s="201"/>
      <c r="D188" s="202" t="s">
        <v>73</v>
      </c>
      <c r="E188" s="214" t="s">
        <v>1210</v>
      </c>
      <c r="F188" s="214" t="s">
        <v>1211</v>
      </c>
      <c r="G188" s="201"/>
      <c r="H188" s="201"/>
      <c r="I188" s="204"/>
      <c r="J188" s="215">
        <f>BK188</f>
        <v>0</v>
      </c>
      <c r="K188" s="201"/>
      <c r="L188" s="206"/>
      <c r="M188" s="207"/>
      <c r="N188" s="208"/>
      <c r="O188" s="208"/>
      <c r="P188" s="209">
        <f>SUM(P189:P192)</f>
        <v>0</v>
      </c>
      <c r="Q188" s="208"/>
      <c r="R188" s="209">
        <f>SUM(R189:R192)</f>
        <v>0</v>
      </c>
      <c r="S188" s="208"/>
      <c r="T188" s="210">
        <f>SUM(T189:T192)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1" t="s">
        <v>81</v>
      </c>
      <c r="AT188" s="212" t="s">
        <v>73</v>
      </c>
      <c r="AU188" s="212" t="s">
        <v>81</v>
      </c>
      <c r="AY188" s="211" t="s">
        <v>197</v>
      </c>
      <c r="BK188" s="213">
        <f>SUM(BK189:BK192)</f>
        <v>0</v>
      </c>
    </row>
    <row r="189" s="2" customFormat="1" ht="49.05" customHeight="1">
      <c r="A189" s="41"/>
      <c r="B189" s="42"/>
      <c r="C189" s="216" t="s">
        <v>442</v>
      </c>
      <c r="D189" s="216" t="s">
        <v>199</v>
      </c>
      <c r="E189" s="217" t="s">
        <v>5022</v>
      </c>
      <c r="F189" s="218" t="s">
        <v>5023</v>
      </c>
      <c r="G189" s="219" t="s">
        <v>253</v>
      </c>
      <c r="H189" s="220">
        <v>89.638000000000005</v>
      </c>
      <c r="I189" s="221"/>
      <c r="J189" s="222">
        <f>ROUND(I189*H189,2)</f>
        <v>0</v>
      </c>
      <c r="K189" s="218" t="s">
        <v>203</v>
      </c>
      <c r="L189" s="47"/>
      <c r="M189" s="223" t="s">
        <v>19</v>
      </c>
      <c r="N189" s="224" t="s">
        <v>45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109</v>
      </c>
      <c r="AT189" s="227" t="s">
        <v>199</v>
      </c>
      <c r="AU189" s="227" t="s">
        <v>83</v>
      </c>
      <c r="AY189" s="20" t="s">
        <v>197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81</v>
      </c>
      <c r="BK189" s="228">
        <f>ROUND(I189*H189,2)</f>
        <v>0</v>
      </c>
      <c r="BL189" s="20" t="s">
        <v>109</v>
      </c>
      <c r="BM189" s="227" t="s">
        <v>5167</v>
      </c>
    </row>
    <row r="190" s="2" customFormat="1">
      <c r="A190" s="41"/>
      <c r="B190" s="42"/>
      <c r="C190" s="43"/>
      <c r="D190" s="229" t="s">
        <v>205</v>
      </c>
      <c r="E190" s="43"/>
      <c r="F190" s="230" t="s">
        <v>5025</v>
      </c>
      <c r="G190" s="43"/>
      <c r="H190" s="43"/>
      <c r="I190" s="231"/>
      <c r="J190" s="43"/>
      <c r="K190" s="43"/>
      <c r="L190" s="47"/>
      <c r="M190" s="232"/>
      <c r="N190" s="233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205</v>
      </c>
      <c r="AU190" s="20" t="s">
        <v>83</v>
      </c>
    </row>
    <row r="191" s="2" customFormat="1" ht="55.5" customHeight="1">
      <c r="A191" s="41"/>
      <c r="B191" s="42"/>
      <c r="C191" s="216" t="s">
        <v>448</v>
      </c>
      <c r="D191" s="216" t="s">
        <v>199</v>
      </c>
      <c r="E191" s="217" t="s">
        <v>5168</v>
      </c>
      <c r="F191" s="218" t="s">
        <v>5169</v>
      </c>
      <c r="G191" s="219" t="s">
        <v>253</v>
      </c>
      <c r="H191" s="220">
        <v>89.638000000000005</v>
      </c>
      <c r="I191" s="221"/>
      <c r="J191" s="222">
        <f>ROUND(I191*H191,2)</f>
        <v>0</v>
      </c>
      <c r="K191" s="218" t="s">
        <v>203</v>
      </c>
      <c r="L191" s="47"/>
      <c r="M191" s="223" t="s">
        <v>19</v>
      </c>
      <c r="N191" s="224" t="s">
        <v>45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109</v>
      </c>
      <c r="AT191" s="227" t="s">
        <v>199</v>
      </c>
      <c r="AU191" s="227" t="s">
        <v>83</v>
      </c>
      <c r="AY191" s="20" t="s">
        <v>197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81</v>
      </c>
      <c r="BK191" s="228">
        <f>ROUND(I191*H191,2)</f>
        <v>0</v>
      </c>
      <c r="BL191" s="20" t="s">
        <v>109</v>
      </c>
      <c r="BM191" s="227" t="s">
        <v>5170</v>
      </c>
    </row>
    <row r="192" s="2" customFormat="1">
      <c r="A192" s="41"/>
      <c r="B192" s="42"/>
      <c r="C192" s="43"/>
      <c r="D192" s="229" t="s">
        <v>205</v>
      </c>
      <c r="E192" s="43"/>
      <c r="F192" s="230" t="s">
        <v>5171</v>
      </c>
      <c r="G192" s="43"/>
      <c r="H192" s="43"/>
      <c r="I192" s="231"/>
      <c r="J192" s="43"/>
      <c r="K192" s="43"/>
      <c r="L192" s="47"/>
      <c r="M192" s="291"/>
      <c r="N192" s="292"/>
      <c r="O192" s="293"/>
      <c r="P192" s="293"/>
      <c r="Q192" s="293"/>
      <c r="R192" s="293"/>
      <c r="S192" s="293"/>
      <c r="T192" s="294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205</v>
      </c>
      <c r="AU192" s="20" t="s">
        <v>83</v>
      </c>
    </row>
    <row r="193" s="2" customFormat="1" ht="6.96" customHeight="1">
      <c r="A193" s="41"/>
      <c r="B193" s="62"/>
      <c r="C193" s="63"/>
      <c r="D193" s="63"/>
      <c r="E193" s="63"/>
      <c r="F193" s="63"/>
      <c r="G193" s="63"/>
      <c r="H193" s="63"/>
      <c r="I193" s="63"/>
      <c r="J193" s="63"/>
      <c r="K193" s="63"/>
      <c r="L193" s="47"/>
      <c r="M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</row>
  </sheetData>
  <sheetProtection sheet="1" autoFilter="0" formatColumns="0" formatRows="0" objects="1" scenarios="1" spinCount="100000" saltValue="5Af/kjKoa0fW5owflQxG2scNq8ptZtX6w6OO3GmreKq6yq9xW8rIFBQiiP4Tku2S4LnPnHHmn9QYKqcuhu83nw==" hashValue="Wi+WwcXRwq/ib8aZwGzJb4wPrLaa36kgQROcV2nu+uBiMnHqOD36RCQD8oSudT0FfMRp8l6YG/i5c0BM0b4frA==" algorithmName="SHA-512" password="CC35"/>
  <autoFilter ref="C86:K19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2/113106071"/>
    <hyperlink ref="F94" r:id="rId2" display="https://podminky.urs.cz/item/CS_URS_2024_02/115101201"/>
    <hyperlink ref="F97" r:id="rId3" display="https://podminky.urs.cz/item/CS_URS_2024_02/121151103"/>
    <hyperlink ref="F100" r:id="rId4" display="https://podminky.urs.cz/item/CS_URS_2024_02/131251203"/>
    <hyperlink ref="F103" r:id="rId5" display="https://podminky.urs.cz/item/CS_URS_2024_02/151101102"/>
    <hyperlink ref="F106" r:id="rId6" display="https://podminky.urs.cz/item/CS_URS_2024_02/151101112"/>
    <hyperlink ref="F109" r:id="rId7" display="https://podminky.urs.cz/item/CS_URS_2024_02/162251102"/>
    <hyperlink ref="F112" r:id="rId8" display="https://podminky.urs.cz/item/CS_URS_2024_02/162751117"/>
    <hyperlink ref="F114" r:id="rId9" display="https://podminky.urs.cz/item/CS_URS_2024_02/167151101"/>
    <hyperlink ref="F116" r:id="rId10" display="https://podminky.urs.cz/item/CS_URS_2024_02/171201221"/>
    <hyperlink ref="F119" r:id="rId11" display="https://podminky.urs.cz/item/CS_URS_2024_02/174151101"/>
    <hyperlink ref="F128" r:id="rId12" display="https://podminky.urs.cz/item/CS_URS_2024_02/175151101"/>
    <hyperlink ref="F133" r:id="rId13" display="https://podminky.urs.cz/item/CS_URS_2024_02/181411121"/>
    <hyperlink ref="F139" r:id="rId14" display="https://podminky.urs.cz/item/CS_URS_2024_02/359901111"/>
    <hyperlink ref="F142" r:id="rId15" display="https://podminky.urs.cz/item/CS_URS_2024_02/359901211"/>
    <hyperlink ref="F146" r:id="rId16" display="https://podminky.urs.cz/item/CS_URS_2024_02/451573111"/>
    <hyperlink ref="F150" r:id="rId17" display="https://podminky.urs.cz/item/CS_URS_2024_02/591211111"/>
    <hyperlink ref="F153" r:id="rId18" display="https://podminky.urs.cz/item/CS_URS_2024_02/871313121"/>
    <hyperlink ref="F157" r:id="rId19" display="https://podminky.urs.cz/item/CS_URS_2024_02/871353121"/>
    <hyperlink ref="F162" r:id="rId20" display="https://podminky.urs.cz/item/CS_URS_2024_02/871363121"/>
    <hyperlink ref="F166" r:id="rId21" display="https://podminky.urs.cz/item/CS_URS_2024_02/871440430"/>
    <hyperlink ref="F174" r:id="rId22" display="https://podminky.urs.cz/item/CS_URS_2024_02/892312121"/>
    <hyperlink ref="F176" r:id="rId23" display="https://podminky.urs.cz/item/CS_URS_2024_02/892352121"/>
    <hyperlink ref="F178" r:id="rId24" display="https://podminky.urs.cz/item/CS_URS_2024_02/899722112"/>
    <hyperlink ref="F182" r:id="rId25" display="https://podminky.urs.cz/item/CS_URS_2024_02/997013501"/>
    <hyperlink ref="F184" r:id="rId26" display="https://podminky.urs.cz/item/CS_URS_2024_02/997013509"/>
    <hyperlink ref="F187" r:id="rId27" display="https://podminky.urs.cz/item/CS_URS_2024_02/997013601"/>
    <hyperlink ref="F190" r:id="rId28" display="https://podminky.urs.cz/item/CS_URS_2024_02/998276101"/>
    <hyperlink ref="F192" r:id="rId29" display="https://podminky.urs.cz/item/CS_URS_2024_02/998276128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5172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ROUND((SUM(BE84:BE107)),  2)</f>
        <v>0</v>
      </c>
      <c r="G33" s="41"/>
      <c r="H33" s="41"/>
      <c r="I33" s="161">
        <v>0.20999999999999999</v>
      </c>
      <c r="J33" s="160">
        <f>ROUND(((SUM(BE84:BE107))*I33),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ROUND((SUM(BF84:BF107)),  2)</f>
        <v>0</v>
      </c>
      <c r="G34" s="41"/>
      <c r="H34" s="41"/>
      <c r="I34" s="161">
        <v>0.12</v>
      </c>
      <c r="J34" s="160">
        <f>ROUND(((SUM(BF84:BF107))*I34),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ROUND((SUM(BG84:BG107)),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ROUND((SUM(BH84:BH107)),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ROUND((SUM(BI84:BI107)),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 - aktual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 03 - Elektro přípojka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3717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5173</v>
      </c>
      <c r="E61" s="181"/>
      <c r="F61" s="181"/>
      <c r="G61" s="181"/>
      <c r="H61" s="181"/>
      <c r="I61" s="181"/>
      <c r="J61" s="182">
        <f>J88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8"/>
      <c r="C62" s="179"/>
      <c r="D62" s="180" t="s">
        <v>5174</v>
      </c>
      <c r="E62" s="181"/>
      <c r="F62" s="181"/>
      <c r="G62" s="181"/>
      <c r="H62" s="181"/>
      <c r="I62" s="181"/>
      <c r="J62" s="182">
        <f>J90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8"/>
      <c r="C63" s="179"/>
      <c r="D63" s="180" t="s">
        <v>5175</v>
      </c>
      <c r="E63" s="181"/>
      <c r="F63" s="181"/>
      <c r="G63" s="181"/>
      <c r="H63" s="181"/>
      <c r="I63" s="181"/>
      <c r="J63" s="182">
        <f>J98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8"/>
      <c r="C64" s="179"/>
      <c r="D64" s="180" t="s">
        <v>5176</v>
      </c>
      <c r="E64" s="181"/>
      <c r="F64" s="181"/>
      <c r="G64" s="181"/>
      <c r="H64" s="181"/>
      <c r="I64" s="181"/>
      <c r="J64" s="182">
        <f>J106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182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ZZS - Náchod - aktual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147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IO 03 - Elektro přípojka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>Náchod</v>
      </c>
      <c r="G78" s="43"/>
      <c r="H78" s="43"/>
      <c r="I78" s="35" t="s">
        <v>23</v>
      </c>
      <c r="J78" s="75" t="str">
        <f>IF(J12="","",J12)</f>
        <v>29. 7. 2024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Královéhradecký kraj</v>
      </c>
      <c r="G80" s="43"/>
      <c r="H80" s="43"/>
      <c r="I80" s="35" t="s">
        <v>31</v>
      </c>
      <c r="J80" s="39" t="str">
        <f>E21</f>
        <v>CE-ING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36</v>
      </c>
      <c r="J81" s="39" t="str">
        <f>E24</f>
        <v xml:space="preserve"> 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183</v>
      </c>
      <c r="D83" s="192" t="s">
        <v>59</v>
      </c>
      <c r="E83" s="192" t="s">
        <v>55</v>
      </c>
      <c r="F83" s="192" t="s">
        <v>56</v>
      </c>
      <c r="G83" s="192" t="s">
        <v>184</v>
      </c>
      <c r="H83" s="192" t="s">
        <v>185</v>
      </c>
      <c r="I83" s="192" t="s">
        <v>186</v>
      </c>
      <c r="J83" s="192" t="s">
        <v>153</v>
      </c>
      <c r="K83" s="193" t="s">
        <v>187</v>
      </c>
      <c r="L83" s="194"/>
      <c r="M83" s="95" t="s">
        <v>19</v>
      </c>
      <c r="N83" s="96" t="s">
        <v>44</v>
      </c>
      <c r="O83" s="96" t="s">
        <v>188</v>
      </c>
      <c r="P83" s="96" t="s">
        <v>189</v>
      </c>
      <c r="Q83" s="96" t="s">
        <v>190</v>
      </c>
      <c r="R83" s="96" t="s">
        <v>191</v>
      </c>
      <c r="S83" s="96" t="s">
        <v>192</v>
      </c>
      <c r="T83" s="97" t="s">
        <v>193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194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P85+P88+P90+P98+P106</f>
        <v>0</v>
      </c>
      <c r="Q84" s="99"/>
      <c r="R84" s="197">
        <f>R85+R88+R90+R98+R106</f>
        <v>0</v>
      </c>
      <c r="S84" s="99"/>
      <c r="T84" s="198">
        <f>T85+T88+T90+T98+T106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154</v>
      </c>
      <c r="BK84" s="199">
        <f>BK85+BK88+BK90+BK98+BK106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2030</v>
      </c>
      <c r="F85" s="203" t="s">
        <v>3726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SUM(P86:P87)</f>
        <v>0</v>
      </c>
      <c r="Q85" s="208"/>
      <c r="R85" s="209">
        <f>SUM(R86:R87)</f>
        <v>0</v>
      </c>
      <c r="S85" s="208"/>
      <c r="T85" s="210">
        <f>SUM(T86:T87)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81</v>
      </c>
      <c r="AT85" s="212" t="s">
        <v>73</v>
      </c>
      <c r="AU85" s="212" t="s">
        <v>74</v>
      </c>
      <c r="AY85" s="211" t="s">
        <v>197</v>
      </c>
      <c r="BK85" s="213">
        <f>SUM(BK86:BK87)</f>
        <v>0</v>
      </c>
    </row>
    <row r="86" s="2" customFormat="1" ht="24.15" customHeight="1">
      <c r="A86" s="41"/>
      <c r="B86" s="42"/>
      <c r="C86" s="216" t="s">
        <v>81</v>
      </c>
      <c r="D86" s="216" t="s">
        <v>199</v>
      </c>
      <c r="E86" s="217" t="s">
        <v>5177</v>
      </c>
      <c r="F86" s="218" t="s">
        <v>5178</v>
      </c>
      <c r="G86" s="219" t="s">
        <v>886</v>
      </c>
      <c r="H86" s="220">
        <v>55</v>
      </c>
      <c r="I86" s="221"/>
      <c r="J86" s="222">
        <f>ROUND(I86*H86,2)</f>
        <v>0</v>
      </c>
      <c r="K86" s="218" t="s">
        <v>19</v>
      </c>
      <c r="L86" s="47"/>
      <c r="M86" s="223" t="s">
        <v>19</v>
      </c>
      <c r="N86" s="224" t="s">
        <v>45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109</v>
      </c>
      <c r="AT86" s="227" t="s">
        <v>199</v>
      </c>
      <c r="AU86" s="227" t="s">
        <v>81</v>
      </c>
      <c r="AY86" s="20" t="s">
        <v>197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81</v>
      </c>
      <c r="BK86" s="228">
        <f>ROUND(I86*H86,2)</f>
        <v>0</v>
      </c>
      <c r="BL86" s="20" t="s">
        <v>109</v>
      </c>
      <c r="BM86" s="227" t="s">
        <v>5179</v>
      </c>
    </row>
    <row r="87" s="2" customFormat="1" ht="16.5" customHeight="1">
      <c r="A87" s="41"/>
      <c r="B87" s="42"/>
      <c r="C87" s="216" t="s">
        <v>83</v>
      </c>
      <c r="D87" s="216" t="s">
        <v>199</v>
      </c>
      <c r="E87" s="217" t="s">
        <v>3730</v>
      </c>
      <c r="F87" s="218" t="s">
        <v>3731</v>
      </c>
      <c r="G87" s="219" t="s">
        <v>211</v>
      </c>
      <c r="H87" s="220">
        <v>1.6000000000000001</v>
      </c>
      <c r="I87" s="221"/>
      <c r="J87" s="222">
        <f>ROUND(I87*H87,2)</f>
        <v>0</v>
      </c>
      <c r="K87" s="218" t="s">
        <v>19</v>
      </c>
      <c r="L87" s="47"/>
      <c r="M87" s="223" t="s">
        <v>19</v>
      </c>
      <c r="N87" s="224" t="s">
        <v>45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109</v>
      </c>
      <c r="AT87" s="227" t="s">
        <v>199</v>
      </c>
      <c r="AU87" s="227" t="s">
        <v>81</v>
      </c>
      <c r="AY87" s="20" t="s">
        <v>197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81</v>
      </c>
      <c r="BK87" s="228">
        <f>ROUND(I87*H87,2)</f>
        <v>0</v>
      </c>
      <c r="BL87" s="20" t="s">
        <v>109</v>
      </c>
      <c r="BM87" s="227" t="s">
        <v>5180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3733</v>
      </c>
      <c r="F88" s="203" t="s">
        <v>5181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81</v>
      </c>
      <c r="AT88" s="212" t="s">
        <v>73</v>
      </c>
      <c r="AU88" s="212" t="s">
        <v>74</v>
      </c>
      <c r="AY88" s="211" t="s">
        <v>197</v>
      </c>
      <c r="BK88" s="213">
        <f>BK89</f>
        <v>0</v>
      </c>
    </row>
    <row r="89" s="2" customFormat="1" ht="16.5" customHeight="1">
      <c r="A89" s="41"/>
      <c r="B89" s="42"/>
      <c r="C89" s="216" t="s">
        <v>94</v>
      </c>
      <c r="D89" s="216" t="s">
        <v>199</v>
      </c>
      <c r="E89" s="217" t="s">
        <v>5182</v>
      </c>
      <c r="F89" s="218" t="s">
        <v>5183</v>
      </c>
      <c r="G89" s="219" t="s">
        <v>3374</v>
      </c>
      <c r="H89" s="220">
        <v>12</v>
      </c>
      <c r="I89" s="221"/>
      <c r="J89" s="222">
        <f>ROUND(I89*H89,2)</f>
        <v>0</v>
      </c>
      <c r="K89" s="218" t="s">
        <v>19</v>
      </c>
      <c r="L89" s="47"/>
      <c r="M89" s="223" t="s">
        <v>19</v>
      </c>
      <c r="N89" s="224" t="s">
        <v>45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109</v>
      </c>
      <c r="AT89" s="227" t="s">
        <v>199</v>
      </c>
      <c r="AU89" s="227" t="s">
        <v>81</v>
      </c>
      <c r="AY89" s="20" t="s">
        <v>197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81</v>
      </c>
      <c r="BK89" s="228">
        <f>ROUND(I89*H89,2)</f>
        <v>0</v>
      </c>
      <c r="BL89" s="20" t="s">
        <v>109</v>
      </c>
      <c r="BM89" s="227" t="s">
        <v>5184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2066</v>
      </c>
      <c r="F90" s="203" t="s">
        <v>5185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SUM(P91:P97)</f>
        <v>0</v>
      </c>
      <c r="Q90" s="208"/>
      <c r="R90" s="209">
        <f>SUM(R91:R97)</f>
        <v>0</v>
      </c>
      <c r="S90" s="208"/>
      <c r="T90" s="210">
        <f>SUM(T91:T97)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81</v>
      </c>
      <c r="AT90" s="212" t="s">
        <v>73</v>
      </c>
      <c r="AU90" s="212" t="s">
        <v>74</v>
      </c>
      <c r="AY90" s="211" t="s">
        <v>197</v>
      </c>
      <c r="BK90" s="213">
        <f>SUM(BK91:BK97)</f>
        <v>0</v>
      </c>
    </row>
    <row r="91" s="2" customFormat="1" ht="16.5" customHeight="1">
      <c r="A91" s="41"/>
      <c r="B91" s="42"/>
      <c r="C91" s="279" t="s">
        <v>109</v>
      </c>
      <c r="D91" s="289" t="s">
        <v>542</v>
      </c>
      <c r="E91" s="280" t="s">
        <v>5186</v>
      </c>
      <c r="F91" s="281" t="s">
        <v>5187</v>
      </c>
      <c r="G91" s="282" t="s">
        <v>886</v>
      </c>
      <c r="H91" s="283">
        <v>1448</v>
      </c>
      <c r="I91" s="284"/>
      <c r="J91" s="285">
        <f>ROUND(I91*H91,2)</f>
        <v>0</v>
      </c>
      <c r="K91" s="281" t="s">
        <v>19</v>
      </c>
      <c r="L91" s="286"/>
      <c r="M91" s="287" t="s">
        <v>19</v>
      </c>
      <c r="N91" s="288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245</v>
      </c>
      <c r="AT91" s="227" t="s">
        <v>542</v>
      </c>
      <c r="AU91" s="227" t="s">
        <v>81</v>
      </c>
      <c r="AY91" s="20" t="s">
        <v>197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81</v>
      </c>
      <c r="BK91" s="228">
        <f>ROUND(I91*H91,2)</f>
        <v>0</v>
      </c>
      <c r="BL91" s="20" t="s">
        <v>109</v>
      </c>
      <c r="BM91" s="227" t="s">
        <v>5188</v>
      </c>
    </row>
    <row r="92" s="2" customFormat="1" ht="16.5" customHeight="1">
      <c r="A92" s="41"/>
      <c r="B92" s="42"/>
      <c r="C92" s="279" t="s">
        <v>230</v>
      </c>
      <c r="D92" s="279" t="s">
        <v>542</v>
      </c>
      <c r="E92" s="280" t="s">
        <v>5189</v>
      </c>
      <c r="F92" s="281" t="s">
        <v>5190</v>
      </c>
      <c r="G92" s="282" t="s">
        <v>886</v>
      </c>
      <c r="H92" s="283">
        <v>255</v>
      </c>
      <c r="I92" s="284"/>
      <c r="J92" s="285">
        <f>ROUND(I92*H92,2)</f>
        <v>0</v>
      </c>
      <c r="K92" s="281" t="s">
        <v>19</v>
      </c>
      <c r="L92" s="286"/>
      <c r="M92" s="287" t="s">
        <v>19</v>
      </c>
      <c r="N92" s="288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245</v>
      </c>
      <c r="AT92" s="227" t="s">
        <v>542</v>
      </c>
      <c r="AU92" s="227" t="s">
        <v>81</v>
      </c>
      <c r="AY92" s="20" t="s">
        <v>197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81</v>
      </c>
      <c r="BK92" s="228">
        <f>ROUND(I92*H92,2)</f>
        <v>0</v>
      </c>
      <c r="BL92" s="20" t="s">
        <v>109</v>
      </c>
      <c r="BM92" s="227" t="s">
        <v>5191</v>
      </c>
    </row>
    <row r="93" s="2" customFormat="1" ht="16.5" customHeight="1">
      <c r="A93" s="41"/>
      <c r="B93" s="42"/>
      <c r="C93" s="279" t="s">
        <v>698</v>
      </c>
      <c r="D93" s="289" t="s">
        <v>542</v>
      </c>
      <c r="E93" s="280" t="s">
        <v>3943</v>
      </c>
      <c r="F93" s="281" t="s">
        <v>3953</v>
      </c>
      <c r="G93" s="282" t="s">
        <v>886</v>
      </c>
      <c r="H93" s="283">
        <v>724</v>
      </c>
      <c r="I93" s="284"/>
      <c r="J93" s="285">
        <f>ROUND(I93*H93,2)</f>
        <v>0</v>
      </c>
      <c r="K93" s="281" t="s">
        <v>19</v>
      </c>
      <c r="L93" s="286"/>
      <c r="M93" s="287" t="s">
        <v>19</v>
      </c>
      <c r="N93" s="288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245</v>
      </c>
      <c r="AT93" s="227" t="s">
        <v>542</v>
      </c>
      <c r="AU93" s="227" t="s">
        <v>81</v>
      </c>
      <c r="AY93" s="20" t="s">
        <v>197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81</v>
      </c>
      <c r="BK93" s="228">
        <f>ROUND(I93*H93,2)</f>
        <v>0</v>
      </c>
      <c r="BL93" s="20" t="s">
        <v>109</v>
      </c>
      <c r="BM93" s="227" t="s">
        <v>5192</v>
      </c>
    </row>
    <row r="94" s="2" customFormat="1" ht="16.5" customHeight="1">
      <c r="A94" s="41"/>
      <c r="B94" s="42"/>
      <c r="C94" s="279" t="s">
        <v>236</v>
      </c>
      <c r="D94" s="279" t="s">
        <v>542</v>
      </c>
      <c r="E94" s="280" t="s">
        <v>3985</v>
      </c>
      <c r="F94" s="281" t="s">
        <v>5193</v>
      </c>
      <c r="G94" s="282" t="s">
        <v>886</v>
      </c>
      <c r="H94" s="283">
        <v>40</v>
      </c>
      <c r="I94" s="284"/>
      <c r="J94" s="285">
        <f>ROUND(I94*H94,2)</f>
        <v>0</v>
      </c>
      <c r="K94" s="281" t="s">
        <v>19</v>
      </c>
      <c r="L94" s="286"/>
      <c r="M94" s="287" t="s">
        <v>19</v>
      </c>
      <c r="N94" s="288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245</v>
      </c>
      <c r="AT94" s="227" t="s">
        <v>542</v>
      </c>
      <c r="AU94" s="227" t="s">
        <v>81</v>
      </c>
      <c r="AY94" s="20" t="s">
        <v>197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81</v>
      </c>
      <c r="BK94" s="228">
        <f>ROUND(I94*H94,2)</f>
        <v>0</v>
      </c>
      <c r="BL94" s="20" t="s">
        <v>109</v>
      </c>
      <c r="BM94" s="227" t="s">
        <v>5194</v>
      </c>
    </row>
    <row r="95" s="2" customFormat="1" ht="16.5" customHeight="1">
      <c r="A95" s="41"/>
      <c r="B95" s="42"/>
      <c r="C95" s="279" t="s">
        <v>245</v>
      </c>
      <c r="D95" s="279" t="s">
        <v>542</v>
      </c>
      <c r="E95" s="280" t="s">
        <v>5195</v>
      </c>
      <c r="F95" s="281" t="s">
        <v>5196</v>
      </c>
      <c r="G95" s="282" t="s">
        <v>3374</v>
      </c>
      <c r="H95" s="283">
        <v>12</v>
      </c>
      <c r="I95" s="284"/>
      <c r="J95" s="285">
        <f>ROUND(I95*H95,2)</f>
        <v>0</v>
      </c>
      <c r="K95" s="281" t="s">
        <v>19</v>
      </c>
      <c r="L95" s="286"/>
      <c r="M95" s="287" t="s">
        <v>19</v>
      </c>
      <c r="N95" s="288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245</v>
      </c>
      <c r="AT95" s="227" t="s">
        <v>542</v>
      </c>
      <c r="AU95" s="227" t="s">
        <v>81</v>
      </c>
      <c r="AY95" s="20" t="s">
        <v>197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81</v>
      </c>
      <c r="BK95" s="228">
        <f>ROUND(I95*H95,2)</f>
        <v>0</v>
      </c>
      <c r="BL95" s="20" t="s">
        <v>109</v>
      </c>
      <c r="BM95" s="227" t="s">
        <v>5197</v>
      </c>
    </row>
    <row r="96" s="2" customFormat="1" ht="16.5" customHeight="1">
      <c r="A96" s="41"/>
      <c r="B96" s="42"/>
      <c r="C96" s="279" t="s">
        <v>250</v>
      </c>
      <c r="D96" s="279" t="s">
        <v>542</v>
      </c>
      <c r="E96" s="280" t="s">
        <v>5198</v>
      </c>
      <c r="F96" s="281" t="s">
        <v>5199</v>
      </c>
      <c r="G96" s="282" t="s">
        <v>3374</v>
      </c>
      <c r="H96" s="283">
        <v>1000</v>
      </c>
      <c r="I96" s="284"/>
      <c r="J96" s="285">
        <f>ROUND(I96*H96,2)</f>
        <v>0</v>
      </c>
      <c r="K96" s="281" t="s">
        <v>19</v>
      </c>
      <c r="L96" s="286"/>
      <c r="M96" s="287" t="s">
        <v>19</v>
      </c>
      <c r="N96" s="288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245</v>
      </c>
      <c r="AT96" s="227" t="s">
        <v>542</v>
      </c>
      <c r="AU96" s="227" t="s">
        <v>81</v>
      </c>
      <c r="AY96" s="20" t="s">
        <v>197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81</v>
      </c>
      <c r="BK96" s="228">
        <f>ROUND(I96*H96,2)</f>
        <v>0</v>
      </c>
      <c r="BL96" s="20" t="s">
        <v>109</v>
      </c>
      <c r="BM96" s="227" t="s">
        <v>5200</v>
      </c>
    </row>
    <row r="97" s="2" customFormat="1" ht="16.5" customHeight="1">
      <c r="A97" s="41"/>
      <c r="B97" s="42"/>
      <c r="C97" s="279" t="s">
        <v>2766</v>
      </c>
      <c r="D97" s="279" t="s">
        <v>542</v>
      </c>
      <c r="E97" s="280" t="s">
        <v>5201</v>
      </c>
      <c r="F97" s="281" t="s">
        <v>5202</v>
      </c>
      <c r="G97" s="282" t="s">
        <v>211</v>
      </c>
      <c r="H97" s="283">
        <v>1.3999999999999999</v>
      </c>
      <c r="I97" s="284"/>
      <c r="J97" s="285">
        <f>ROUND(I97*H97,2)</f>
        <v>0</v>
      </c>
      <c r="K97" s="281" t="s">
        <v>19</v>
      </c>
      <c r="L97" s="286"/>
      <c r="M97" s="287" t="s">
        <v>19</v>
      </c>
      <c r="N97" s="288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245</v>
      </c>
      <c r="AT97" s="227" t="s">
        <v>542</v>
      </c>
      <c r="AU97" s="227" t="s">
        <v>81</v>
      </c>
      <c r="AY97" s="20" t="s">
        <v>197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81</v>
      </c>
      <c r="BK97" s="228">
        <f>ROUND(I97*H97,2)</f>
        <v>0</v>
      </c>
      <c r="BL97" s="20" t="s">
        <v>109</v>
      </c>
      <c r="BM97" s="227" t="s">
        <v>5203</v>
      </c>
    </row>
    <row r="98" s="12" customFormat="1" ht="25.92" customHeight="1">
      <c r="A98" s="12"/>
      <c r="B98" s="200"/>
      <c r="C98" s="201"/>
      <c r="D98" s="202" t="s">
        <v>73</v>
      </c>
      <c r="E98" s="203" t="s">
        <v>3880</v>
      </c>
      <c r="F98" s="203" t="s">
        <v>4213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SUM(P99:P105)</f>
        <v>0</v>
      </c>
      <c r="Q98" s="208"/>
      <c r="R98" s="209">
        <f>SUM(R99:R105)</f>
        <v>0</v>
      </c>
      <c r="S98" s="208"/>
      <c r="T98" s="210">
        <f>SUM(T99:T105)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81</v>
      </c>
      <c r="AT98" s="212" t="s">
        <v>73</v>
      </c>
      <c r="AU98" s="212" t="s">
        <v>74</v>
      </c>
      <c r="AY98" s="211" t="s">
        <v>197</v>
      </c>
      <c r="BK98" s="213">
        <f>SUM(BK99:BK105)</f>
        <v>0</v>
      </c>
    </row>
    <row r="99" s="2" customFormat="1" ht="16.5" customHeight="1">
      <c r="A99" s="41"/>
      <c r="B99" s="42"/>
      <c r="C99" s="216" t="s">
        <v>259</v>
      </c>
      <c r="D99" s="216" t="s">
        <v>199</v>
      </c>
      <c r="E99" s="217" t="s">
        <v>4214</v>
      </c>
      <c r="F99" s="218" t="s">
        <v>4215</v>
      </c>
      <c r="G99" s="219" t="s">
        <v>4216</v>
      </c>
      <c r="H99" s="220">
        <v>8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109</v>
      </c>
      <c r="AT99" s="227" t="s">
        <v>199</v>
      </c>
      <c r="AU99" s="227" t="s">
        <v>81</v>
      </c>
      <c r="AY99" s="20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81</v>
      </c>
      <c r="BK99" s="228">
        <f>ROUND(I99*H99,2)</f>
        <v>0</v>
      </c>
      <c r="BL99" s="20" t="s">
        <v>109</v>
      </c>
      <c r="BM99" s="227" t="s">
        <v>5204</v>
      </c>
    </row>
    <row r="100" s="2" customFormat="1" ht="16.5" customHeight="1">
      <c r="A100" s="41"/>
      <c r="B100" s="42"/>
      <c r="C100" s="216" t="s">
        <v>8</v>
      </c>
      <c r="D100" s="216" t="s">
        <v>199</v>
      </c>
      <c r="E100" s="217" t="s">
        <v>4218</v>
      </c>
      <c r="F100" s="218" t="s">
        <v>4219</v>
      </c>
      <c r="G100" s="219" t="s">
        <v>4216</v>
      </c>
      <c r="H100" s="220">
        <v>15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109</v>
      </c>
      <c r="AT100" s="227" t="s">
        <v>199</v>
      </c>
      <c r="AU100" s="227" t="s">
        <v>81</v>
      </c>
      <c r="AY100" s="20" t="s">
        <v>197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81</v>
      </c>
      <c r="BK100" s="228">
        <f>ROUND(I100*H100,2)</f>
        <v>0</v>
      </c>
      <c r="BL100" s="20" t="s">
        <v>109</v>
      </c>
      <c r="BM100" s="227" t="s">
        <v>5205</v>
      </c>
    </row>
    <row r="101" s="2" customFormat="1" ht="16.5" customHeight="1">
      <c r="A101" s="41"/>
      <c r="B101" s="42"/>
      <c r="C101" s="216" t="s">
        <v>271</v>
      </c>
      <c r="D101" s="216" t="s">
        <v>199</v>
      </c>
      <c r="E101" s="217" t="s">
        <v>4224</v>
      </c>
      <c r="F101" s="218" t="s">
        <v>4225</v>
      </c>
      <c r="G101" s="219" t="s">
        <v>4216</v>
      </c>
      <c r="H101" s="220">
        <v>4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109</v>
      </c>
      <c r="AT101" s="227" t="s">
        <v>199</v>
      </c>
      <c r="AU101" s="227" t="s">
        <v>81</v>
      </c>
      <c r="AY101" s="20" t="s">
        <v>197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81</v>
      </c>
      <c r="BK101" s="228">
        <f>ROUND(I101*H101,2)</f>
        <v>0</v>
      </c>
      <c r="BL101" s="20" t="s">
        <v>109</v>
      </c>
      <c r="BM101" s="227" t="s">
        <v>5206</v>
      </c>
    </row>
    <row r="102" s="2" customFormat="1" ht="16.5" customHeight="1">
      <c r="A102" s="41"/>
      <c r="B102" s="42"/>
      <c r="C102" s="216" t="s">
        <v>278</v>
      </c>
      <c r="D102" s="216" t="s">
        <v>199</v>
      </c>
      <c r="E102" s="217" t="s">
        <v>4227</v>
      </c>
      <c r="F102" s="218" t="s">
        <v>4228</v>
      </c>
      <c r="G102" s="219" t="s">
        <v>4216</v>
      </c>
      <c r="H102" s="220">
        <v>2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109</v>
      </c>
      <c r="AT102" s="227" t="s">
        <v>199</v>
      </c>
      <c r="AU102" s="227" t="s">
        <v>81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109</v>
      </c>
      <c r="BM102" s="227" t="s">
        <v>5207</v>
      </c>
    </row>
    <row r="103" s="2" customFormat="1" ht="16.5" customHeight="1">
      <c r="A103" s="41"/>
      <c r="B103" s="42"/>
      <c r="C103" s="216" t="s">
        <v>284</v>
      </c>
      <c r="D103" s="216" t="s">
        <v>199</v>
      </c>
      <c r="E103" s="217" t="s">
        <v>5208</v>
      </c>
      <c r="F103" s="218" t="s">
        <v>5209</v>
      </c>
      <c r="G103" s="219" t="s">
        <v>4216</v>
      </c>
      <c r="H103" s="220">
        <v>12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109</v>
      </c>
      <c r="AT103" s="227" t="s">
        <v>199</v>
      </c>
      <c r="AU103" s="227" t="s">
        <v>81</v>
      </c>
      <c r="AY103" s="20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81</v>
      </c>
      <c r="BK103" s="228">
        <f>ROUND(I103*H103,2)</f>
        <v>0</v>
      </c>
      <c r="BL103" s="20" t="s">
        <v>109</v>
      </c>
      <c r="BM103" s="227" t="s">
        <v>5210</v>
      </c>
    </row>
    <row r="104" s="2" customFormat="1" ht="16.5" customHeight="1">
      <c r="A104" s="41"/>
      <c r="B104" s="42"/>
      <c r="C104" s="216" t="s">
        <v>291</v>
      </c>
      <c r="D104" s="216" t="s">
        <v>199</v>
      </c>
      <c r="E104" s="217" t="s">
        <v>5211</v>
      </c>
      <c r="F104" s="218" t="s">
        <v>4222</v>
      </c>
      <c r="G104" s="219" t="s">
        <v>4216</v>
      </c>
      <c r="H104" s="220">
        <v>24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109</v>
      </c>
      <c r="AT104" s="227" t="s">
        <v>199</v>
      </c>
      <c r="AU104" s="227" t="s">
        <v>81</v>
      </c>
      <c r="AY104" s="20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81</v>
      </c>
      <c r="BK104" s="228">
        <f>ROUND(I104*H104,2)</f>
        <v>0</v>
      </c>
      <c r="BL104" s="20" t="s">
        <v>109</v>
      </c>
      <c r="BM104" s="227" t="s">
        <v>5212</v>
      </c>
    </row>
    <row r="105" s="2" customFormat="1" ht="16.5" customHeight="1">
      <c r="A105" s="41"/>
      <c r="B105" s="42"/>
      <c r="C105" s="216" t="s">
        <v>296</v>
      </c>
      <c r="D105" s="216" t="s">
        <v>199</v>
      </c>
      <c r="E105" s="217" t="s">
        <v>5213</v>
      </c>
      <c r="F105" s="218" t="s">
        <v>4234</v>
      </c>
      <c r="G105" s="219" t="s">
        <v>4216</v>
      </c>
      <c r="H105" s="220">
        <v>55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109</v>
      </c>
      <c r="AT105" s="227" t="s">
        <v>199</v>
      </c>
      <c r="AU105" s="227" t="s">
        <v>81</v>
      </c>
      <c r="AY105" s="20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81</v>
      </c>
      <c r="BK105" s="228">
        <f>ROUND(I105*H105,2)</f>
        <v>0</v>
      </c>
      <c r="BL105" s="20" t="s">
        <v>109</v>
      </c>
      <c r="BM105" s="227" t="s">
        <v>5214</v>
      </c>
    </row>
    <row r="106" s="12" customFormat="1" ht="25.92" customHeight="1">
      <c r="A106" s="12"/>
      <c r="B106" s="200"/>
      <c r="C106" s="201"/>
      <c r="D106" s="202" t="s">
        <v>73</v>
      </c>
      <c r="E106" s="203" t="s">
        <v>3909</v>
      </c>
      <c r="F106" s="203" t="s">
        <v>4237</v>
      </c>
      <c r="G106" s="201"/>
      <c r="H106" s="201"/>
      <c r="I106" s="204"/>
      <c r="J106" s="205">
        <f>BK106</f>
        <v>0</v>
      </c>
      <c r="K106" s="201"/>
      <c r="L106" s="206"/>
      <c r="M106" s="207"/>
      <c r="N106" s="208"/>
      <c r="O106" s="208"/>
      <c r="P106" s="209">
        <f>P107</f>
        <v>0</v>
      </c>
      <c r="Q106" s="208"/>
      <c r="R106" s="209">
        <f>R107</f>
        <v>0</v>
      </c>
      <c r="S106" s="208"/>
      <c r="T106" s="210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81</v>
      </c>
      <c r="AT106" s="212" t="s">
        <v>73</v>
      </c>
      <c r="AU106" s="212" t="s">
        <v>74</v>
      </c>
      <c r="AY106" s="211" t="s">
        <v>197</v>
      </c>
      <c r="BK106" s="213">
        <f>BK107</f>
        <v>0</v>
      </c>
    </row>
    <row r="107" s="2" customFormat="1" ht="62.7" customHeight="1">
      <c r="A107" s="41"/>
      <c r="B107" s="42"/>
      <c r="C107" s="216" t="s">
        <v>303</v>
      </c>
      <c r="D107" s="216" t="s">
        <v>199</v>
      </c>
      <c r="E107" s="217" t="s">
        <v>5215</v>
      </c>
      <c r="F107" s="218" t="s">
        <v>5216</v>
      </c>
      <c r="G107" s="219" t="s">
        <v>4240</v>
      </c>
      <c r="H107" s="220">
        <v>248</v>
      </c>
      <c r="I107" s="221"/>
      <c r="J107" s="222">
        <f>ROUND(I107*H107,2)</f>
        <v>0</v>
      </c>
      <c r="K107" s="218" t="s">
        <v>19</v>
      </c>
      <c r="L107" s="47"/>
      <c r="M107" s="296" t="s">
        <v>19</v>
      </c>
      <c r="N107" s="297" t="s">
        <v>45</v>
      </c>
      <c r="O107" s="293"/>
      <c r="P107" s="298">
        <f>O107*H107</f>
        <v>0</v>
      </c>
      <c r="Q107" s="298">
        <v>0</v>
      </c>
      <c r="R107" s="298">
        <f>Q107*H107</f>
        <v>0</v>
      </c>
      <c r="S107" s="298">
        <v>0</v>
      </c>
      <c r="T107" s="29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109</v>
      </c>
      <c r="AT107" s="227" t="s">
        <v>199</v>
      </c>
      <c r="AU107" s="227" t="s">
        <v>81</v>
      </c>
      <c r="AY107" s="20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81</v>
      </c>
      <c r="BK107" s="228">
        <f>ROUND(I107*H107,2)</f>
        <v>0</v>
      </c>
      <c r="BL107" s="20" t="s">
        <v>109</v>
      </c>
      <c r="BM107" s="227" t="s">
        <v>5217</v>
      </c>
    </row>
    <row r="108" s="2" customFormat="1" ht="6.96" customHeight="1">
      <c r="A108" s="41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47"/>
      <c r="M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</sheetData>
  <sheetProtection sheet="1" autoFilter="0" formatColumns="0" formatRows="0" objects="1" scenarios="1" spinCount="100000" saltValue="grWM2zk0qSLUztj6JNx+u9cvOimnv1Kupq04XpwJ2pLy9JlcsF4SW3jXfc6XX1QSMpK7A6C8FtpqNhmJezSRyA==" hashValue="EI5slnT0fq/8Scb8fVpgXaI+WiBqCeZaNewguy7E9biSXS7QGl8qZYbL+xLxCdNOrL8wa92XmioHuF4WZ0dCYA==" algorithmName="SHA-512" password="CC35"/>
  <autoFilter ref="C83:K10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5218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ROUND((SUM(BE83:BE122)),  2)</f>
        <v>0</v>
      </c>
      <c r="G33" s="41"/>
      <c r="H33" s="41"/>
      <c r="I33" s="161">
        <v>0.20999999999999999</v>
      </c>
      <c r="J33" s="160">
        <f>ROUND(((SUM(BE83:BE122))*I33),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ROUND((SUM(BF83:BF122)),  2)</f>
        <v>0</v>
      </c>
      <c r="G34" s="41"/>
      <c r="H34" s="41"/>
      <c r="I34" s="161">
        <v>0.12</v>
      </c>
      <c r="J34" s="160">
        <f>ROUND(((SUM(BF83:BF122))*I34),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ROUND((SUM(BG83:BG122)),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ROUND((SUM(BH83:BH122)),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ROUND((SUM(BI83:BI122)),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 - aktual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 04 - SLP přípojka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5219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5220</v>
      </c>
      <c r="E61" s="181"/>
      <c r="F61" s="181"/>
      <c r="G61" s="181"/>
      <c r="H61" s="181"/>
      <c r="I61" s="181"/>
      <c r="J61" s="182">
        <f>J106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8"/>
      <c r="C62" s="179"/>
      <c r="D62" s="180" t="s">
        <v>155</v>
      </c>
      <c r="E62" s="181"/>
      <c r="F62" s="181"/>
      <c r="G62" s="181"/>
      <c r="H62" s="181"/>
      <c r="I62" s="181"/>
      <c r="J62" s="182">
        <f>J114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4706</v>
      </c>
      <c r="E63" s="186"/>
      <c r="F63" s="186"/>
      <c r="G63" s="186"/>
      <c r="H63" s="186"/>
      <c r="I63" s="186"/>
      <c r="J63" s="187">
        <f>J115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182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ZZS - Náchod - aktual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147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IO 04 - SLP přípojka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>Náchod</v>
      </c>
      <c r="G77" s="43"/>
      <c r="H77" s="43"/>
      <c r="I77" s="35" t="s">
        <v>23</v>
      </c>
      <c r="J77" s="75" t="str">
        <f>IF(J12="","",J12)</f>
        <v>29. 7. 2024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Královéhradecký kraj</v>
      </c>
      <c r="G79" s="43"/>
      <c r="H79" s="43"/>
      <c r="I79" s="35" t="s">
        <v>31</v>
      </c>
      <c r="J79" s="39" t="str">
        <f>E21</f>
        <v>CE-ING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36</v>
      </c>
      <c r="J80" s="39" t="str">
        <f>E24</f>
        <v xml:space="preserve"> 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183</v>
      </c>
      <c r="D82" s="192" t="s">
        <v>59</v>
      </c>
      <c r="E82" s="192" t="s">
        <v>55</v>
      </c>
      <c r="F82" s="192" t="s">
        <v>56</v>
      </c>
      <c r="G82" s="192" t="s">
        <v>184</v>
      </c>
      <c r="H82" s="192" t="s">
        <v>185</v>
      </c>
      <c r="I82" s="192" t="s">
        <v>186</v>
      </c>
      <c r="J82" s="192" t="s">
        <v>153</v>
      </c>
      <c r="K82" s="193" t="s">
        <v>187</v>
      </c>
      <c r="L82" s="194"/>
      <c r="M82" s="95" t="s">
        <v>19</v>
      </c>
      <c r="N82" s="96" t="s">
        <v>44</v>
      </c>
      <c r="O82" s="96" t="s">
        <v>188</v>
      </c>
      <c r="P82" s="96" t="s">
        <v>189</v>
      </c>
      <c r="Q82" s="96" t="s">
        <v>190</v>
      </c>
      <c r="R82" s="96" t="s">
        <v>191</v>
      </c>
      <c r="S82" s="96" t="s">
        <v>192</v>
      </c>
      <c r="T82" s="97" t="s">
        <v>193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194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P84+P106+P114</f>
        <v>0</v>
      </c>
      <c r="Q83" s="99"/>
      <c r="R83" s="197">
        <f>R84+R106+R114</f>
        <v>2.359</v>
      </c>
      <c r="S83" s="99"/>
      <c r="T83" s="198">
        <f>T84+T106+T114</f>
        <v>7.2800000000000002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154</v>
      </c>
      <c r="BK83" s="199">
        <f>BK84+BK106+BK114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2030</v>
      </c>
      <c r="F84" s="203" t="s">
        <v>5221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SUM(P85:P105)</f>
        <v>0</v>
      </c>
      <c r="Q84" s="208"/>
      <c r="R84" s="209">
        <f>SUM(R85:R105)</f>
        <v>2.359</v>
      </c>
      <c r="S84" s="208"/>
      <c r="T84" s="210">
        <f>SUM(T85:T105)</f>
        <v>7.2800000000000002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81</v>
      </c>
      <c r="AT84" s="212" t="s">
        <v>73</v>
      </c>
      <c r="AU84" s="212" t="s">
        <v>74</v>
      </c>
      <c r="AY84" s="211" t="s">
        <v>197</v>
      </c>
      <c r="BK84" s="213">
        <f>SUM(BK85:BK105)</f>
        <v>0</v>
      </c>
    </row>
    <row r="85" s="2" customFormat="1" ht="16.5" customHeight="1">
      <c r="A85" s="41"/>
      <c r="B85" s="42"/>
      <c r="C85" s="216" t="s">
        <v>81</v>
      </c>
      <c r="D85" s="216" t="s">
        <v>199</v>
      </c>
      <c r="E85" s="217" t="s">
        <v>5222</v>
      </c>
      <c r="F85" s="218" t="s">
        <v>5223</v>
      </c>
      <c r="G85" s="219" t="s">
        <v>3374</v>
      </c>
      <c r="H85" s="220">
        <v>1</v>
      </c>
      <c r="I85" s="221"/>
      <c r="J85" s="222">
        <f>ROUND(I85*H85,2)</f>
        <v>0</v>
      </c>
      <c r="K85" s="218" t="s">
        <v>19</v>
      </c>
      <c r="L85" s="47"/>
      <c r="M85" s="223" t="s">
        <v>19</v>
      </c>
      <c r="N85" s="224" t="s">
        <v>45</v>
      </c>
      <c r="O85" s="87"/>
      <c r="P85" s="225">
        <f>O85*H85</f>
        <v>0</v>
      </c>
      <c r="Q85" s="225">
        <v>0</v>
      </c>
      <c r="R85" s="225">
        <f>Q85*H85</f>
        <v>0</v>
      </c>
      <c r="S85" s="225">
        <v>0</v>
      </c>
      <c r="T85" s="226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7" t="s">
        <v>109</v>
      </c>
      <c r="AT85" s="227" t="s">
        <v>199</v>
      </c>
      <c r="AU85" s="227" t="s">
        <v>81</v>
      </c>
      <c r="AY85" s="20" t="s">
        <v>197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20" t="s">
        <v>81</v>
      </c>
      <c r="BK85" s="228">
        <f>ROUND(I85*H85,2)</f>
        <v>0</v>
      </c>
      <c r="BL85" s="20" t="s">
        <v>109</v>
      </c>
      <c r="BM85" s="227" t="s">
        <v>5224</v>
      </c>
    </row>
    <row r="86" s="2" customFormat="1" ht="24.15" customHeight="1">
      <c r="A86" s="41"/>
      <c r="B86" s="42"/>
      <c r="C86" s="216" t="s">
        <v>83</v>
      </c>
      <c r="D86" s="216" t="s">
        <v>199</v>
      </c>
      <c r="E86" s="217" t="s">
        <v>5225</v>
      </c>
      <c r="F86" s="218" t="s">
        <v>5226</v>
      </c>
      <c r="G86" s="219" t="s">
        <v>3374</v>
      </c>
      <c r="H86" s="220">
        <v>1</v>
      </c>
      <c r="I86" s="221"/>
      <c r="J86" s="222">
        <f>ROUND(I86*H86,2)</f>
        <v>0</v>
      </c>
      <c r="K86" s="218" t="s">
        <v>19</v>
      </c>
      <c r="L86" s="47"/>
      <c r="M86" s="223" t="s">
        <v>19</v>
      </c>
      <c r="N86" s="224" t="s">
        <v>45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109</v>
      </c>
      <c r="AT86" s="227" t="s">
        <v>199</v>
      </c>
      <c r="AU86" s="227" t="s">
        <v>81</v>
      </c>
      <c r="AY86" s="20" t="s">
        <v>197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81</v>
      </c>
      <c r="BK86" s="228">
        <f>ROUND(I86*H86,2)</f>
        <v>0</v>
      </c>
      <c r="BL86" s="20" t="s">
        <v>109</v>
      </c>
      <c r="BM86" s="227" t="s">
        <v>5227</v>
      </c>
    </row>
    <row r="87" s="2" customFormat="1" ht="37.8" customHeight="1">
      <c r="A87" s="41"/>
      <c r="B87" s="42"/>
      <c r="C87" s="216" t="s">
        <v>94</v>
      </c>
      <c r="D87" s="216" t="s">
        <v>199</v>
      </c>
      <c r="E87" s="217" t="s">
        <v>5228</v>
      </c>
      <c r="F87" s="218" t="s">
        <v>5229</v>
      </c>
      <c r="G87" s="219" t="s">
        <v>202</v>
      </c>
      <c r="H87" s="220">
        <v>60</v>
      </c>
      <c r="I87" s="221"/>
      <c r="J87" s="222">
        <f>ROUND(I87*H87,2)</f>
        <v>0</v>
      </c>
      <c r="K87" s="218" t="s">
        <v>203</v>
      </c>
      <c r="L87" s="47"/>
      <c r="M87" s="223" t="s">
        <v>19</v>
      </c>
      <c r="N87" s="224" t="s">
        <v>45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109</v>
      </c>
      <c r="AT87" s="227" t="s">
        <v>199</v>
      </c>
      <c r="AU87" s="227" t="s">
        <v>81</v>
      </c>
      <c r="AY87" s="20" t="s">
        <v>197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81</v>
      </c>
      <c r="BK87" s="228">
        <f>ROUND(I87*H87,2)</f>
        <v>0</v>
      </c>
      <c r="BL87" s="20" t="s">
        <v>109</v>
      </c>
      <c r="BM87" s="227" t="s">
        <v>5230</v>
      </c>
    </row>
    <row r="88" s="2" customFormat="1">
      <c r="A88" s="41"/>
      <c r="B88" s="42"/>
      <c r="C88" s="43"/>
      <c r="D88" s="229" t="s">
        <v>205</v>
      </c>
      <c r="E88" s="43"/>
      <c r="F88" s="230" t="s">
        <v>5231</v>
      </c>
      <c r="G88" s="43"/>
      <c r="H88" s="43"/>
      <c r="I88" s="231"/>
      <c r="J88" s="43"/>
      <c r="K88" s="43"/>
      <c r="L88" s="47"/>
      <c r="M88" s="232"/>
      <c r="N88" s="233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205</v>
      </c>
      <c r="AU88" s="20" t="s">
        <v>81</v>
      </c>
    </row>
    <row r="89" s="13" customFormat="1">
      <c r="A89" s="13"/>
      <c r="B89" s="234"/>
      <c r="C89" s="235"/>
      <c r="D89" s="236" t="s">
        <v>207</v>
      </c>
      <c r="E89" s="237" t="s">
        <v>19</v>
      </c>
      <c r="F89" s="238" t="s">
        <v>5232</v>
      </c>
      <c r="G89" s="235"/>
      <c r="H89" s="239">
        <v>60</v>
      </c>
      <c r="I89" s="240"/>
      <c r="J89" s="235"/>
      <c r="K89" s="235"/>
      <c r="L89" s="241"/>
      <c r="M89" s="242"/>
      <c r="N89" s="243"/>
      <c r="O89" s="243"/>
      <c r="P89" s="243"/>
      <c r="Q89" s="243"/>
      <c r="R89" s="243"/>
      <c r="S89" s="243"/>
      <c r="T89" s="24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5" t="s">
        <v>207</v>
      </c>
      <c r="AU89" s="245" t="s">
        <v>81</v>
      </c>
      <c r="AV89" s="13" t="s">
        <v>83</v>
      </c>
      <c r="AW89" s="13" t="s">
        <v>35</v>
      </c>
      <c r="AX89" s="13" t="s">
        <v>81</v>
      </c>
      <c r="AY89" s="245" t="s">
        <v>197</v>
      </c>
    </row>
    <row r="90" s="2" customFormat="1" ht="66.75" customHeight="1">
      <c r="A90" s="41"/>
      <c r="B90" s="42"/>
      <c r="C90" s="216" t="s">
        <v>109</v>
      </c>
      <c r="D90" s="216" t="s">
        <v>199</v>
      </c>
      <c r="E90" s="217" t="s">
        <v>5233</v>
      </c>
      <c r="F90" s="218" t="s">
        <v>5234</v>
      </c>
      <c r="G90" s="219" t="s">
        <v>202</v>
      </c>
      <c r="H90" s="220">
        <v>28</v>
      </c>
      <c r="I90" s="221"/>
      <c r="J90" s="222">
        <f>ROUND(I90*H90,2)</f>
        <v>0</v>
      </c>
      <c r="K90" s="218" t="s">
        <v>203</v>
      </c>
      <c r="L90" s="47"/>
      <c r="M90" s="223" t="s">
        <v>19</v>
      </c>
      <c r="N90" s="224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0.26000000000000001</v>
      </c>
      <c r="T90" s="226">
        <f>S90*H90</f>
        <v>7.2800000000000002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109</v>
      </c>
      <c r="AT90" s="227" t="s">
        <v>199</v>
      </c>
      <c r="AU90" s="227" t="s">
        <v>81</v>
      </c>
      <c r="AY90" s="20" t="s">
        <v>197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81</v>
      </c>
      <c r="BK90" s="228">
        <f>ROUND(I90*H90,2)</f>
        <v>0</v>
      </c>
      <c r="BL90" s="20" t="s">
        <v>109</v>
      </c>
      <c r="BM90" s="227" t="s">
        <v>5235</v>
      </c>
    </row>
    <row r="91" s="2" customFormat="1">
      <c r="A91" s="41"/>
      <c r="B91" s="42"/>
      <c r="C91" s="43"/>
      <c r="D91" s="229" t="s">
        <v>205</v>
      </c>
      <c r="E91" s="43"/>
      <c r="F91" s="230" t="s">
        <v>5236</v>
      </c>
      <c r="G91" s="43"/>
      <c r="H91" s="43"/>
      <c r="I91" s="231"/>
      <c r="J91" s="43"/>
      <c r="K91" s="43"/>
      <c r="L91" s="47"/>
      <c r="M91" s="232"/>
      <c r="N91" s="233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205</v>
      </c>
      <c r="AU91" s="20" t="s">
        <v>81</v>
      </c>
    </row>
    <row r="92" s="2" customFormat="1" ht="37.8" customHeight="1">
      <c r="A92" s="41"/>
      <c r="B92" s="42"/>
      <c r="C92" s="216" t="s">
        <v>230</v>
      </c>
      <c r="D92" s="216" t="s">
        <v>199</v>
      </c>
      <c r="E92" s="217" t="s">
        <v>5237</v>
      </c>
      <c r="F92" s="218" t="s">
        <v>5238</v>
      </c>
      <c r="G92" s="219" t="s">
        <v>202</v>
      </c>
      <c r="H92" s="220">
        <v>28</v>
      </c>
      <c r="I92" s="221"/>
      <c r="J92" s="222">
        <f>ROUND(I92*H92,2)</f>
        <v>0</v>
      </c>
      <c r="K92" s="218" t="s">
        <v>203</v>
      </c>
      <c r="L92" s="47"/>
      <c r="M92" s="223" t="s">
        <v>19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611</v>
      </c>
      <c r="AT92" s="227" t="s">
        <v>199</v>
      </c>
      <c r="AU92" s="227" t="s">
        <v>81</v>
      </c>
      <c r="AY92" s="20" t="s">
        <v>197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81</v>
      </c>
      <c r="BK92" s="228">
        <f>ROUND(I92*H92,2)</f>
        <v>0</v>
      </c>
      <c r="BL92" s="20" t="s">
        <v>611</v>
      </c>
      <c r="BM92" s="227" t="s">
        <v>5239</v>
      </c>
    </row>
    <row r="93" s="2" customFormat="1">
      <c r="A93" s="41"/>
      <c r="B93" s="42"/>
      <c r="C93" s="43"/>
      <c r="D93" s="229" t="s">
        <v>205</v>
      </c>
      <c r="E93" s="43"/>
      <c r="F93" s="230" t="s">
        <v>5240</v>
      </c>
      <c r="G93" s="43"/>
      <c r="H93" s="43"/>
      <c r="I93" s="231"/>
      <c r="J93" s="43"/>
      <c r="K93" s="43"/>
      <c r="L93" s="47"/>
      <c r="M93" s="232"/>
      <c r="N93" s="233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205</v>
      </c>
      <c r="AU93" s="20" t="s">
        <v>81</v>
      </c>
    </row>
    <row r="94" s="2" customFormat="1" ht="49.05" customHeight="1">
      <c r="A94" s="41"/>
      <c r="B94" s="42"/>
      <c r="C94" s="216" t="s">
        <v>698</v>
      </c>
      <c r="D94" s="216" t="s">
        <v>199</v>
      </c>
      <c r="E94" s="217" t="s">
        <v>5241</v>
      </c>
      <c r="F94" s="218" t="s">
        <v>5242</v>
      </c>
      <c r="G94" s="219" t="s">
        <v>202</v>
      </c>
      <c r="H94" s="220">
        <v>28</v>
      </c>
      <c r="I94" s="221"/>
      <c r="J94" s="222">
        <f>ROUND(I94*H94,2)</f>
        <v>0</v>
      </c>
      <c r="K94" s="218" t="s">
        <v>203</v>
      </c>
      <c r="L94" s="47"/>
      <c r="M94" s="223" t="s">
        <v>19</v>
      </c>
      <c r="N94" s="224" t="s">
        <v>45</v>
      </c>
      <c r="O94" s="87"/>
      <c r="P94" s="225">
        <f>O94*H94</f>
        <v>0</v>
      </c>
      <c r="Q94" s="225">
        <v>0.084250000000000005</v>
      </c>
      <c r="R94" s="225">
        <f>Q94*H94</f>
        <v>2.359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611</v>
      </c>
      <c r="AT94" s="227" t="s">
        <v>199</v>
      </c>
      <c r="AU94" s="227" t="s">
        <v>81</v>
      </c>
      <c r="AY94" s="20" t="s">
        <v>197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81</v>
      </c>
      <c r="BK94" s="228">
        <f>ROUND(I94*H94,2)</f>
        <v>0</v>
      </c>
      <c r="BL94" s="20" t="s">
        <v>611</v>
      </c>
      <c r="BM94" s="227" t="s">
        <v>5243</v>
      </c>
    </row>
    <row r="95" s="2" customFormat="1">
      <c r="A95" s="41"/>
      <c r="B95" s="42"/>
      <c r="C95" s="43"/>
      <c r="D95" s="229" t="s">
        <v>205</v>
      </c>
      <c r="E95" s="43"/>
      <c r="F95" s="230" t="s">
        <v>5244</v>
      </c>
      <c r="G95" s="43"/>
      <c r="H95" s="43"/>
      <c r="I95" s="231"/>
      <c r="J95" s="43"/>
      <c r="K95" s="43"/>
      <c r="L95" s="47"/>
      <c r="M95" s="232"/>
      <c r="N95" s="233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205</v>
      </c>
      <c r="AU95" s="20" t="s">
        <v>81</v>
      </c>
    </row>
    <row r="96" s="2" customFormat="1" ht="16.5" customHeight="1">
      <c r="A96" s="41"/>
      <c r="B96" s="42"/>
      <c r="C96" s="216" t="s">
        <v>236</v>
      </c>
      <c r="D96" s="216" t="s">
        <v>199</v>
      </c>
      <c r="E96" s="217" t="s">
        <v>5245</v>
      </c>
      <c r="F96" s="218" t="s">
        <v>5246</v>
      </c>
      <c r="G96" s="219" t="s">
        <v>886</v>
      </c>
      <c r="H96" s="220">
        <v>155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109</v>
      </c>
      <c r="AT96" s="227" t="s">
        <v>199</v>
      </c>
      <c r="AU96" s="227" t="s">
        <v>81</v>
      </c>
      <c r="AY96" s="20" t="s">
        <v>197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81</v>
      </c>
      <c r="BK96" s="228">
        <f>ROUND(I96*H96,2)</f>
        <v>0</v>
      </c>
      <c r="BL96" s="20" t="s">
        <v>109</v>
      </c>
      <c r="BM96" s="227" t="s">
        <v>5247</v>
      </c>
    </row>
    <row r="97" s="2" customFormat="1" ht="16.5" customHeight="1">
      <c r="A97" s="41"/>
      <c r="B97" s="42"/>
      <c r="C97" s="216" t="s">
        <v>245</v>
      </c>
      <c r="D97" s="216" t="s">
        <v>199</v>
      </c>
      <c r="E97" s="217" t="s">
        <v>5248</v>
      </c>
      <c r="F97" s="218" t="s">
        <v>5249</v>
      </c>
      <c r="G97" s="219" t="s">
        <v>886</v>
      </c>
      <c r="H97" s="220">
        <v>155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109</v>
      </c>
      <c r="AT97" s="227" t="s">
        <v>199</v>
      </c>
      <c r="AU97" s="227" t="s">
        <v>81</v>
      </c>
      <c r="AY97" s="20" t="s">
        <v>197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81</v>
      </c>
      <c r="BK97" s="228">
        <f>ROUND(I97*H97,2)</f>
        <v>0</v>
      </c>
      <c r="BL97" s="20" t="s">
        <v>109</v>
      </c>
      <c r="BM97" s="227" t="s">
        <v>5250</v>
      </c>
    </row>
    <row r="98" s="2" customFormat="1" ht="24.15" customHeight="1">
      <c r="A98" s="41"/>
      <c r="B98" s="42"/>
      <c r="C98" s="216" t="s">
        <v>250</v>
      </c>
      <c r="D98" s="216" t="s">
        <v>199</v>
      </c>
      <c r="E98" s="217" t="s">
        <v>5251</v>
      </c>
      <c r="F98" s="218" t="s">
        <v>5252</v>
      </c>
      <c r="G98" s="219" t="s">
        <v>886</v>
      </c>
      <c r="H98" s="220">
        <v>155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109</v>
      </c>
      <c r="AT98" s="227" t="s">
        <v>199</v>
      </c>
      <c r="AU98" s="227" t="s">
        <v>81</v>
      </c>
      <c r="AY98" s="20" t="s">
        <v>197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81</v>
      </c>
      <c r="BK98" s="228">
        <f>ROUND(I98*H98,2)</f>
        <v>0</v>
      </c>
      <c r="BL98" s="20" t="s">
        <v>109</v>
      </c>
      <c r="BM98" s="227" t="s">
        <v>5253</v>
      </c>
    </row>
    <row r="99" s="2" customFormat="1" ht="49.05" customHeight="1">
      <c r="A99" s="41"/>
      <c r="B99" s="42"/>
      <c r="C99" s="216" t="s">
        <v>2766</v>
      </c>
      <c r="D99" s="216" t="s">
        <v>199</v>
      </c>
      <c r="E99" s="217" t="s">
        <v>5254</v>
      </c>
      <c r="F99" s="218" t="s">
        <v>5255</v>
      </c>
      <c r="G99" s="219" t="s">
        <v>211</v>
      </c>
      <c r="H99" s="220">
        <v>60</v>
      </c>
      <c r="I99" s="221"/>
      <c r="J99" s="222">
        <f>ROUND(I99*H99,2)</f>
        <v>0</v>
      </c>
      <c r="K99" s="218" t="s">
        <v>203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109</v>
      </c>
      <c r="AT99" s="227" t="s">
        <v>199</v>
      </c>
      <c r="AU99" s="227" t="s">
        <v>81</v>
      </c>
      <c r="AY99" s="20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81</v>
      </c>
      <c r="BK99" s="228">
        <f>ROUND(I99*H99,2)</f>
        <v>0</v>
      </c>
      <c r="BL99" s="20" t="s">
        <v>109</v>
      </c>
      <c r="BM99" s="227" t="s">
        <v>5256</v>
      </c>
    </row>
    <row r="100" s="2" customFormat="1">
      <c r="A100" s="41"/>
      <c r="B100" s="42"/>
      <c r="C100" s="43"/>
      <c r="D100" s="229" t="s">
        <v>205</v>
      </c>
      <c r="E100" s="43"/>
      <c r="F100" s="230" t="s">
        <v>5257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205</v>
      </c>
      <c r="AU100" s="20" t="s">
        <v>81</v>
      </c>
    </row>
    <row r="101" s="13" customFormat="1">
      <c r="A101" s="13"/>
      <c r="B101" s="234"/>
      <c r="C101" s="235"/>
      <c r="D101" s="236" t="s">
        <v>207</v>
      </c>
      <c r="E101" s="237" t="s">
        <v>19</v>
      </c>
      <c r="F101" s="238" t="s">
        <v>5258</v>
      </c>
      <c r="G101" s="235"/>
      <c r="H101" s="239">
        <v>60</v>
      </c>
      <c r="I101" s="240"/>
      <c r="J101" s="235"/>
      <c r="K101" s="235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207</v>
      </c>
      <c r="AU101" s="245" t="s">
        <v>81</v>
      </c>
      <c r="AV101" s="13" t="s">
        <v>83</v>
      </c>
      <c r="AW101" s="13" t="s">
        <v>35</v>
      </c>
      <c r="AX101" s="13" t="s">
        <v>81</v>
      </c>
      <c r="AY101" s="245" t="s">
        <v>197</v>
      </c>
    </row>
    <row r="102" s="2" customFormat="1" ht="37.8" customHeight="1">
      <c r="A102" s="41"/>
      <c r="B102" s="42"/>
      <c r="C102" s="216" t="s">
        <v>259</v>
      </c>
      <c r="D102" s="216" t="s">
        <v>199</v>
      </c>
      <c r="E102" s="217" t="s">
        <v>5259</v>
      </c>
      <c r="F102" s="218" t="s">
        <v>5260</v>
      </c>
      <c r="G102" s="219" t="s">
        <v>886</v>
      </c>
      <c r="H102" s="220">
        <v>316</v>
      </c>
      <c r="I102" s="221"/>
      <c r="J102" s="222">
        <f>ROUND(I102*H102,2)</f>
        <v>0</v>
      </c>
      <c r="K102" s="218" t="s">
        <v>203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109</v>
      </c>
      <c r="AT102" s="227" t="s">
        <v>199</v>
      </c>
      <c r="AU102" s="227" t="s">
        <v>81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109</v>
      </c>
      <c r="BM102" s="227" t="s">
        <v>5261</v>
      </c>
    </row>
    <row r="103" s="2" customFormat="1">
      <c r="A103" s="41"/>
      <c r="B103" s="42"/>
      <c r="C103" s="43"/>
      <c r="D103" s="229" t="s">
        <v>205</v>
      </c>
      <c r="E103" s="43"/>
      <c r="F103" s="230" t="s">
        <v>5262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205</v>
      </c>
      <c r="AU103" s="20" t="s">
        <v>81</v>
      </c>
    </row>
    <row r="104" s="13" customFormat="1">
      <c r="A104" s="13"/>
      <c r="B104" s="234"/>
      <c r="C104" s="235"/>
      <c r="D104" s="236" t="s">
        <v>207</v>
      </c>
      <c r="E104" s="237" t="s">
        <v>19</v>
      </c>
      <c r="F104" s="238" t="s">
        <v>5263</v>
      </c>
      <c r="G104" s="235"/>
      <c r="H104" s="239">
        <v>316</v>
      </c>
      <c r="I104" s="240"/>
      <c r="J104" s="235"/>
      <c r="K104" s="235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207</v>
      </c>
      <c r="AU104" s="245" t="s">
        <v>81</v>
      </c>
      <c r="AV104" s="13" t="s">
        <v>83</v>
      </c>
      <c r="AW104" s="13" t="s">
        <v>35</v>
      </c>
      <c r="AX104" s="13" t="s">
        <v>81</v>
      </c>
      <c r="AY104" s="245" t="s">
        <v>197</v>
      </c>
    </row>
    <row r="105" s="2" customFormat="1" ht="16.5" customHeight="1">
      <c r="A105" s="41"/>
      <c r="B105" s="42"/>
      <c r="C105" s="216" t="s">
        <v>8</v>
      </c>
      <c r="D105" s="216" t="s">
        <v>199</v>
      </c>
      <c r="E105" s="217" t="s">
        <v>5264</v>
      </c>
      <c r="F105" s="218" t="s">
        <v>5265</v>
      </c>
      <c r="G105" s="219" t="s">
        <v>886</v>
      </c>
      <c r="H105" s="220">
        <v>158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109</v>
      </c>
      <c r="AT105" s="227" t="s">
        <v>199</v>
      </c>
      <c r="AU105" s="227" t="s">
        <v>81</v>
      </c>
      <c r="AY105" s="20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81</v>
      </c>
      <c r="BK105" s="228">
        <f>ROUND(I105*H105,2)</f>
        <v>0</v>
      </c>
      <c r="BL105" s="20" t="s">
        <v>109</v>
      </c>
      <c r="BM105" s="227" t="s">
        <v>5266</v>
      </c>
    </row>
    <row r="106" s="12" customFormat="1" ht="25.92" customHeight="1">
      <c r="A106" s="12"/>
      <c r="B106" s="200"/>
      <c r="C106" s="201"/>
      <c r="D106" s="202" t="s">
        <v>73</v>
      </c>
      <c r="E106" s="203" t="s">
        <v>3733</v>
      </c>
      <c r="F106" s="203" t="s">
        <v>5267</v>
      </c>
      <c r="G106" s="201"/>
      <c r="H106" s="201"/>
      <c r="I106" s="204"/>
      <c r="J106" s="205">
        <f>BK106</f>
        <v>0</v>
      </c>
      <c r="K106" s="201"/>
      <c r="L106" s="206"/>
      <c r="M106" s="207"/>
      <c r="N106" s="208"/>
      <c r="O106" s="208"/>
      <c r="P106" s="209">
        <f>SUM(P107:P113)</f>
        <v>0</v>
      </c>
      <c r="Q106" s="208"/>
      <c r="R106" s="209">
        <f>SUM(R107:R113)</f>
        <v>0</v>
      </c>
      <c r="S106" s="208"/>
      <c r="T106" s="210">
        <f>SUM(T107:T113)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81</v>
      </c>
      <c r="AT106" s="212" t="s">
        <v>73</v>
      </c>
      <c r="AU106" s="212" t="s">
        <v>74</v>
      </c>
      <c r="AY106" s="211" t="s">
        <v>197</v>
      </c>
      <c r="BK106" s="213">
        <f>SUM(BK107:BK113)</f>
        <v>0</v>
      </c>
    </row>
    <row r="107" s="2" customFormat="1" ht="37.8" customHeight="1">
      <c r="A107" s="41"/>
      <c r="B107" s="42"/>
      <c r="C107" s="216" t="s">
        <v>271</v>
      </c>
      <c r="D107" s="216" t="s">
        <v>199</v>
      </c>
      <c r="E107" s="217" t="s">
        <v>5268</v>
      </c>
      <c r="F107" s="218" t="s">
        <v>5269</v>
      </c>
      <c r="G107" s="219" t="s">
        <v>886</v>
      </c>
      <c r="H107" s="220">
        <v>18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109</v>
      </c>
      <c r="AT107" s="227" t="s">
        <v>199</v>
      </c>
      <c r="AU107" s="227" t="s">
        <v>81</v>
      </c>
      <c r="AY107" s="20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81</v>
      </c>
      <c r="BK107" s="228">
        <f>ROUND(I107*H107,2)</f>
        <v>0</v>
      </c>
      <c r="BL107" s="20" t="s">
        <v>109</v>
      </c>
      <c r="BM107" s="227" t="s">
        <v>5270</v>
      </c>
    </row>
    <row r="108" s="13" customFormat="1">
      <c r="A108" s="13"/>
      <c r="B108" s="234"/>
      <c r="C108" s="235"/>
      <c r="D108" s="236" t="s">
        <v>207</v>
      </c>
      <c r="E108" s="237" t="s">
        <v>19</v>
      </c>
      <c r="F108" s="238" t="s">
        <v>5271</v>
      </c>
      <c r="G108" s="235"/>
      <c r="H108" s="239">
        <v>5.5</v>
      </c>
      <c r="I108" s="240"/>
      <c r="J108" s="235"/>
      <c r="K108" s="235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207</v>
      </c>
      <c r="AU108" s="245" t="s">
        <v>81</v>
      </c>
      <c r="AV108" s="13" t="s">
        <v>83</v>
      </c>
      <c r="AW108" s="13" t="s">
        <v>35</v>
      </c>
      <c r="AX108" s="13" t="s">
        <v>74</v>
      </c>
      <c r="AY108" s="245" t="s">
        <v>197</v>
      </c>
    </row>
    <row r="109" s="13" customFormat="1">
      <c r="A109" s="13"/>
      <c r="B109" s="234"/>
      <c r="C109" s="235"/>
      <c r="D109" s="236" t="s">
        <v>207</v>
      </c>
      <c r="E109" s="237" t="s">
        <v>19</v>
      </c>
      <c r="F109" s="238" t="s">
        <v>5272</v>
      </c>
      <c r="G109" s="235"/>
      <c r="H109" s="239">
        <v>12.5</v>
      </c>
      <c r="I109" s="240"/>
      <c r="J109" s="235"/>
      <c r="K109" s="235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207</v>
      </c>
      <c r="AU109" s="245" t="s">
        <v>81</v>
      </c>
      <c r="AV109" s="13" t="s">
        <v>83</v>
      </c>
      <c r="AW109" s="13" t="s">
        <v>35</v>
      </c>
      <c r="AX109" s="13" t="s">
        <v>74</v>
      </c>
      <c r="AY109" s="245" t="s">
        <v>197</v>
      </c>
    </row>
    <row r="110" s="14" customFormat="1">
      <c r="A110" s="14"/>
      <c r="B110" s="246"/>
      <c r="C110" s="247"/>
      <c r="D110" s="236" t="s">
        <v>207</v>
      </c>
      <c r="E110" s="248" t="s">
        <v>19</v>
      </c>
      <c r="F110" s="249" t="s">
        <v>216</v>
      </c>
      <c r="G110" s="247"/>
      <c r="H110" s="250">
        <v>18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207</v>
      </c>
      <c r="AU110" s="256" t="s">
        <v>81</v>
      </c>
      <c r="AV110" s="14" t="s">
        <v>109</v>
      </c>
      <c r="AW110" s="14" t="s">
        <v>35</v>
      </c>
      <c r="AX110" s="14" t="s">
        <v>81</v>
      </c>
      <c r="AY110" s="256" t="s">
        <v>197</v>
      </c>
    </row>
    <row r="111" s="2" customFormat="1" ht="16.5" customHeight="1">
      <c r="A111" s="41"/>
      <c r="B111" s="42"/>
      <c r="C111" s="216" t="s">
        <v>278</v>
      </c>
      <c r="D111" s="216" t="s">
        <v>199</v>
      </c>
      <c r="E111" s="217" t="s">
        <v>5273</v>
      </c>
      <c r="F111" s="218" t="s">
        <v>5274</v>
      </c>
      <c r="G111" s="219" t="s">
        <v>3374</v>
      </c>
      <c r="H111" s="220">
        <v>4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109</v>
      </c>
      <c r="AT111" s="227" t="s">
        <v>199</v>
      </c>
      <c r="AU111" s="227" t="s">
        <v>81</v>
      </c>
      <c r="AY111" s="20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81</v>
      </c>
      <c r="BK111" s="228">
        <f>ROUND(I111*H111,2)</f>
        <v>0</v>
      </c>
      <c r="BL111" s="20" t="s">
        <v>109</v>
      </c>
      <c r="BM111" s="227" t="s">
        <v>5275</v>
      </c>
    </row>
    <row r="112" s="2" customFormat="1" ht="16.5" customHeight="1">
      <c r="A112" s="41"/>
      <c r="B112" s="42"/>
      <c r="C112" s="216" t="s">
        <v>284</v>
      </c>
      <c r="D112" s="216" t="s">
        <v>199</v>
      </c>
      <c r="E112" s="217" t="s">
        <v>5276</v>
      </c>
      <c r="F112" s="218" t="s">
        <v>5277</v>
      </c>
      <c r="G112" s="219" t="s">
        <v>886</v>
      </c>
      <c r="H112" s="220">
        <v>12.800000000000001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109</v>
      </c>
      <c r="AT112" s="227" t="s">
        <v>199</v>
      </c>
      <c r="AU112" s="227" t="s">
        <v>81</v>
      </c>
      <c r="AY112" s="20" t="s">
        <v>197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81</v>
      </c>
      <c r="BK112" s="228">
        <f>ROUND(I112*H112,2)</f>
        <v>0</v>
      </c>
      <c r="BL112" s="20" t="s">
        <v>109</v>
      </c>
      <c r="BM112" s="227" t="s">
        <v>5278</v>
      </c>
    </row>
    <row r="113" s="13" customFormat="1">
      <c r="A113" s="13"/>
      <c r="B113" s="234"/>
      <c r="C113" s="235"/>
      <c r="D113" s="236" t="s">
        <v>207</v>
      </c>
      <c r="E113" s="237" t="s">
        <v>19</v>
      </c>
      <c r="F113" s="238" t="s">
        <v>5279</v>
      </c>
      <c r="G113" s="235"/>
      <c r="H113" s="239">
        <v>12.800000000000001</v>
      </c>
      <c r="I113" s="240"/>
      <c r="J113" s="235"/>
      <c r="K113" s="235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207</v>
      </c>
      <c r="AU113" s="245" t="s">
        <v>81</v>
      </c>
      <c r="AV113" s="13" t="s">
        <v>83</v>
      </c>
      <c r="AW113" s="13" t="s">
        <v>35</v>
      </c>
      <c r="AX113" s="13" t="s">
        <v>81</v>
      </c>
      <c r="AY113" s="245" t="s">
        <v>197</v>
      </c>
    </row>
    <row r="114" s="12" customFormat="1" ht="25.92" customHeight="1">
      <c r="A114" s="12"/>
      <c r="B114" s="200"/>
      <c r="C114" s="201"/>
      <c r="D114" s="202" t="s">
        <v>73</v>
      </c>
      <c r="E114" s="203" t="s">
        <v>195</v>
      </c>
      <c r="F114" s="203" t="s">
        <v>196</v>
      </c>
      <c r="G114" s="201"/>
      <c r="H114" s="201"/>
      <c r="I114" s="204"/>
      <c r="J114" s="205">
        <f>BK114</f>
        <v>0</v>
      </c>
      <c r="K114" s="201"/>
      <c r="L114" s="206"/>
      <c r="M114" s="207"/>
      <c r="N114" s="208"/>
      <c r="O114" s="208"/>
      <c r="P114" s="209">
        <f>P115</f>
        <v>0</v>
      </c>
      <c r="Q114" s="208"/>
      <c r="R114" s="209">
        <f>R115</f>
        <v>0</v>
      </c>
      <c r="S114" s="208"/>
      <c r="T114" s="210">
        <f>T115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81</v>
      </c>
      <c r="AT114" s="212" t="s">
        <v>73</v>
      </c>
      <c r="AU114" s="212" t="s">
        <v>74</v>
      </c>
      <c r="AY114" s="211" t="s">
        <v>197</v>
      </c>
      <c r="BK114" s="213">
        <f>BK115</f>
        <v>0</v>
      </c>
    </row>
    <row r="115" s="12" customFormat="1" ht="22.8" customHeight="1">
      <c r="A115" s="12"/>
      <c r="B115" s="200"/>
      <c r="C115" s="201"/>
      <c r="D115" s="202" t="s">
        <v>73</v>
      </c>
      <c r="E115" s="214" t="s">
        <v>4866</v>
      </c>
      <c r="F115" s="214" t="s">
        <v>4867</v>
      </c>
      <c r="G115" s="201"/>
      <c r="H115" s="201"/>
      <c r="I115" s="204"/>
      <c r="J115" s="215">
        <f>BK115</f>
        <v>0</v>
      </c>
      <c r="K115" s="201"/>
      <c r="L115" s="206"/>
      <c r="M115" s="207"/>
      <c r="N115" s="208"/>
      <c r="O115" s="208"/>
      <c r="P115" s="209">
        <f>SUM(P116:P122)</f>
        <v>0</v>
      </c>
      <c r="Q115" s="208"/>
      <c r="R115" s="209">
        <f>SUM(R116:R122)</f>
        <v>0</v>
      </c>
      <c r="S115" s="208"/>
      <c r="T115" s="210">
        <f>SUM(T116:T122)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81</v>
      </c>
      <c r="AT115" s="212" t="s">
        <v>73</v>
      </c>
      <c r="AU115" s="212" t="s">
        <v>81</v>
      </c>
      <c r="AY115" s="211" t="s">
        <v>197</v>
      </c>
      <c r="BK115" s="213">
        <f>SUM(BK116:BK122)</f>
        <v>0</v>
      </c>
    </row>
    <row r="116" s="2" customFormat="1" ht="37.8" customHeight="1">
      <c r="A116" s="41"/>
      <c r="B116" s="42"/>
      <c r="C116" s="216" t="s">
        <v>291</v>
      </c>
      <c r="D116" s="216" t="s">
        <v>199</v>
      </c>
      <c r="E116" s="217" t="s">
        <v>5280</v>
      </c>
      <c r="F116" s="218" t="s">
        <v>5281</v>
      </c>
      <c r="G116" s="219" t="s">
        <v>253</v>
      </c>
      <c r="H116" s="220">
        <v>7.2800000000000002</v>
      </c>
      <c r="I116" s="221"/>
      <c r="J116" s="222">
        <f>ROUND(I116*H116,2)</f>
        <v>0</v>
      </c>
      <c r="K116" s="218" t="s">
        <v>203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109</v>
      </c>
      <c r="AT116" s="227" t="s">
        <v>199</v>
      </c>
      <c r="AU116" s="227" t="s">
        <v>83</v>
      </c>
      <c r="AY116" s="20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81</v>
      </c>
      <c r="BK116" s="228">
        <f>ROUND(I116*H116,2)</f>
        <v>0</v>
      </c>
      <c r="BL116" s="20" t="s">
        <v>109</v>
      </c>
      <c r="BM116" s="227" t="s">
        <v>5282</v>
      </c>
    </row>
    <row r="117" s="2" customFormat="1">
      <c r="A117" s="41"/>
      <c r="B117" s="42"/>
      <c r="C117" s="43"/>
      <c r="D117" s="229" t="s">
        <v>205</v>
      </c>
      <c r="E117" s="43"/>
      <c r="F117" s="230" t="s">
        <v>5283</v>
      </c>
      <c r="G117" s="43"/>
      <c r="H117" s="43"/>
      <c r="I117" s="231"/>
      <c r="J117" s="43"/>
      <c r="K117" s="43"/>
      <c r="L117" s="47"/>
      <c r="M117" s="232"/>
      <c r="N117" s="233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205</v>
      </c>
      <c r="AU117" s="20" t="s">
        <v>83</v>
      </c>
    </row>
    <row r="118" s="2" customFormat="1" ht="49.05" customHeight="1">
      <c r="A118" s="41"/>
      <c r="B118" s="42"/>
      <c r="C118" s="216" t="s">
        <v>296</v>
      </c>
      <c r="D118" s="216" t="s">
        <v>199</v>
      </c>
      <c r="E118" s="217" t="s">
        <v>5284</v>
      </c>
      <c r="F118" s="218" t="s">
        <v>5285</v>
      </c>
      <c r="G118" s="219" t="s">
        <v>253</v>
      </c>
      <c r="H118" s="220">
        <v>72.799999999999997</v>
      </c>
      <c r="I118" s="221"/>
      <c r="J118" s="222">
        <f>ROUND(I118*H118,2)</f>
        <v>0</v>
      </c>
      <c r="K118" s="218" t="s">
        <v>203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109</v>
      </c>
      <c r="AT118" s="227" t="s">
        <v>199</v>
      </c>
      <c r="AU118" s="227" t="s">
        <v>83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109</v>
      </c>
      <c r="BM118" s="227" t="s">
        <v>5286</v>
      </c>
    </row>
    <row r="119" s="2" customFormat="1">
      <c r="A119" s="41"/>
      <c r="B119" s="42"/>
      <c r="C119" s="43"/>
      <c r="D119" s="229" t="s">
        <v>205</v>
      </c>
      <c r="E119" s="43"/>
      <c r="F119" s="230" t="s">
        <v>5287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205</v>
      </c>
      <c r="AU119" s="20" t="s">
        <v>83</v>
      </c>
    </row>
    <row r="120" s="13" customFormat="1">
      <c r="A120" s="13"/>
      <c r="B120" s="234"/>
      <c r="C120" s="235"/>
      <c r="D120" s="236" t="s">
        <v>207</v>
      </c>
      <c r="E120" s="237" t="s">
        <v>19</v>
      </c>
      <c r="F120" s="238" t="s">
        <v>5288</v>
      </c>
      <c r="G120" s="235"/>
      <c r="H120" s="239">
        <v>72.799999999999997</v>
      </c>
      <c r="I120" s="240"/>
      <c r="J120" s="235"/>
      <c r="K120" s="235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207</v>
      </c>
      <c r="AU120" s="245" t="s">
        <v>83</v>
      </c>
      <c r="AV120" s="13" t="s">
        <v>83</v>
      </c>
      <c r="AW120" s="13" t="s">
        <v>35</v>
      </c>
      <c r="AX120" s="13" t="s">
        <v>81</v>
      </c>
      <c r="AY120" s="245" t="s">
        <v>197</v>
      </c>
    </row>
    <row r="121" s="2" customFormat="1" ht="44.25" customHeight="1">
      <c r="A121" s="41"/>
      <c r="B121" s="42"/>
      <c r="C121" s="216" t="s">
        <v>303</v>
      </c>
      <c r="D121" s="216" t="s">
        <v>199</v>
      </c>
      <c r="E121" s="217" t="s">
        <v>5289</v>
      </c>
      <c r="F121" s="218" t="s">
        <v>5164</v>
      </c>
      <c r="G121" s="219" t="s">
        <v>253</v>
      </c>
      <c r="H121" s="220">
        <v>7.2800000000000002</v>
      </c>
      <c r="I121" s="221"/>
      <c r="J121" s="222">
        <f>ROUND(I121*H121,2)</f>
        <v>0</v>
      </c>
      <c r="K121" s="218" t="s">
        <v>203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109</v>
      </c>
      <c r="AT121" s="227" t="s">
        <v>199</v>
      </c>
      <c r="AU121" s="227" t="s">
        <v>83</v>
      </c>
      <c r="AY121" s="20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81</v>
      </c>
      <c r="BK121" s="228">
        <f>ROUND(I121*H121,2)</f>
        <v>0</v>
      </c>
      <c r="BL121" s="20" t="s">
        <v>109</v>
      </c>
      <c r="BM121" s="227" t="s">
        <v>5290</v>
      </c>
    </row>
    <row r="122" s="2" customFormat="1">
      <c r="A122" s="41"/>
      <c r="B122" s="42"/>
      <c r="C122" s="43"/>
      <c r="D122" s="229" t="s">
        <v>205</v>
      </c>
      <c r="E122" s="43"/>
      <c r="F122" s="230" t="s">
        <v>5291</v>
      </c>
      <c r="G122" s="43"/>
      <c r="H122" s="43"/>
      <c r="I122" s="231"/>
      <c r="J122" s="43"/>
      <c r="K122" s="43"/>
      <c r="L122" s="47"/>
      <c r="M122" s="291"/>
      <c r="N122" s="292"/>
      <c r="O122" s="293"/>
      <c r="P122" s="293"/>
      <c r="Q122" s="293"/>
      <c r="R122" s="293"/>
      <c r="S122" s="293"/>
      <c r="T122" s="294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205</v>
      </c>
      <c r="AU122" s="20" t="s">
        <v>83</v>
      </c>
    </row>
    <row r="123" s="2" customFormat="1" ht="6.96" customHeight="1">
      <c r="A123" s="41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47"/>
      <c r="M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</sheetData>
  <sheetProtection sheet="1" autoFilter="0" formatColumns="0" formatRows="0" objects="1" scenarios="1" spinCount="100000" saltValue="lkJKVCCXrFH09doEEXu2f6eWmW5zDTz2O0MXPnaTPXlShbu7gNYquKD1/rFXR40GyIE/dpc0a986Aoilr0OoDg==" hashValue="SLz2L4sf47HlpE2Fri2X3cd5h8VPbvCz1wqJzKfag8YXII3RD7tCAYLOZKIZ867RUeS4CJumq2WPb8Fz7oIp7Q==" algorithmName="SHA-512" password="CC35"/>
  <autoFilter ref="C82:K12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2/460021111"/>
    <hyperlink ref="F91" r:id="rId2" display="https://podminky.urs.cz/item/CS_URS_2024_02/113106023"/>
    <hyperlink ref="F93" r:id="rId3" display="https://podminky.urs.cz/item/CS_URS_2024_02/460871155"/>
    <hyperlink ref="F95" r:id="rId4" display="https://podminky.urs.cz/item/CS_URS_2024_02/460881612"/>
    <hyperlink ref="F100" r:id="rId5" display="https://podminky.urs.cz/item/CS_URS_2024_02/460091111"/>
    <hyperlink ref="F103" r:id="rId6" display="https://podminky.urs.cz/item/CS_URS_2024_02/460661112"/>
    <hyperlink ref="F117" r:id="rId7" display="https://podminky.urs.cz/item/CS_URS_2024_02/997221571"/>
    <hyperlink ref="F119" r:id="rId8" display="https://podminky.urs.cz/item/CS_URS_2024_02/997221579"/>
    <hyperlink ref="F122" r:id="rId9" display="https://podminky.urs.cz/item/CS_URS_2024_02/99722161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5292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ROUND(J85,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ROUND((SUM(BE85:BE158)),  2)</f>
        <v>0</v>
      </c>
      <c r="G33" s="41"/>
      <c r="H33" s="41"/>
      <c r="I33" s="161">
        <v>0.20999999999999999</v>
      </c>
      <c r="J33" s="160">
        <f>ROUND(((SUM(BE85:BE158))*I33),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ROUND((SUM(BF85:BF158)),  2)</f>
        <v>0</v>
      </c>
      <c r="G34" s="41"/>
      <c r="H34" s="41"/>
      <c r="I34" s="161">
        <v>0.12</v>
      </c>
      <c r="J34" s="160">
        <f>ROUND(((SUM(BF85:BF158))*I34),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ROUND((SUM(BG85:BG158)),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ROUND((SUM(BH85:BH158)),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ROUND((SUM(BI85:BI158)),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 - aktual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 05 - Fotovoltaika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5293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5294</v>
      </c>
      <c r="E61" s="181"/>
      <c r="F61" s="181"/>
      <c r="G61" s="181"/>
      <c r="H61" s="181"/>
      <c r="I61" s="181"/>
      <c r="J61" s="182">
        <f>J106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8"/>
      <c r="C62" s="179"/>
      <c r="D62" s="180" t="s">
        <v>5295</v>
      </c>
      <c r="E62" s="181"/>
      <c r="F62" s="181"/>
      <c r="G62" s="181"/>
      <c r="H62" s="181"/>
      <c r="I62" s="181"/>
      <c r="J62" s="182">
        <f>J130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8"/>
      <c r="C63" s="179"/>
      <c r="D63" s="180" t="s">
        <v>5296</v>
      </c>
      <c r="E63" s="181"/>
      <c r="F63" s="181"/>
      <c r="G63" s="181"/>
      <c r="H63" s="181"/>
      <c r="I63" s="181"/>
      <c r="J63" s="182">
        <f>J135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8"/>
      <c r="C64" s="179"/>
      <c r="D64" s="180" t="s">
        <v>5297</v>
      </c>
      <c r="E64" s="181"/>
      <c r="F64" s="181"/>
      <c r="G64" s="181"/>
      <c r="H64" s="181"/>
      <c r="I64" s="181"/>
      <c r="J64" s="182">
        <f>J148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5298</v>
      </c>
      <c r="E65" s="181"/>
      <c r="F65" s="181"/>
      <c r="G65" s="181"/>
      <c r="H65" s="181"/>
      <c r="I65" s="181"/>
      <c r="J65" s="182">
        <f>J157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182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ZZS - Náchod - aktual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147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IO 05 - Fotovoltaika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>Náchod</v>
      </c>
      <c r="G79" s="43"/>
      <c r="H79" s="43"/>
      <c r="I79" s="35" t="s">
        <v>23</v>
      </c>
      <c r="J79" s="75" t="str">
        <f>IF(J12="","",J12)</f>
        <v>29. 7. 2024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Královéhradecký kraj</v>
      </c>
      <c r="G81" s="43"/>
      <c r="H81" s="43"/>
      <c r="I81" s="35" t="s">
        <v>31</v>
      </c>
      <c r="J81" s="39" t="str">
        <f>E21</f>
        <v>CE-ING s.r.o.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36</v>
      </c>
      <c r="J82" s="39" t="str">
        <f>E24</f>
        <v xml:space="preserve"> 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9"/>
      <c r="B84" s="190"/>
      <c r="C84" s="191" t="s">
        <v>183</v>
      </c>
      <c r="D84" s="192" t="s">
        <v>59</v>
      </c>
      <c r="E84" s="192" t="s">
        <v>55</v>
      </c>
      <c r="F84" s="192" t="s">
        <v>56</v>
      </c>
      <c r="G84" s="192" t="s">
        <v>184</v>
      </c>
      <c r="H84" s="192" t="s">
        <v>185</v>
      </c>
      <c r="I84" s="192" t="s">
        <v>186</v>
      </c>
      <c r="J84" s="192" t="s">
        <v>153</v>
      </c>
      <c r="K84" s="193" t="s">
        <v>187</v>
      </c>
      <c r="L84" s="194"/>
      <c r="M84" s="95" t="s">
        <v>19</v>
      </c>
      <c r="N84" s="96" t="s">
        <v>44</v>
      </c>
      <c r="O84" s="96" t="s">
        <v>188</v>
      </c>
      <c r="P84" s="96" t="s">
        <v>189</v>
      </c>
      <c r="Q84" s="96" t="s">
        <v>190</v>
      </c>
      <c r="R84" s="96" t="s">
        <v>191</v>
      </c>
      <c r="S84" s="96" t="s">
        <v>192</v>
      </c>
      <c r="T84" s="97" t="s">
        <v>193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1"/>
      <c r="B85" s="42"/>
      <c r="C85" s="102" t="s">
        <v>194</v>
      </c>
      <c r="D85" s="43"/>
      <c r="E85" s="43"/>
      <c r="F85" s="43"/>
      <c r="G85" s="43"/>
      <c r="H85" s="43"/>
      <c r="I85" s="43"/>
      <c r="J85" s="195">
        <f>BK85</f>
        <v>0</v>
      </c>
      <c r="K85" s="43"/>
      <c r="L85" s="47"/>
      <c r="M85" s="98"/>
      <c r="N85" s="196"/>
      <c r="O85" s="99"/>
      <c r="P85" s="197">
        <f>P86+P106+P130+P135+P148+P157</f>
        <v>0</v>
      </c>
      <c r="Q85" s="99"/>
      <c r="R85" s="197">
        <f>R86+R106+R130+R135+R148+R157</f>
        <v>0</v>
      </c>
      <c r="S85" s="99"/>
      <c r="T85" s="198">
        <f>T86+T106+T130+T135+T148+T157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73</v>
      </c>
      <c r="AU85" s="20" t="s">
        <v>154</v>
      </c>
      <c r="BK85" s="199">
        <f>BK86+BK106+BK130+BK135+BK148+BK157</f>
        <v>0</v>
      </c>
    </row>
    <row r="86" s="12" customFormat="1" ht="25.92" customHeight="1">
      <c r="A86" s="12"/>
      <c r="B86" s="200"/>
      <c r="C86" s="201"/>
      <c r="D86" s="202" t="s">
        <v>73</v>
      </c>
      <c r="E86" s="203" t="s">
        <v>2030</v>
      </c>
      <c r="F86" s="203" t="s">
        <v>5299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SUM(P87:P105)</f>
        <v>0</v>
      </c>
      <c r="Q86" s="208"/>
      <c r="R86" s="209">
        <f>SUM(R87:R105)</f>
        <v>0</v>
      </c>
      <c r="S86" s="208"/>
      <c r="T86" s="210">
        <f>SUM(T87:T105)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81</v>
      </c>
      <c r="AT86" s="212" t="s">
        <v>73</v>
      </c>
      <c r="AU86" s="212" t="s">
        <v>74</v>
      </c>
      <c r="AY86" s="211" t="s">
        <v>197</v>
      </c>
      <c r="BK86" s="213">
        <f>SUM(BK87:BK105)</f>
        <v>0</v>
      </c>
    </row>
    <row r="87" s="2" customFormat="1" ht="24.15" customHeight="1">
      <c r="A87" s="41"/>
      <c r="B87" s="42"/>
      <c r="C87" s="279" t="s">
        <v>81</v>
      </c>
      <c r="D87" s="279" t="s">
        <v>542</v>
      </c>
      <c r="E87" s="280" t="s">
        <v>5300</v>
      </c>
      <c r="F87" s="281" t="s">
        <v>5301</v>
      </c>
      <c r="G87" s="282" t="s">
        <v>3374</v>
      </c>
      <c r="H87" s="283">
        <v>1</v>
      </c>
      <c r="I87" s="284"/>
      <c r="J87" s="285">
        <f>ROUND(I87*H87,2)</f>
        <v>0</v>
      </c>
      <c r="K87" s="281" t="s">
        <v>19</v>
      </c>
      <c r="L87" s="286"/>
      <c r="M87" s="287" t="s">
        <v>19</v>
      </c>
      <c r="N87" s="288" t="s">
        <v>45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245</v>
      </c>
      <c r="AT87" s="227" t="s">
        <v>542</v>
      </c>
      <c r="AU87" s="227" t="s">
        <v>81</v>
      </c>
      <c r="AY87" s="20" t="s">
        <v>197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81</v>
      </c>
      <c r="BK87" s="228">
        <f>ROUND(I87*H87,2)</f>
        <v>0</v>
      </c>
      <c r="BL87" s="20" t="s">
        <v>109</v>
      </c>
      <c r="BM87" s="227" t="s">
        <v>5302</v>
      </c>
    </row>
    <row r="88" s="2" customFormat="1" ht="21.75" customHeight="1">
      <c r="A88" s="41"/>
      <c r="B88" s="42"/>
      <c r="C88" s="279" t="s">
        <v>83</v>
      </c>
      <c r="D88" s="279" t="s">
        <v>542</v>
      </c>
      <c r="E88" s="280" t="s">
        <v>5303</v>
      </c>
      <c r="F88" s="281" t="s">
        <v>5304</v>
      </c>
      <c r="G88" s="282" t="s">
        <v>3073</v>
      </c>
      <c r="H88" s="283">
        <v>132</v>
      </c>
      <c r="I88" s="284"/>
      <c r="J88" s="285">
        <f>ROUND(I88*H88,2)</f>
        <v>0</v>
      </c>
      <c r="K88" s="281" t="s">
        <v>19</v>
      </c>
      <c r="L88" s="286"/>
      <c r="M88" s="287" t="s">
        <v>19</v>
      </c>
      <c r="N88" s="288" t="s">
        <v>45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245</v>
      </c>
      <c r="AT88" s="227" t="s">
        <v>542</v>
      </c>
      <c r="AU88" s="227" t="s">
        <v>81</v>
      </c>
      <c r="AY88" s="20" t="s">
        <v>197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81</v>
      </c>
      <c r="BK88" s="228">
        <f>ROUND(I88*H88,2)</f>
        <v>0</v>
      </c>
      <c r="BL88" s="20" t="s">
        <v>109</v>
      </c>
      <c r="BM88" s="227" t="s">
        <v>5305</v>
      </c>
    </row>
    <row r="89" s="2" customFormat="1" ht="33" customHeight="1">
      <c r="A89" s="41"/>
      <c r="B89" s="42"/>
      <c r="C89" s="279" t="s">
        <v>94</v>
      </c>
      <c r="D89" s="279" t="s">
        <v>542</v>
      </c>
      <c r="E89" s="280" t="s">
        <v>5306</v>
      </c>
      <c r="F89" s="281" t="s">
        <v>5307</v>
      </c>
      <c r="G89" s="282" t="s">
        <v>3374</v>
      </c>
      <c r="H89" s="283">
        <v>110</v>
      </c>
      <c r="I89" s="284"/>
      <c r="J89" s="285">
        <f>ROUND(I89*H89,2)</f>
        <v>0</v>
      </c>
      <c r="K89" s="281" t="s">
        <v>19</v>
      </c>
      <c r="L89" s="286"/>
      <c r="M89" s="287" t="s">
        <v>19</v>
      </c>
      <c r="N89" s="288" t="s">
        <v>45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245</v>
      </c>
      <c r="AT89" s="227" t="s">
        <v>542</v>
      </c>
      <c r="AU89" s="227" t="s">
        <v>81</v>
      </c>
      <c r="AY89" s="20" t="s">
        <v>197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81</v>
      </c>
      <c r="BK89" s="228">
        <f>ROUND(I89*H89,2)</f>
        <v>0</v>
      </c>
      <c r="BL89" s="20" t="s">
        <v>109</v>
      </c>
      <c r="BM89" s="227" t="s">
        <v>5308</v>
      </c>
    </row>
    <row r="90" s="2" customFormat="1" ht="16.5" customHeight="1">
      <c r="A90" s="41"/>
      <c r="B90" s="42"/>
      <c r="C90" s="279" t="s">
        <v>109</v>
      </c>
      <c r="D90" s="279" t="s">
        <v>542</v>
      </c>
      <c r="E90" s="280" t="s">
        <v>5309</v>
      </c>
      <c r="F90" s="281" t="s">
        <v>5310</v>
      </c>
      <c r="G90" s="282" t="s">
        <v>3374</v>
      </c>
      <c r="H90" s="283">
        <v>1</v>
      </c>
      <c r="I90" s="284"/>
      <c r="J90" s="285">
        <f>ROUND(I90*H90,2)</f>
        <v>0</v>
      </c>
      <c r="K90" s="281" t="s">
        <v>19</v>
      </c>
      <c r="L90" s="286"/>
      <c r="M90" s="287" t="s">
        <v>19</v>
      </c>
      <c r="N90" s="288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245</v>
      </c>
      <c r="AT90" s="227" t="s">
        <v>542</v>
      </c>
      <c r="AU90" s="227" t="s">
        <v>81</v>
      </c>
      <c r="AY90" s="20" t="s">
        <v>197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81</v>
      </c>
      <c r="BK90" s="228">
        <f>ROUND(I90*H90,2)</f>
        <v>0</v>
      </c>
      <c r="BL90" s="20" t="s">
        <v>109</v>
      </c>
      <c r="BM90" s="227" t="s">
        <v>5311</v>
      </c>
    </row>
    <row r="91" s="2" customFormat="1" ht="16.5" customHeight="1">
      <c r="A91" s="41"/>
      <c r="B91" s="42"/>
      <c r="C91" s="279" t="s">
        <v>230</v>
      </c>
      <c r="D91" s="279" t="s">
        <v>542</v>
      </c>
      <c r="E91" s="280" t="s">
        <v>5312</v>
      </c>
      <c r="F91" s="281" t="s">
        <v>5313</v>
      </c>
      <c r="G91" s="282" t="s">
        <v>3374</v>
      </c>
      <c r="H91" s="283">
        <v>110</v>
      </c>
      <c r="I91" s="284"/>
      <c r="J91" s="285">
        <f>ROUND(I91*H91,2)</f>
        <v>0</v>
      </c>
      <c r="K91" s="281" t="s">
        <v>19</v>
      </c>
      <c r="L91" s="286"/>
      <c r="M91" s="287" t="s">
        <v>19</v>
      </c>
      <c r="N91" s="288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245</v>
      </c>
      <c r="AT91" s="227" t="s">
        <v>542</v>
      </c>
      <c r="AU91" s="227" t="s">
        <v>81</v>
      </c>
      <c r="AY91" s="20" t="s">
        <v>197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81</v>
      </c>
      <c r="BK91" s="228">
        <f>ROUND(I91*H91,2)</f>
        <v>0</v>
      </c>
      <c r="BL91" s="20" t="s">
        <v>109</v>
      </c>
      <c r="BM91" s="227" t="s">
        <v>5314</v>
      </c>
    </row>
    <row r="92" s="2" customFormat="1" ht="16.5" customHeight="1">
      <c r="A92" s="41"/>
      <c r="B92" s="42"/>
      <c r="C92" s="279" t="s">
        <v>698</v>
      </c>
      <c r="D92" s="279" t="s">
        <v>542</v>
      </c>
      <c r="E92" s="280" t="s">
        <v>5315</v>
      </c>
      <c r="F92" s="281" t="s">
        <v>5316</v>
      </c>
      <c r="G92" s="282" t="s">
        <v>3374</v>
      </c>
      <c r="H92" s="283">
        <v>1</v>
      </c>
      <c r="I92" s="284"/>
      <c r="J92" s="285">
        <f>ROUND(I92*H92,2)</f>
        <v>0</v>
      </c>
      <c r="K92" s="281" t="s">
        <v>19</v>
      </c>
      <c r="L92" s="286"/>
      <c r="M92" s="287" t="s">
        <v>19</v>
      </c>
      <c r="N92" s="288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245</v>
      </c>
      <c r="AT92" s="227" t="s">
        <v>542</v>
      </c>
      <c r="AU92" s="227" t="s">
        <v>81</v>
      </c>
      <c r="AY92" s="20" t="s">
        <v>197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81</v>
      </c>
      <c r="BK92" s="228">
        <f>ROUND(I92*H92,2)</f>
        <v>0</v>
      </c>
      <c r="BL92" s="20" t="s">
        <v>109</v>
      </c>
      <c r="BM92" s="227" t="s">
        <v>5317</v>
      </c>
    </row>
    <row r="93" s="2" customFormat="1" ht="16.5" customHeight="1">
      <c r="A93" s="41"/>
      <c r="B93" s="42"/>
      <c r="C93" s="279" t="s">
        <v>236</v>
      </c>
      <c r="D93" s="279" t="s">
        <v>542</v>
      </c>
      <c r="E93" s="280" t="s">
        <v>5318</v>
      </c>
      <c r="F93" s="281" t="s">
        <v>5319</v>
      </c>
      <c r="G93" s="282" t="s">
        <v>3374</v>
      </c>
      <c r="H93" s="283">
        <v>2</v>
      </c>
      <c r="I93" s="284"/>
      <c r="J93" s="285">
        <f>ROUND(I93*H93,2)</f>
        <v>0</v>
      </c>
      <c r="K93" s="281" t="s">
        <v>19</v>
      </c>
      <c r="L93" s="286"/>
      <c r="M93" s="287" t="s">
        <v>19</v>
      </c>
      <c r="N93" s="288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245</v>
      </c>
      <c r="AT93" s="227" t="s">
        <v>542</v>
      </c>
      <c r="AU93" s="227" t="s">
        <v>81</v>
      </c>
      <c r="AY93" s="20" t="s">
        <v>197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81</v>
      </c>
      <c r="BK93" s="228">
        <f>ROUND(I93*H93,2)</f>
        <v>0</v>
      </c>
      <c r="BL93" s="20" t="s">
        <v>109</v>
      </c>
      <c r="BM93" s="227" t="s">
        <v>5320</v>
      </c>
    </row>
    <row r="94" s="2" customFormat="1" ht="16.5" customHeight="1">
      <c r="A94" s="41"/>
      <c r="B94" s="42"/>
      <c r="C94" s="279" t="s">
        <v>245</v>
      </c>
      <c r="D94" s="279" t="s">
        <v>542</v>
      </c>
      <c r="E94" s="280" t="s">
        <v>5321</v>
      </c>
      <c r="F94" s="281" t="s">
        <v>5322</v>
      </c>
      <c r="G94" s="282" t="s">
        <v>3374</v>
      </c>
      <c r="H94" s="283">
        <v>110</v>
      </c>
      <c r="I94" s="284"/>
      <c r="J94" s="285">
        <f>ROUND(I94*H94,2)</f>
        <v>0</v>
      </c>
      <c r="K94" s="281" t="s">
        <v>19</v>
      </c>
      <c r="L94" s="286"/>
      <c r="M94" s="287" t="s">
        <v>19</v>
      </c>
      <c r="N94" s="288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245</v>
      </c>
      <c r="AT94" s="227" t="s">
        <v>542</v>
      </c>
      <c r="AU94" s="227" t="s">
        <v>81</v>
      </c>
      <c r="AY94" s="20" t="s">
        <v>197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81</v>
      </c>
      <c r="BK94" s="228">
        <f>ROUND(I94*H94,2)</f>
        <v>0</v>
      </c>
      <c r="BL94" s="20" t="s">
        <v>109</v>
      </c>
      <c r="BM94" s="227" t="s">
        <v>5323</v>
      </c>
    </row>
    <row r="95" s="2" customFormat="1" ht="16.5" customHeight="1">
      <c r="A95" s="41"/>
      <c r="B95" s="42"/>
      <c r="C95" s="279" t="s">
        <v>250</v>
      </c>
      <c r="D95" s="279" t="s">
        <v>542</v>
      </c>
      <c r="E95" s="280" t="s">
        <v>5324</v>
      </c>
      <c r="F95" s="281" t="s">
        <v>5325</v>
      </c>
      <c r="G95" s="282" t="s">
        <v>1259</v>
      </c>
      <c r="H95" s="300"/>
      <c r="I95" s="284"/>
      <c r="J95" s="285">
        <f>ROUND(I95*H95,2)</f>
        <v>0</v>
      </c>
      <c r="K95" s="281" t="s">
        <v>19</v>
      </c>
      <c r="L95" s="286"/>
      <c r="M95" s="287" t="s">
        <v>19</v>
      </c>
      <c r="N95" s="288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245</v>
      </c>
      <c r="AT95" s="227" t="s">
        <v>542</v>
      </c>
      <c r="AU95" s="227" t="s">
        <v>81</v>
      </c>
      <c r="AY95" s="20" t="s">
        <v>197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81</v>
      </c>
      <c r="BK95" s="228">
        <f>ROUND(I95*H95,2)</f>
        <v>0</v>
      </c>
      <c r="BL95" s="20" t="s">
        <v>109</v>
      </c>
      <c r="BM95" s="227" t="s">
        <v>5326</v>
      </c>
    </row>
    <row r="96" s="2" customFormat="1" ht="16.5" customHeight="1">
      <c r="A96" s="41"/>
      <c r="B96" s="42"/>
      <c r="C96" s="279" t="s">
        <v>2766</v>
      </c>
      <c r="D96" s="279" t="s">
        <v>542</v>
      </c>
      <c r="E96" s="280" t="s">
        <v>5327</v>
      </c>
      <c r="F96" s="281" t="s">
        <v>5325</v>
      </c>
      <c r="G96" s="282" t="s">
        <v>3374</v>
      </c>
      <c r="H96" s="283">
        <v>1</v>
      </c>
      <c r="I96" s="284"/>
      <c r="J96" s="285">
        <f>ROUND(I96*H96,2)</f>
        <v>0</v>
      </c>
      <c r="K96" s="281" t="s">
        <v>19</v>
      </c>
      <c r="L96" s="286"/>
      <c r="M96" s="287" t="s">
        <v>19</v>
      </c>
      <c r="N96" s="288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245</v>
      </c>
      <c r="AT96" s="227" t="s">
        <v>542</v>
      </c>
      <c r="AU96" s="227" t="s">
        <v>81</v>
      </c>
      <c r="AY96" s="20" t="s">
        <v>197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81</v>
      </c>
      <c r="BK96" s="228">
        <f>ROUND(I96*H96,2)</f>
        <v>0</v>
      </c>
      <c r="BL96" s="20" t="s">
        <v>109</v>
      </c>
      <c r="BM96" s="227" t="s">
        <v>5328</v>
      </c>
    </row>
    <row r="97" s="2" customFormat="1" ht="21.75" customHeight="1">
      <c r="A97" s="41"/>
      <c r="B97" s="42"/>
      <c r="C97" s="279" t="s">
        <v>259</v>
      </c>
      <c r="D97" s="279" t="s">
        <v>542</v>
      </c>
      <c r="E97" s="280" t="s">
        <v>5329</v>
      </c>
      <c r="F97" s="281" t="s">
        <v>5330</v>
      </c>
      <c r="G97" s="282" t="s">
        <v>886</v>
      </c>
      <c r="H97" s="283">
        <v>510</v>
      </c>
      <c r="I97" s="284"/>
      <c r="J97" s="285">
        <f>ROUND(I97*H97,2)</f>
        <v>0</v>
      </c>
      <c r="K97" s="281" t="s">
        <v>19</v>
      </c>
      <c r="L97" s="286"/>
      <c r="M97" s="287" t="s">
        <v>19</v>
      </c>
      <c r="N97" s="288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245</v>
      </c>
      <c r="AT97" s="227" t="s">
        <v>542</v>
      </c>
      <c r="AU97" s="227" t="s">
        <v>81</v>
      </c>
      <c r="AY97" s="20" t="s">
        <v>197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81</v>
      </c>
      <c r="BK97" s="228">
        <f>ROUND(I97*H97,2)</f>
        <v>0</v>
      </c>
      <c r="BL97" s="20" t="s">
        <v>109</v>
      </c>
      <c r="BM97" s="227" t="s">
        <v>5331</v>
      </c>
    </row>
    <row r="98" s="2" customFormat="1" ht="21.75" customHeight="1">
      <c r="A98" s="41"/>
      <c r="B98" s="42"/>
      <c r="C98" s="279" t="s">
        <v>8</v>
      </c>
      <c r="D98" s="279" t="s">
        <v>542</v>
      </c>
      <c r="E98" s="280" t="s">
        <v>5332</v>
      </c>
      <c r="F98" s="281" t="s">
        <v>5333</v>
      </c>
      <c r="G98" s="282" t="s">
        <v>886</v>
      </c>
      <c r="H98" s="283">
        <v>510</v>
      </c>
      <c r="I98" s="284"/>
      <c r="J98" s="285">
        <f>ROUND(I98*H98,2)</f>
        <v>0</v>
      </c>
      <c r="K98" s="281" t="s">
        <v>19</v>
      </c>
      <c r="L98" s="286"/>
      <c r="M98" s="287" t="s">
        <v>19</v>
      </c>
      <c r="N98" s="288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245</v>
      </c>
      <c r="AT98" s="227" t="s">
        <v>542</v>
      </c>
      <c r="AU98" s="227" t="s">
        <v>81</v>
      </c>
      <c r="AY98" s="20" t="s">
        <v>197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81</v>
      </c>
      <c r="BK98" s="228">
        <f>ROUND(I98*H98,2)</f>
        <v>0</v>
      </c>
      <c r="BL98" s="20" t="s">
        <v>109</v>
      </c>
      <c r="BM98" s="227" t="s">
        <v>5334</v>
      </c>
    </row>
    <row r="99" s="2" customFormat="1" ht="24.15" customHeight="1">
      <c r="A99" s="41"/>
      <c r="B99" s="42"/>
      <c r="C99" s="279" t="s">
        <v>271</v>
      </c>
      <c r="D99" s="279" t="s">
        <v>542</v>
      </c>
      <c r="E99" s="280" t="s">
        <v>5335</v>
      </c>
      <c r="F99" s="281" t="s">
        <v>5336</v>
      </c>
      <c r="G99" s="282" t="s">
        <v>5337</v>
      </c>
      <c r="H99" s="283">
        <v>10</v>
      </c>
      <c r="I99" s="284"/>
      <c r="J99" s="285">
        <f>ROUND(I99*H99,2)</f>
        <v>0</v>
      </c>
      <c r="K99" s="281" t="s">
        <v>19</v>
      </c>
      <c r="L99" s="286"/>
      <c r="M99" s="287" t="s">
        <v>19</v>
      </c>
      <c r="N99" s="288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245</v>
      </c>
      <c r="AT99" s="227" t="s">
        <v>542</v>
      </c>
      <c r="AU99" s="227" t="s">
        <v>81</v>
      </c>
      <c r="AY99" s="20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81</v>
      </c>
      <c r="BK99" s="228">
        <f>ROUND(I99*H99,2)</f>
        <v>0</v>
      </c>
      <c r="BL99" s="20" t="s">
        <v>109</v>
      </c>
      <c r="BM99" s="227" t="s">
        <v>5338</v>
      </c>
    </row>
    <row r="100" s="2" customFormat="1" ht="24.15" customHeight="1">
      <c r="A100" s="41"/>
      <c r="B100" s="42"/>
      <c r="C100" s="279" t="s">
        <v>278</v>
      </c>
      <c r="D100" s="279" t="s">
        <v>542</v>
      </c>
      <c r="E100" s="280" t="s">
        <v>5339</v>
      </c>
      <c r="F100" s="281" t="s">
        <v>5340</v>
      </c>
      <c r="G100" s="282" t="s">
        <v>5337</v>
      </c>
      <c r="H100" s="283">
        <v>10</v>
      </c>
      <c r="I100" s="284"/>
      <c r="J100" s="285">
        <f>ROUND(I100*H100,2)</f>
        <v>0</v>
      </c>
      <c r="K100" s="281" t="s">
        <v>19</v>
      </c>
      <c r="L100" s="286"/>
      <c r="M100" s="287" t="s">
        <v>19</v>
      </c>
      <c r="N100" s="288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245</v>
      </c>
      <c r="AT100" s="227" t="s">
        <v>542</v>
      </c>
      <c r="AU100" s="227" t="s">
        <v>81</v>
      </c>
      <c r="AY100" s="20" t="s">
        <v>197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81</v>
      </c>
      <c r="BK100" s="228">
        <f>ROUND(I100*H100,2)</f>
        <v>0</v>
      </c>
      <c r="BL100" s="20" t="s">
        <v>109</v>
      </c>
      <c r="BM100" s="227" t="s">
        <v>5341</v>
      </c>
    </row>
    <row r="101" s="2" customFormat="1" ht="16.5" customHeight="1">
      <c r="A101" s="41"/>
      <c r="B101" s="42"/>
      <c r="C101" s="279" t="s">
        <v>629</v>
      </c>
      <c r="D101" s="289" t="s">
        <v>542</v>
      </c>
      <c r="E101" s="280" t="s">
        <v>5342</v>
      </c>
      <c r="F101" s="281" t="s">
        <v>5343</v>
      </c>
      <c r="G101" s="282" t="s">
        <v>3374</v>
      </c>
      <c r="H101" s="283">
        <v>1</v>
      </c>
      <c r="I101" s="284"/>
      <c r="J101" s="285">
        <f>ROUND(I101*H101,2)</f>
        <v>0</v>
      </c>
      <c r="K101" s="281" t="s">
        <v>19</v>
      </c>
      <c r="L101" s="286"/>
      <c r="M101" s="287" t="s">
        <v>19</v>
      </c>
      <c r="N101" s="288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245</v>
      </c>
      <c r="AT101" s="227" t="s">
        <v>542</v>
      </c>
      <c r="AU101" s="227" t="s">
        <v>81</v>
      </c>
      <c r="AY101" s="20" t="s">
        <v>197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81</v>
      </c>
      <c r="BK101" s="228">
        <f>ROUND(I101*H101,2)</f>
        <v>0</v>
      </c>
      <c r="BL101" s="20" t="s">
        <v>109</v>
      </c>
      <c r="BM101" s="227" t="s">
        <v>5344</v>
      </c>
    </row>
    <row r="102" s="2" customFormat="1" ht="16.5" customHeight="1">
      <c r="A102" s="41"/>
      <c r="B102" s="42"/>
      <c r="C102" s="279" t="s">
        <v>284</v>
      </c>
      <c r="D102" s="279" t="s">
        <v>542</v>
      </c>
      <c r="E102" s="280" t="s">
        <v>5345</v>
      </c>
      <c r="F102" s="281" t="s">
        <v>5346</v>
      </c>
      <c r="G102" s="282" t="s">
        <v>3073</v>
      </c>
      <c r="H102" s="283">
        <v>1</v>
      </c>
      <c r="I102" s="284"/>
      <c r="J102" s="285">
        <f>ROUND(I102*H102,2)</f>
        <v>0</v>
      </c>
      <c r="K102" s="281" t="s">
        <v>19</v>
      </c>
      <c r="L102" s="286"/>
      <c r="M102" s="287" t="s">
        <v>19</v>
      </c>
      <c r="N102" s="288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245</v>
      </c>
      <c r="AT102" s="227" t="s">
        <v>542</v>
      </c>
      <c r="AU102" s="227" t="s">
        <v>81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109</v>
      </c>
      <c r="BM102" s="227" t="s">
        <v>5347</v>
      </c>
    </row>
    <row r="103" s="2" customFormat="1" ht="16.5" customHeight="1">
      <c r="A103" s="41"/>
      <c r="B103" s="42"/>
      <c r="C103" s="279" t="s">
        <v>291</v>
      </c>
      <c r="D103" s="279" t="s">
        <v>542</v>
      </c>
      <c r="E103" s="280" t="s">
        <v>5348</v>
      </c>
      <c r="F103" s="281" t="s">
        <v>5349</v>
      </c>
      <c r="G103" s="282" t="s">
        <v>1259</v>
      </c>
      <c r="H103" s="300"/>
      <c r="I103" s="284"/>
      <c r="J103" s="285">
        <f>ROUND(I103*H103,2)</f>
        <v>0</v>
      </c>
      <c r="K103" s="281" t="s">
        <v>19</v>
      </c>
      <c r="L103" s="286"/>
      <c r="M103" s="287" t="s">
        <v>19</v>
      </c>
      <c r="N103" s="288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245</v>
      </c>
      <c r="AT103" s="227" t="s">
        <v>542</v>
      </c>
      <c r="AU103" s="227" t="s">
        <v>81</v>
      </c>
      <c r="AY103" s="20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81</v>
      </c>
      <c r="BK103" s="228">
        <f>ROUND(I103*H103,2)</f>
        <v>0</v>
      </c>
      <c r="BL103" s="20" t="s">
        <v>109</v>
      </c>
      <c r="BM103" s="227" t="s">
        <v>5350</v>
      </c>
    </row>
    <row r="104" s="2" customFormat="1" ht="16.5" customHeight="1">
      <c r="A104" s="41"/>
      <c r="B104" s="42"/>
      <c r="C104" s="279" t="s">
        <v>296</v>
      </c>
      <c r="D104" s="279" t="s">
        <v>542</v>
      </c>
      <c r="E104" s="280" t="s">
        <v>5351</v>
      </c>
      <c r="F104" s="281" t="s">
        <v>5352</v>
      </c>
      <c r="G104" s="282" t="s">
        <v>1259</v>
      </c>
      <c r="H104" s="300"/>
      <c r="I104" s="284"/>
      <c r="J104" s="285">
        <f>ROUND(I104*H104,2)</f>
        <v>0</v>
      </c>
      <c r="K104" s="281" t="s">
        <v>19</v>
      </c>
      <c r="L104" s="286"/>
      <c r="M104" s="287" t="s">
        <v>19</v>
      </c>
      <c r="N104" s="288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245</v>
      </c>
      <c r="AT104" s="227" t="s">
        <v>542</v>
      </c>
      <c r="AU104" s="227" t="s">
        <v>81</v>
      </c>
      <c r="AY104" s="20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81</v>
      </c>
      <c r="BK104" s="228">
        <f>ROUND(I104*H104,2)</f>
        <v>0</v>
      </c>
      <c r="BL104" s="20" t="s">
        <v>109</v>
      </c>
      <c r="BM104" s="227" t="s">
        <v>5353</v>
      </c>
    </row>
    <row r="105" s="2" customFormat="1" ht="16.5" customHeight="1">
      <c r="A105" s="41"/>
      <c r="B105" s="42"/>
      <c r="C105" s="279" t="s">
        <v>303</v>
      </c>
      <c r="D105" s="279" t="s">
        <v>542</v>
      </c>
      <c r="E105" s="280" t="s">
        <v>5354</v>
      </c>
      <c r="F105" s="281" t="s">
        <v>5355</v>
      </c>
      <c r="G105" s="282" t="s">
        <v>1259</v>
      </c>
      <c r="H105" s="300"/>
      <c r="I105" s="284"/>
      <c r="J105" s="285">
        <f>ROUND(I105*H105,2)</f>
        <v>0</v>
      </c>
      <c r="K105" s="281" t="s">
        <v>19</v>
      </c>
      <c r="L105" s="286"/>
      <c r="M105" s="287" t="s">
        <v>19</v>
      </c>
      <c r="N105" s="288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245</v>
      </c>
      <c r="AT105" s="227" t="s">
        <v>542</v>
      </c>
      <c r="AU105" s="227" t="s">
        <v>81</v>
      </c>
      <c r="AY105" s="20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81</v>
      </c>
      <c r="BK105" s="228">
        <f>ROUND(I105*H105,2)</f>
        <v>0</v>
      </c>
      <c r="BL105" s="20" t="s">
        <v>109</v>
      </c>
      <c r="BM105" s="227" t="s">
        <v>5356</v>
      </c>
    </row>
    <row r="106" s="12" customFormat="1" ht="25.92" customHeight="1">
      <c r="A106" s="12"/>
      <c r="B106" s="200"/>
      <c r="C106" s="201"/>
      <c r="D106" s="202" t="s">
        <v>73</v>
      </c>
      <c r="E106" s="203" t="s">
        <v>3733</v>
      </c>
      <c r="F106" s="203" t="s">
        <v>5357</v>
      </c>
      <c r="G106" s="201"/>
      <c r="H106" s="201"/>
      <c r="I106" s="204"/>
      <c r="J106" s="205">
        <f>BK106</f>
        <v>0</v>
      </c>
      <c r="K106" s="201"/>
      <c r="L106" s="206"/>
      <c r="M106" s="207"/>
      <c r="N106" s="208"/>
      <c r="O106" s="208"/>
      <c r="P106" s="209">
        <f>SUM(P107:P129)</f>
        <v>0</v>
      </c>
      <c r="Q106" s="208"/>
      <c r="R106" s="209">
        <f>SUM(R107:R129)</f>
        <v>0</v>
      </c>
      <c r="S106" s="208"/>
      <c r="T106" s="210">
        <f>SUM(T107:T129)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81</v>
      </c>
      <c r="AT106" s="212" t="s">
        <v>73</v>
      </c>
      <c r="AU106" s="212" t="s">
        <v>74</v>
      </c>
      <c r="AY106" s="211" t="s">
        <v>197</v>
      </c>
      <c r="BK106" s="213">
        <f>SUM(BK107:BK129)</f>
        <v>0</v>
      </c>
    </row>
    <row r="107" s="2" customFormat="1" ht="44.25" customHeight="1">
      <c r="A107" s="41"/>
      <c r="B107" s="42"/>
      <c r="C107" s="279" t="s">
        <v>310</v>
      </c>
      <c r="D107" s="279" t="s">
        <v>542</v>
      </c>
      <c r="E107" s="280" t="s">
        <v>5358</v>
      </c>
      <c r="F107" s="281" t="s">
        <v>5359</v>
      </c>
      <c r="G107" s="282" t="s">
        <v>3374</v>
      </c>
      <c r="H107" s="283">
        <v>40</v>
      </c>
      <c r="I107" s="284"/>
      <c r="J107" s="285">
        <f>ROUND(I107*H107,2)</f>
        <v>0</v>
      </c>
      <c r="K107" s="281" t="s">
        <v>19</v>
      </c>
      <c r="L107" s="286"/>
      <c r="M107" s="287" t="s">
        <v>19</v>
      </c>
      <c r="N107" s="288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245</v>
      </c>
      <c r="AT107" s="227" t="s">
        <v>542</v>
      </c>
      <c r="AU107" s="227" t="s">
        <v>81</v>
      </c>
      <c r="AY107" s="20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81</v>
      </c>
      <c r="BK107" s="228">
        <f>ROUND(I107*H107,2)</f>
        <v>0</v>
      </c>
      <c r="BL107" s="20" t="s">
        <v>109</v>
      </c>
      <c r="BM107" s="227" t="s">
        <v>5360</v>
      </c>
    </row>
    <row r="108" s="2" customFormat="1" ht="16.5" customHeight="1">
      <c r="A108" s="41"/>
      <c r="B108" s="42"/>
      <c r="C108" s="279" t="s">
        <v>317</v>
      </c>
      <c r="D108" s="279" t="s">
        <v>542</v>
      </c>
      <c r="E108" s="280" t="s">
        <v>5361</v>
      </c>
      <c r="F108" s="281" t="s">
        <v>5362</v>
      </c>
      <c r="G108" s="282" t="s">
        <v>3374</v>
      </c>
      <c r="H108" s="283">
        <v>40</v>
      </c>
      <c r="I108" s="284"/>
      <c r="J108" s="285">
        <f>ROUND(I108*H108,2)</f>
        <v>0</v>
      </c>
      <c r="K108" s="281" t="s">
        <v>19</v>
      </c>
      <c r="L108" s="286"/>
      <c r="M108" s="287" t="s">
        <v>19</v>
      </c>
      <c r="N108" s="288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245</v>
      </c>
      <c r="AT108" s="227" t="s">
        <v>542</v>
      </c>
      <c r="AU108" s="227" t="s">
        <v>81</v>
      </c>
      <c r="AY108" s="20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81</v>
      </c>
      <c r="BK108" s="228">
        <f>ROUND(I108*H108,2)</f>
        <v>0</v>
      </c>
      <c r="BL108" s="20" t="s">
        <v>109</v>
      </c>
      <c r="BM108" s="227" t="s">
        <v>5363</v>
      </c>
    </row>
    <row r="109" s="2" customFormat="1" ht="16.5" customHeight="1">
      <c r="A109" s="41"/>
      <c r="B109" s="42"/>
      <c r="C109" s="279" t="s">
        <v>7</v>
      </c>
      <c r="D109" s="279" t="s">
        <v>542</v>
      </c>
      <c r="E109" s="280" t="s">
        <v>5364</v>
      </c>
      <c r="F109" s="281" t="s">
        <v>5365</v>
      </c>
      <c r="G109" s="282" t="s">
        <v>3374</v>
      </c>
      <c r="H109" s="283">
        <v>8</v>
      </c>
      <c r="I109" s="284"/>
      <c r="J109" s="285">
        <f>ROUND(I109*H109,2)</f>
        <v>0</v>
      </c>
      <c r="K109" s="281" t="s">
        <v>19</v>
      </c>
      <c r="L109" s="286"/>
      <c r="M109" s="287" t="s">
        <v>19</v>
      </c>
      <c r="N109" s="288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245</v>
      </c>
      <c r="AT109" s="227" t="s">
        <v>542</v>
      </c>
      <c r="AU109" s="227" t="s">
        <v>81</v>
      </c>
      <c r="AY109" s="20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81</v>
      </c>
      <c r="BK109" s="228">
        <f>ROUND(I109*H109,2)</f>
        <v>0</v>
      </c>
      <c r="BL109" s="20" t="s">
        <v>109</v>
      </c>
      <c r="BM109" s="227" t="s">
        <v>5366</v>
      </c>
    </row>
    <row r="110" s="2" customFormat="1" ht="24.15" customHeight="1">
      <c r="A110" s="41"/>
      <c r="B110" s="42"/>
      <c r="C110" s="279" t="s">
        <v>328</v>
      </c>
      <c r="D110" s="279" t="s">
        <v>542</v>
      </c>
      <c r="E110" s="280" t="s">
        <v>5367</v>
      </c>
      <c r="F110" s="281" t="s">
        <v>5368</v>
      </c>
      <c r="G110" s="282" t="s">
        <v>3374</v>
      </c>
      <c r="H110" s="283">
        <v>10</v>
      </c>
      <c r="I110" s="284"/>
      <c r="J110" s="285">
        <f>ROUND(I110*H110,2)</f>
        <v>0</v>
      </c>
      <c r="K110" s="281" t="s">
        <v>19</v>
      </c>
      <c r="L110" s="286"/>
      <c r="M110" s="287" t="s">
        <v>19</v>
      </c>
      <c r="N110" s="288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245</v>
      </c>
      <c r="AT110" s="227" t="s">
        <v>542</v>
      </c>
      <c r="AU110" s="227" t="s">
        <v>81</v>
      </c>
      <c r="AY110" s="20" t="s">
        <v>197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81</v>
      </c>
      <c r="BK110" s="228">
        <f>ROUND(I110*H110,2)</f>
        <v>0</v>
      </c>
      <c r="BL110" s="20" t="s">
        <v>109</v>
      </c>
      <c r="BM110" s="227" t="s">
        <v>5369</v>
      </c>
    </row>
    <row r="111" s="2" customFormat="1" ht="16.5" customHeight="1">
      <c r="A111" s="41"/>
      <c r="B111" s="42"/>
      <c r="C111" s="279" t="s">
        <v>337</v>
      </c>
      <c r="D111" s="279" t="s">
        <v>542</v>
      </c>
      <c r="E111" s="280" t="s">
        <v>5370</v>
      </c>
      <c r="F111" s="281" t="s">
        <v>5371</v>
      </c>
      <c r="G111" s="282" t="s">
        <v>886</v>
      </c>
      <c r="H111" s="283">
        <v>20</v>
      </c>
      <c r="I111" s="284"/>
      <c r="J111" s="285">
        <f>ROUND(I111*H111,2)</f>
        <v>0</v>
      </c>
      <c r="K111" s="281" t="s">
        <v>19</v>
      </c>
      <c r="L111" s="286"/>
      <c r="M111" s="287" t="s">
        <v>19</v>
      </c>
      <c r="N111" s="288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245</v>
      </c>
      <c r="AT111" s="227" t="s">
        <v>542</v>
      </c>
      <c r="AU111" s="227" t="s">
        <v>81</v>
      </c>
      <c r="AY111" s="20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81</v>
      </c>
      <c r="BK111" s="228">
        <f>ROUND(I111*H111,2)</f>
        <v>0</v>
      </c>
      <c r="BL111" s="20" t="s">
        <v>109</v>
      </c>
      <c r="BM111" s="227" t="s">
        <v>5372</v>
      </c>
    </row>
    <row r="112" s="2" customFormat="1" ht="16.5" customHeight="1">
      <c r="A112" s="41"/>
      <c r="B112" s="42"/>
      <c r="C112" s="279" t="s">
        <v>345</v>
      </c>
      <c r="D112" s="279" t="s">
        <v>542</v>
      </c>
      <c r="E112" s="280" t="s">
        <v>5373</v>
      </c>
      <c r="F112" s="281" t="s">
        <v>5374</v>
      </c>
      <c r="G112" s="282" t="s">
        <v>3374</v>
      </c>
      <c r="H112" s="283">
        <v>1</v>
      </c>
      <c r="I112" s="284"/>
      <c r="J112" s="285">
        <f>ROUND(I112*H112,2)</f>
        <v>0</v>
      </c>
      <c r="K112" s="281" t="s">
        <v>19</v>
      </c>
      <c r="L112" s="286"/>
      <c r="M112" s="287" t="s">
        <v>19</v>
      </c>
      <c r="N112" s="288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245</v>
      </c>
      <c r="AT112" s="227" t="s">
        <v>542</v>
      </c>
      <c r="AU112" s="227" t="s">
        <v>81</v>
      </c>
      <c r="AY112" s="20" t="s">
        <v>197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81</v>
      </c>
      <c r="BK112" s="228">
        <f>ROUND(I112*H112,2)</f>
        <v>0</v>
      </c>
      <c r="BL112" s="20" t="s">
        <v>109</v>
      </c>
      <c r="BM112" s="227" t="s">
        <v>5375</v>
      </c>
    </row>
    <row r="113" s="2" customFormat="1" ht="16.5" customHeight="1">
      <c r="A113" s="41"/>
      <c r="B113" s="42"/>
      <c r="C113" s="279" t="s">
        <v>352</v>
      </c>
      <c r="D113" s="279" t="s">
        <v>542</v>
      </c>
      <c r="E113" s="280" t="s">
        <v>5376</v>
      </c>
      <c r="F113" s="281" t="s">
        <v>5377</v>
      </c>
      <c r="G113" s="282" t="s">
        <v>3374</v>
      </c>
      <c r="H113" s="283">
        <v>50</v>
      </c>
      <c r="I113" s="284"/>
      <c r="J113" s="285">
        <f>ROUND(I113*H113,2)</f>
        <v>0</v>
      </c>
      <c r="K113" s="281" t="s">
        <v>19</v>
      </c>
      <c r="L113" s="286"/>
      <c r="M113" s="287" t="s">
        <v>19</v>
      </c>
      <c r="N113" s="288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245</v>
      </c>
      <c r="AT113" s="227" t="s">
        <v>542</v>
      </c>
      <c r="AU113" s="227" t="s">
        <v>81</v>
      </c>
      <c r="AY113" s="20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81</v>
      </c>
      <c r="BK113" s="228">
        <f>ROUND(I113*H113,2)</f>
        <v>0</v>
      </c>
      <c r="BL113" s="20" t="s">
        <v>109</v>
      </c>
      <c r="BM113" s="227" t="s">
        <v>5378</v>
      </c>
    </row>
    <row r="114" s="2" customFormat="1" ht="16.5" customHeight="1">
      <c r="A114" s="41"/>
      <c r="B114" s="42"/>
      <c r="C114" s="279" t="s">
        <v>359</v>
      </c>
      <c r="D114" s="279" t="s">
        <v>542</v>
      </c>
      <c r="E114" s="280" t="s">
        <v>5379</v>
      </c>
      <c r="F114" s="281" t="s">
        <v>5380</v>
      </c>
      <c r="G114" s="282" t="s">
        <v>3374</v>
      </c>
      <c r="H114" s="283">
        <v>1</v>
      </c>
      <c r="I114" s="284"/>
      <c r="J114" s="285">
        <f>ROUND(I114*H114,2)</f>
        <v>0</v>
      </c>
      <c r="K114" s="281" t="s">
        <v>19</v>
      </c>
      <c r="L114" s="286"/>
      <c r="M114" s="287" t="s">
        <v>19</v>
      </c>
      <c r="N114" s="288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245</v>
      </c>
      <c r="AT114" s="227" t="s">
        <v>542</v>
      </c>
      <c r="AU114" s="227" t="s">
        <v>81</v>
      </c>
      <c r="AY114" s="20" t="s">
        <v>197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81</v>
      </c>
      <c r="BK114" s="228">
        <f>ROUND(I114*H114,2)</f>
        <v>0</v>
      </c>
      <c r="BL114" s="20" t="s">
        <v>109</v>
      </c>
      <c r="BM114" s="227" t="s">
        <v>5381</v>
      </c>
    </row>
    <row r="115" s="2" customFormat="1" ht="24.15" customHeight="1">
      <c r="A115" s="41"/>
      <c r="B115" s="42"/>
      <c r="C115" s="279" t="s">
        <v>366</v>
      </c>
      <c r="D115" s="279" t="s">
        <v>542</v>
      </c>
      <c r="E115" s="280" t="s">
        <v>5382</v>
      </c>
      <c r="F115" s="281" t="s">
        <v>5383</v>
      </c>
      <c r="G115" s="282" t="s">
        <v>3374</v>
      </c>
      <c r="H115" s="283">
        <v>1</v>
      </c>
      <c r="I115" s="284"/>
      <c r="J115" s="285">
        <f>ROUND(I115*H115,2)</f>
        <v>0</v>
      </c>
      <c r="K115" s="281" t="s">
        <v>19</v>
      </c>
      <c r="L115" s="286"/>
      <c r="M115" s="287" t="s">
        <v>19</v>
      </c>
      <c r="N115" s="288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245</v>
      </c>
      <c r="AT115" s="227" t="s">
        <v>542</v>
      </c>
      <c r="AU115" s="227" t="s">
        <v>81</v>
      </c>
      <c r="AY115" s="20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81</v>
      </c>
      <c r="BK115" s="228">
        <f>ROUND(I115*H115,2)</f>
        <v>0</v>
      </c>
      <c r="BL115" s="20" t="s">
        <v>109</v>
      </c>
      <c r="BM115" s="227" t="s">
        <v>5384</v>
      </c>
    </row>
    <row r="116" s="2" customFormat="1" ht="33" customHeight="1">
      <c r="A116" s="41"/>
      <c r="B116" s="42"/>
      <c r="C116" s="279" t="s">
        <v>372</v>
      </c>
      <c r="D116" s="279" t="s">
        <v>542</v>
      </c>
      <c r="E116" s="280" t="s">
        <v>5385</v>
      </c>
      <c r="F116" s="281" t="s">
        <v>5386</v>
      </c>
      <c r="G116" s="282" t="s">
        <v>3374</v>
      </c>
      <c r="H116" s="283">
        <v>1</v>
      </c>
      <c r="I116" s="284"/>
      <c r="J116" s="285">
        <f>ROUND(I116*H116,2)</f>
        <v>0</v>
      </c>
      <c r="K116" s="281" t="s">
        <v>19</v>
      </c>
      <c r="L116" s="286"/>
      <c r="M116" s="287" t="s">
        <v>19</v>
      </c>
      <c r="N116" s="288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245</v>
      </c>
      <c r="AT116" s="227" t="s">
        <v>542</v>
      </c>
      <c r="AU116" s="227" t="s">
        <v>81</v>
      </c>
      <c r="AY116" s="20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81</v>
      </c>
      <c r="BK116" s="228">
        <f>ROUND(I116*H116,2)</f>
        <v>0</v>
      </c>
      <c r="BL116" s="20" t="s">
        <v>109</v>
      </c>
      <c r="BM116" s="227" t="s">
        <v>5387</v>
      </c>
    </row>
    <row r="117" s="2" customFormat="1" ht="16.5" customHeight="1">
      <c r="A117" s="41"/>
      <c r="B117" s="42"/>
      <c r="C117" s="279" t="s">
        <v>379</v>
      </c>
      <c r="D117" s="279" t="s">
        <v>542</v>
      </c>
      <c r="E117" s="280" t="s">
        <v>5388</v>
      </c>
      <c r="F117" s="281" t="s">
        <v>5389</v>
      </c>
      <c r="G117" s="282" t="s">
        <v>2094</v>
      </c>
      <c r="H117" s="283">
        <v>100</v>
      </c>
      <c r="I117" s="284"/>
      <c r="J117" s="285">
        <f>ROUND(I117*H117,2)</f>
        <v>0</v>
      </c>
      <c r="K117" s="281" t="s">
        <v>19</v>
      </c>
      <c r="L117" s="286"/>
      <c r="M117" s="287" t="s">
        <v>19</v>
      </c>
      <c r="N117" s="288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245</v>
      </c>
      <c r="AT117" s="227" t="s">
        <v>542</v>
      </c>
      <c r="AU117" s="227" t="s">
        <v>81</v>
      </c>
      <c r="AY117" s="20" t="s">
        <v>197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81</v>
      </c>
      <c r="BK117" s="228">
        <f>ROUND(I117*H117,2)</f>
        <v>0</v>
      </c>
      <c r="BL117" s="20" t="s">
        <v>109</v>
      </c>
      <c r="BM117" s="227" t="s">
        <v>5390</v>
      </c>
    </row>
    <row r="118" s="2" customFormat="1" ht="16.5" customHeight="1">
      <c r="A118" s="41"/>
      <c r="B118" s="42"/>
      <c r="C118" s="279" t="s">
        <v>383</v>
      </c>
      <c r="D118" s="279" t="s">
        <v>542</v>
      </c>
      <c r="E118" s="280" t="s">
        <v>5391</v>
      </c>
      <c r="F118" s="281" t="s">
        <v>5392</v>
      </c>
      <c r="G118" s="282" t="s">
        <v>3374</v>
      </c>
      <c r="H118" s="283">
        <v>20</v>
      </c>
      <c r="I118" s="284"/>
      <c r="J118" s="285">
        <f>ROUND(I118*H118,2)</f>
        <v>0</v>
      </c>
      <c r="K118" s="281" t="s">
        <v>19</v>
      </c>
      <c r="L118" s="286"/>
      <c r="M118" s="287" t="s">
        <v>19</v>
      </c>
      <c r="N118" s="288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245</v>
      </c>
      <c r="AT118" s="227" t="s">
        <v>542</v>
      </c>
      <c r="AU118" s="227" t="s">
        <v>81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109</v>
      </c>
      <c r="BM118" s="227" t="s">
        <v>5393</v>
      </c>
    </row>
    <row r="119" s="2" customFormat="1" ht="16.5" customHeight="1">
      <c r="A119" s="41"/>
      <c r="B119" s="42"/>
      <c r="C119" s="279" t="s">
        <v>390</v>
      </c>
      <c r="D119" s="279" t="s">
        <v>542</v>
      </c>
      <c r="E119" s="280" t="s">
        <v>5394</v>
      </c>
      <c r="F119" s="281" t="s">
        <v>5395</v>
      </c>
      <c r="G119" s="282" t="s">
        <v>3374</v>
      </c>
      <c r="H119" s="283">
        <v>4</v>
      </c>
      <c r="I119" s="284"/>
      <c r="J119" s="285">
        <f>ROUND(I119*H119,2)</f>
        <v>0</v>
      </c>
      <c r="K119" s="281" t="s">
        <v>19</v>
      </c>
      <c r="L119" s="286"/>
      <c r="M119" s="287" t="s">
        <v>19</v>
      </c>
      <c r="N119" s="288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245</v>
      </c>
      <c r="AT119" s="227" t="s">
        <v>542</v>
      </c>
      <c r="AU119" s="227" t="s">
        <v>81</v>
      </c>
      <c r="AY119" s="20" t="s">
        <v>197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81</v>
      </c>
      <c r="BK119" s="228">
        <f>ROUND(I119*H119,2)</f>
        <v>0</v>
      </c>
      <c r="BL119" s="20" t="s">
        <v>109</v>
      </c>
      <c r="BM119" s="227" t="s">
        <v>5396</v>
      </c>
    </row>
    <row r="120" s="2" customFormat="1" ht="16.5" customHeight="1">
      <c r="A120" s="41"/>
      <c r="B120" s="42"/>
      <c r="C120" s="279" t="s">
        <v>396</v>
      </c>
      <c r="D120" s="279" t="s">
        <v>542</v>
      </c>
      <c r="E120" s="280" t="s">
        <v>5397</v>
      </c>
      <c r="F120" s="281" t="s">
        <v>5398</v>
      </c>
      <c r="G120" s="282" t="s">
        <v>3374</v>
      </c>
      <c r="H120" s="283">
        <v>2</v>
      </c>
      <c r="I120" s="284"/>
      <c r="J120" s="285">
        <f>ROUND(I120*H120,2)</f>
        <v>0</v>
      </c>
      <c r="K120" s="281" t="s">
        <v>19</v>
      </c>
      <c r="L120" s="286"/>
      <c r="M120" s="287" t="s">
        <v>19</v>
      </c>
      <c r="N120" s="288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245</v>
      </c>
      <c r="AT120" s="227" t="s">
        <v>542</v>
      </c>
      <c r="AU120" s="227" t="s">
        <v>81</v>
      </c>
      <c r="AY120" s="20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81</v>
      </c>
      <c r="BK120" s="228">
        <f>ROUND(I120*H120,2)</f>
        <v>0</v>
      </c>
      <c r="BL120" s="20" t="s">
        <v>109</v>
      </c>
      <c r="BM120" s="227" t="s">
        <v>5399</v>
      </c>
    </row>
    <row r="121" s="2" customFormat="1" ht="49.05" customHeight="1">
      <c r="A121" s="41"/>
      <c r="B121" s="42"/>
      <c r="C121" s="216" t="s">
        <v>402</v>
      </c>
      <c r="D121" s="216" t="s">
        <v>199</v>
      </c>
      <c r="E121" s="217" t="s">
        <v>5400</v>
      </c>
      <c r="F121" s="218" t="s">
        <v>5401</v>
      </c>
      <c r="G121" s="219" t="s">
        <v>3374</v>
      </c>
      <c r="H121" s="220">
        <v>110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109</v>
      </c>
      <c r="AT121" s="227" t="s">
        <v>199</v>
      </c>
      <c r="AU121" s="227" t="s">
        <v>81</v>
      </c>
      <c r="AY121" s="20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81</v>
      </c>
      <c r="BK121" s="228">
        <f>ROUND(I121*H121,2)</f>
        <v>0</v>
      </c>
      <c r="BL121" s="20" t="s">
        <v>109</v>
      </c>
      <c r="BM121" s="227" t="s">
        <v>5402</v>
      </c>
    </row>
    <row r="122" s="2" customFormat="1" ht="24.15" customHeight="1">
      <c r="A122" s="41"/>
      <c r="B122" s="42"/>
      <c r="C122" s="216" t="s">
        <v>408</v>
      </c>
      <c r="D122" s="216" t="s">
        <v>199</v>
      </c>
      <c r="E122" s="217" t="s">
        <v>5403</v>
      </c>
      <c r="F122" s="218" t="s">
        <v>5404</v>
      </c>
      <c r="G122" s="219" t="s">
        <v>3374</v>
      </c>
      <c r="H122" s="220">
        <v>1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109</v>
      </c>
      <c r="AT122" s="227" t="s">
        <v>199</v>
      </c>
      <c r="AU122" s="227" t="s">
        <v>81</v>
      </c>
      <c r="AY122" s="20" t="s">
        <v>197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81</v>
      </c>
      <c r="BK122" s="228">
        <f>ROUND(I122*H122,2)</f>
        <v>0</v>
      </c>
      <c r="BL122" s="20" t="s">
        <v>109</v>
      </c>
      <c r="BM122" s="227" t="s">
        <v>5405</v>
      </c>
    </row>
    <row r="123" s="2" customFormat="1" ht="16.5" customHeight="1">
      <c r="A123" s="41"/>
      <c r="B123" s="42"/>
      <c r="C123" s="216" t="s">
        <v>415</v>
      </c>
      <c r="D123" s="216" t="s">
        <v>199</v>
      </c>
      <c r="E123" s="217" t="s">
        <v>5406</v>
      </c>
      <c r="F123" s="218" t="s">
        <v>5407</v>
      </c>
      <c r="G123" s="219" t="s">
        <v>3374</v>
      </c>
      <c r="H123" s="220">
        <v>2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109</v>
      </c>
      <c r="AT123" s="227" t="s">
        <v>199</v>
      </c>
      <c r="AU123" s="227" t="s">
        <v>81</v>
      </c>
      <c r="AY123" s="20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81</v>
      </c>
      <c r="BK123" s="228">
        <f>ROUND(I123*H123,2)</f>
        <v>0</v>
      </c>
      <c r="BL123" s="20" t="s">
        <v>109</v>
      </c>
      <c r="BM123" s="227" t="s">
        <v>5408</v>
      </c>
    </row>
    <row r="124" s="2" customFormat="1" ht="16.5" customHeight="1">
      <c r="A124" s="41"/>
      <c r="B124" s="42"/>
      <c r="C124" s="216" t="s">
        <v>423</v>
      </c>
      <c r="D124" s="216" t="s">
        <v>199</v>
      </c>
      <c r="E124" s="217" t="s">
        <v>5409</v>
      </c>
      <c r="F124" s="218" t="s">
        <v>5410</v>
      </c>
      <c r="G124" s="219" t="s">
        <v>3374</v>
      </c>
      <c r="H124" s="220">
        <v>110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109</v>
      </c>
      <c r="AT124" s="227" t="s">
        <v>199</v>
      </c>
      <c r="AU124" s="227" t="s">
        <v>81</v>
      </c>
      <c r="AY124" s="20" t="s">
        <v>197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81</v>
      </c>
      <c r="BK124" s="228">
        <f>ROUND(I124*H124,2)</f>
        <v>0</v>
      </c>
      <c r="BL124" s="20" t="s">
        <v>109</v>
      </c>
      <c r="BM124" s="227" t="s">
        <v>5411</v>
      </c>
    </row>
    <row r="125" s="2" customFormat="1" ht="16.5" customHeight="1">
      <c r="A125" s="41"/>
      <c r="B125" s="42"/>
      <c r="C125" s="216" t="s">
        <v>430</v>
      </c>
      <c r="D125" s="216" t="s">
        <v>199</v>
      </c>
      <c r="E125" s="217" t="s">
        <v>5412</v>
      </c>
      <c r="F125" s="218" t="s">
        <v>5413</v>
      </c>
      <c r="G125" s="219" t="s">
        <v>3374</v>
      </c>
      <c r="H125" s="220">
        <v>2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109</v>
      </c>
      <c r="AT125" s="227" t="s">
        <v>199</v>
      </c>
      <c r="AU125" s="227" t="s">
        <v>81</v>
      </c>
      <c r="AY125" s="20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81</v>
      </c>
      <c r="BK125" s="228">
        <f>ROUND(I125*H125,2)</f>
        <v>0</v>
      </c>
      <c r="BL125" s="20" t="s">
        <v>109</v>
      </c>
      <c r="BM125" s="227" t="s">
        <v>5414</v>
      </c>
    </row>
    <row r="126" s="2" customFormat="1" ht="16.5" customHeight="1">
      <c r="A126" s="41"/>
      <c r="B126" s="42"/>
      <c r="C126" s="216" t="s">
        <v>436</v>
      </c>
      <c r="D126" s="216" t="s">
        <v>199</v>
      </c>
      <c r="E126" s="217" t="s">
        <v>5415</v>
      </c>
      <c r="F126" s="218" t="s">
        <v>5416</v>
      </c>
      <c r="G126" s="219" t="s">
        <v>3374</v>
      </c>
      <c r="H126" s="220">
        <v>110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109</v>
      </c>
      <c r="AT126" s="227" t="s">
        <v>199</v>
      </c>
      <c r="AU126" s="227" t="s">
        <v>81</v>
      </c>
      <c r="AY126" s="20" t="s">
        <v>197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81</v>
      </c>
      <c r="BK126" s="228">
        <f>ROUND(I126*H126,2)</f>
        <v>0</v>
      </c>
      <c r="BL126" s="20" t="s">
        <v>109</v>
      </c>
      <c r="BM126" s="227" t="s">
        <v>5417</v>
      </c>
    </row>
    <row r="127" s="2" customFormat="1" ht="16.5" customHeight="1">
      <c r="A127" s="41"/>
      <c r="B127" s="42"/>
      <c r="C127" s="216" t="s">
        <v>442</v>
      </c>
      <c r="D127" s="216" t="s">
        <v>199</v>
      </c>
      <c r="E127" s="217" t="s">
        <v>5418</v>
      </c>
      <c r="F127" s="218" t="s">
        <v>5419</v>
      </c>
      <c r="G127" s="219" t="s">
        <v>3374</v>
      </c>
      <c r="H127" s="220">
        <v>1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109</v>
      </c>
      <c r="AT127" s="227" t="s">
        <v>199</v>
      </c>
      <c r="AU127" s="227" t="s">
        <v>81</v>
      </c>
      <c r="AY127" s="20" t="s">
        <v>197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81</v>
      </c>
      <c r="BK127" s="228">
        <f>ROUND(I127*H127,2)</f>
        <v>0</v>
      </c>
      <c r="BL127" s="20" t="s">
        <v>109</v>
      </c>
      <c r="BM127" s="227" t="s">
        <v>5420</v>
      </c>
    </row>
    <row r="128" s="2" customFormat="1" ht="16.5" customHeight="1">
      <c r="A128" s="41"/>
      <c r="B128" s="42"/>
      <c r="C128" s="216" t="s">
        <v>448</v>
      </c>
      <c r="D128" s="216" t="s">
        <v>199</v>
      </c>
      <c r="E128" s="217" t="s">
        <v>5421</v>
      </c>
      <c r="F128" s="218" t="s">
        <v>5422</v>
      </c>
      <c r="G128" s="219" t="s">
        <v>3374</v>
      </c>
      <c r="H128" s="220">
        <v>1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109</v>
      </c>
      <c r="AT128" s="227" t="s">
        <v>199</v>
      </c>
      <c r="AU128" s="227" t="s">
        <v>81</v>
      </c>
      <c r="AY128" s="20" t="s">
        <v>197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81</v>
      </c>
      <c r="BK128" s="228">
        <f>ROUND(I128*H128,2)</f>
        <v>0</v>
      </c>
      <c r="BL128" s="20" t="s">
        <v>109</v>
      </c>
      <c r="BM128" s="227" t="s">
        <v>5423</v>
      </c>
    </row>
    <row r="129" s="2" customFormat="1" ht="16.5" customHeight="1">
      <c r="A129" s="41"/>
      <c r="B129" s="42"/>
      <c r="C129" s="216" t="s">
        <v>455</v>
      </c>
      <c r="D129" s="216" t="s">
        <v>199</v>
      </c>
      <c r="E129" s="217" t="s">
        <v>5424</v>
      </c>
      <c r="F129" s="218" t="s">
        <v>5425</v>
      </c>
      <c r="G129" s="219" t="s">
        <v>3374</v>
      </c>
      <c r="H129" s="220">
        <v>5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109</v>
      </c>
      <c r="AT129" s="227" t="s">
        <v>199</v>
      </c>
      <c r="AU129" s="227" t="s">
        <v>81</v>
      </c>
      <c r="AY129" s="20" t="s">
        <v>197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81</v>
      </c>
      <c r="BK129" s="228">
        <f>ROUND(I129*H129,2)</f>
        <v>0</v>
      </c>
      <c r="BL129" s="20" t="s">
        <v>109</v>
      </c>
      <c r="BM129" s="227" t="s">
        <v>5426</v>
      </c>
    </row>
    <row r="130" s="12" customFormat="1" ht="25.92" customHeight="1">
      <c r="A130" s="12"/>
      <c r="B130" s="200"/>
      <c r="C130" s="201"/>
      <c r="D130" s="202" t="s">
        <v>73</v>
      </c>
      <c r="E130" s="203" t="s">
        <v>2066</v>
      </c>
      <c r="F130" s="203" t="s">
        <v>5427</v>
      </c>
      <c r="G130" s="201"/>
      <c r="H130" s="201"/>
      <c r="I130" s="204"/>
      <c r="J130" s="205">
        <f>BK130</f>
        <v>0</v>
      </c>
      <c r="K130" s="201"/>
      <c r="L130" s="206"/>
      <c r="M130" s="207"/>
      <c r="N130" s="208"/>
      <c r="O130" s="208"/>
      <c r="P130" s="209">
        <f>SUM(P131:P134)</f>
        <v>0</v>
      </c>
      <c r="Q130" s="208"/>
      <c r="R130" s="209">
        <f>SUM(R131:R134)</f>
        <v>0</v>
      </c>
      <c r="S130" s="208"/>
      <c r="T130" s="210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81</v>
      </c>
      <c r="AT130" s="212" t="s">
        <v>73</v>
      </c>
      <c r="AU130" s="212" t="s">
        <v>74</v>
      </c>
      <c r="AY130" s="211" t="s">
        <v>197</v>
      </c>
      <c r="BK130" s="213">
        <f>SUM(BK131:BK134)</f>
        <v>0</v>
      </c>
    </row>
    <row r="131" s="2" customFormat="1" ht="37.8" customHeight="1">
      <c r="A131" s="41"/>
      <c r="B131" s="42"/>
      <c r="C131" s="279" t="s">
        <v>462</v>
      </c>
      <c r="D131" s="279" t="s">
        <v>542</v>
      </c>
      <c r="E131" s="280" t="s">
        <v>5428</v>
      </c>
      <c r="F131" s="281" t="s">
        <v>5429</v>
      </c>
      <c r="G131" s="282" t="s">
        <v>886</v>
      </c>
      <c r="H131" s="283">
        <v>220</v>
      </c>
      <c r="I131" s="284"/>
      <c r="J131" s="285">
        <f>ROUND(I131*H131,2)</f>
        <v>0</v>
      </c>
      <c r="K131" s="281" t="s">
        <v>19</v>
      </c>
      <c r="L131" s="286"/>
      <c r="M131" s="287" t="s">
        <v>19</v>
      </c>
      <c r="N131" s="288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245</v>
      </c>
      <c r="AT131" s="227" t="s">
        <v>542</v>
      </c>
      <c r="AU131" s="227" t="s">
        <v>81</v>
      </c>
      <c r="AY131" s="20" t="s">
        <v>197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81</v>
      </c>
      <c r="BK131" s="228">
        <f>ROUND(I131*H131,2)</f>
        <v>0</v>
      </c>
      <c r="BL131" s="20" t="s">
        <v>109</v>
      </c>
      <c r="BM131" s="227" t="s">
        <v>5430</v>
      </c>
    </row>
    <row r="132" s="2" customFormat="1" ht="49.05" customHeight="1">
      <c r="A132" s="41"/>
      <c r="B132" s="42"/>
      <c r="C132" s="279" t="s">
        <v>467</v>
      </c>
      <c r="D132" s="279" t="s">
        <v>542</v>
      </c>
      <c r="E132" s="280" t="s">
        <v>5431</v>
      </c>
      <c r="F132" s="281" t="s">
        <v>5432</v>
      </c>
      <c r="G132" s="282" t="s">
        <v>3374</v>
      </c>
      <c r="H132" s="283">
        <v>50</v>
      </c>
      <c r="I132" s="284"/>
      <c r="J132" s="285">
        <f>ROUND(I132*H132,2)</f>
        <v>0</v>
      </c>
      <c r="K132" s="281" t="s">
        <v>19</v>
      </c>
      <c r="L132" s="286"/>
      <c r="M132" s="287" t="s">
        <v>19</v>
      </c>
      <c r="N132" s="288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245</v>
      </c>
      <c r="AT132" s="227" t="s">
        <v>542</v>
      </c>
      <c r="AU132" s="227" t="s">
        <v>81</v>
      </c>
      <c r="AY132" s="20" t="s">
        <v>197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81</v>
      </c>
      <c r="BK132" s="228">
        <f>ROUND(I132*H132,2)</f>
        <v>0</v>
      </c>
      <c r="BL132" s="20" t="s">
        <v>109</v>
      </c>
      <c r="BM132" s="227" t="s">
        <v>5433</v>
      </c>
    </row>
    <row r="133" s="2" customFormat="1" ht="16.5" customHeight="1">
      <c r="A133" s="41"/>
      <c r="B133" s="42"/>
      <c r="C133" s="279" t="s">
        <v>474</v>
      </c>
      <c r="D133" s="279" t="s">
        <v>542</v>
      </c>
      <c r="E133" s="280" t="s">
        <v>5434</v>
      </c>
      <c r="F133" s="281" t="s">
        <v>5325</v>
      </c>
      <c r="G133" s="282" t="s">
        <v>1259</v>
      </c>
      <c r="H133" s="300"/>
      <c r="I133" s="284"/>
      <c r="J133" s="285">
        <f>ROUND(I133*H133,2)</f>
        <v>0</v>
      </c>
      <c r="K133" s="281" t="s">
        <v>19</v>
      </c>
      <c r="L133" s="286"/>
      <c r="M133" s="287" t="s">
        <v>19</v>
      </c>
      <c r="N133" s="288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245</v>
      </c>
      <c r="AT133" s="227" t="s">
        <v>542</v>
      </c>
      <c r="AU133" s="227" t="s">
        <v>81</v>
      </c>
      <c r="AY133" s="20" t="s">
        <v>197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81</v>
      </c>
      <c r="BK133" s="228">
        <f>ROUND(I133*H133,2)</f>
        <v>0</v>
      </c>
      <c r="BL133" s="20" t="s">
        <v>109</v>
      </c>
      <c r="BM133" s="227" t="s">
        <v>5435</v>
      </c>
    </row>
    <row r="134" s="2" customFormat="1" ht="16.5" customHeight="1">
      <c r="A134" s="41"/>
      <c r="B134" s="42"/>
      <c r="C134" s="216" t="s">
        <v>481</v>
      </c>
      <c r="D134" s="216" t="s">
        <v>199</v>
      </c>
      <c r="E134" s="217" t="s">
        <v>5436</v>
      </c>
      <c r="F134" s="218" t="s">
        <v>5437</v>
      </c>
      <c r="G134" s="219" t="s">
        <v>3711</v>
      </c>
      <c r="H134" s="220">
        <v>120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109</v>
      </c>
      <c r="AT134" s="227" t="s">
        <v>199</v>
      </c>
      <c r="AU134" s="227" t="s">
        <v>81</v>
      </c>
      <c r="AY134" s="20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81</v>
      </c>
      <c r="BK134" s="228">
        <f>ROUND(I134*H134,2)</f>
        <v>0</v>
      </c>
      <c r="BL134" s="20" t="s">
        <v>109</v>
      </c>
      <c r="BM134" s="227" t="s">
        <v>5438</v>
      </c>
    </row>
    <row r="135" s="12" customFormat="1" ht="25.92" customHeight="1">
      <c r="A135" s="12"/>
      <c r="B135" s="200"/>
      <c r="C135" s="201"/>
      <c r="D135" s="202" t="s">
        <v>73</v>
      </c>
      <c r="E135" s="203" t="s">
        <v>3880</v>
      </c>
      <c r="F135" s="203" t="s">
        <v>5439</v>
      </c>
      <c r="G135" s="201"/>
      <c r="H135" s="201"/>
      <c r="I135" s="204"/>
      <c r="J135" s="205">
        <f>BK135</f>
        <v>0</v>
      </c>
      <c r="K135" s="201"/>
      <c r="L135" s="206"/>
      <c r="M135" s="207"/>
      <c r="N135" s="208"/>
      <c r="O135" s="208"/>
      <c r="P135" s="209">
        <f>SUM(P136:P147)</f>
        <v>0</v>
      </c>
      <c r="Q135" s="208"/>
      <c r="R135" s="209">
        <f>SUM(R136:R147)</f>
        <v>0</v>
      </c>
      <c r="S135" s="208"/>
      <c r="T135" s="210">
        <f>SUM(T136:T147)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81</v>
      </c>
      <c r="AT135" s="212" t="s">
        <v>73</v>
      </c>
      <c r="AU135" s="212" t="s">
        <v>74</v>
      </c>
      <c r="AY135" s="211" t="s">
        <v>197</v>
      </c>
      <c r="BK135" s="213">
        <f>SUM(BK136:BK147)</f>
        <v>0</v>
      </c>
    </row>
    <row r="136" s="2" customFormat="1" ht="16.5" customHeight="1">
      <c r="A136" s="41"/>
      <c r="B136" s="42"/>
      <c r="C136" s="216" t="s">
        <v>488</v>
      </c>
      <c r="D136" s="216" t="s">
        <v>199</v>
      </c>
      <c r="E136" s="217" t="s">
        <v>5440</v>
      </c>
      <c r="F136" s="218" t="s">
        <v>5441</v>
      </c>
      <c r="G136" s="219" t="s">
        <v>3374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109</v>
      </c>
      <c r="AT136" s="227" t="s">
        <v>199</v>
      </c>
      <c r="AU136" s="227" t="s">
        <v>81</v>
      </c>
      <c r="AY136" s="20" t="s">
        <v>197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81</v>
      </c>
      <c r="BK136" s="228">
        <f>ROUND(I136*H136,2)</f>
        <v>0</v>
      </c>
      <c r="BL136" s="20" t="s">
        <v>109</v>
      </c>
      <c r="BM136" s="227" t="s">
        <v>5442</v>
      </c>
    </row>
    <row r="137" s="2" customFormat="1" ht="24.15" customHeight="1">
      <c r="A137" s="41"/>
      <c r="B137" s="42"/>
      <c r="C137" s="216" t="s">
        <v>503</v>
      </c>
      <c r="D137" s="216" t="s">
        <v>199</v>
      </c>
      <c r="E137" s="217" t="s">
        <v>5443</v>
      </c>
      <c r="F137" s="218" t="s">
        <v>5444</v>
      </c>
      <c r="G137" s="219" t="s">
        <v>3374</v>
      </c>
      <c r="H137" s="220">
        <v>1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109</v>
      </c>
      <c r="AT137" s="227" t="s">
        <v>199</v>
      </c>
      <c r="AU137" s="227" t="s">
        <v>81</v>
      </c>
      <c r="AY137" s="20" t="s">
        <v>197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81</v>
      </c>
      <c r="BK137" s="228">
        <f>ROUND(I137*H137,2)</f>
        <v>0</v>
      </c>
      <c r="BL137" s="20" t="s">
        <v>109</v>
      </c>
      <c r="BM137" s="227" t="s">
        <v>5445</v>
      </c>
    </row>
    <row r="138" s="2" customFormat="1" ht="16.5" customHeight="1">
      <c r="A138" s="41"/>
      <c r="B138" s="42"/>
      <c r="C138" s="216" t="s">
        <v>508</v>
      </c>
      <c r="D138" s="216" t="s">
        <v>199</v>
      </c>
      <c r="E138" s="217" t="s">
        <v>5446</v>
      </c>
      <c r="F138" s="218" t="s">
        <v>5447</v>
      </c>
      <c r="G138" s="219" t="s">
        <v>3374</v>
      </c>
      <c r="H138" s="220">
        <v>1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109</v>
      </c>
      <c r="AT138" s="227" t="s">
        <v>199</v>
      </c>
      <c r="AU138" s="227" t="s">
        <v>81</v>
      </c>
      <c r="AY138" s="20" t="s">
        <v>197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81</v>
      </c>
      <c r="BK138" s="228">
        <f>ROUND(I138*H138,2)</f>
        <v>0</v>
      </c>
      <c r="BL138" s="20" t="s">
        <v>109</v>
      </c>
      <c r="BM138" s="227" t="s">
        <v>5448</v>
      </c>
    </row>
    <row r="139" s="2" customFormat="1" ht="16.5" customHeight="1">
      <c r="A139" s="41"/>
      <c r="B139" s="42"/>
      <c r="C139" s="216" t="s">
        <v>514</v>
      </c>
      <c r="D139" s="216" t="s">
        <v>199</v>
      </c>
      <c r="E139" s="217" t="s">
        <v>5449</v>
      </c>
      <c r="F139" s="218" t="s">
        <v>5450</v>
      </c>
      <c r="G139" s="219" t="s">
        <v>3374</v>
      </c>
      <c r="H139" s="220">
        <v>1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109</v>
      </c>
      <c r="AT139" s="227" t="s">
        <v>199</v>
      </c>
      <c r="AU139" s="227" t="s">
        <v>81</v>
      </c>
      <c r="AY139" s="20" t="s">
        <v>197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81</v>
      </c>
      <c r="BK139" s="228">
        <f>ROUND(I139*H139,2)</f>
        <v>0</v>
      </c>
      <c r="BL139" s="20" t="s">
        <v>109</v>
      </c>
      <c r="BM139" s="227" t="s">
        <v>5451</v>
      </c>
    </row>
    <row r="140" s="2" customFormat="1" ht="16.5" customHeight="1">
      <c r="A140" s="41"/>
      <c r="B140" s="42"/>
      <c r="C140" s="216" t="s">
        <v>519</v>
      </c>
      <c r="D140" s="216" t="s">
        <v>199</v>
      </c>
      <c r="E140" s="217" t="s">
        <v>5452</v>
      </c>
      <c r="F140" s="218" t="s">
        <v>5371</v>
      </c>
      <c r="G140" s="219" t="s">
        <v>886</v>
      </c>
      <c r="H140" s="220">
        <v>20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109</v>
      </c>
      <c r="AT140" s="227" t="s">
        <v>199</v>
      </c>
      <c r="AU140" s="227" t="s">
        <v>81</v>
      </c>
      <c r="AY140" s="20" t="s">
        <v>197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81</v>
      </c>
      <c r="BK140" s="228">
        <f>ROUND(I140*H140,2)</f>
        <v>0</v>
      </c>
      <c r="BL140" s="20" t="s">
        <v>109</v>
      </c>
      <c r="BM140" s="227" t="s">
        <v>5453</v>
      </c>
    </row>
    <row r="141" s="2" customFormat="1" ht="24.15" customHeight="1">
      <c r="A141" s="41"/>
      <c r="B141" s="42"/>
      <c r="C141" s="216" t="s">
        <v>525</v>
      </c>
      <c r="D141" s="216" t="s">
        <v>199</v>
      </c>
      <c r="E141" s="217" t="s">
        <v>5454</v>
      </c>
      <c r="F141" s="218" t="s">
        <v>5455</v>
      </c>
      <c r="G141" s="219" t="s">
        <v>3374</v>
      </c>
      <c r="H141" s="220">
        <v>40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109</v>
      </c>
      <c r="AT141" s="227" t="s">
        <v>199</v>
      </c>
      <c r="AU141" s="227" t="s">
        <v>81</v>
      </c>
      <c r="AY141" s="20" t="s">
        <v>197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81</v>
      </c>
      <c r="BK141" s="228">
        <f>ROUND(I141*H141,2)</f>
        <v>0</v>
      </c>
      <c r="BL141" s="20" t="s">
        <v>109</v>
      </c>
      <c r="BM141" s="227" t="s">
        <v>5456</v>
      </c>
    </row>
    <row r="142" s="2" customFormat="1" ht="21.75" customHeight="1">
      <c r="A142" s="41"/>
      <c r="B142" s="42"/>
      <c r="C142" s="216" t="s">
        <v>533</v>
      </c>
      <c r="D142" s="216" t="s">
        <v>199</v>
      </c>
      <c r="E142" s="217" t="s">
        <v>5457</v>
      </c>
      <c r="F142" s="218" t="s">
        <v>5458</v>
      </c>
      <c r="G142" s="219" t="s">
        <v>3374</v>
      </c>
      <c r="H142" s="220">
        <v>4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109</v>
      </c>
      <c r="AT142" s="227" t="s">
        <v>199</v>
      </c>
      <c r="AU142" s="227" t="s">
        <v>81</v>
      </c>
      <c r="AY142" s="20" t="s">
        <v>197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81</v>
      </c>
      <c r="BK142" s="228">
        <f>ROUND(I142*H142,2)</f>
        <v>0</v>
      </c>
      <c r="BL142" s="20" t="s">
        <v>109</v>
      </c>
      <c r="BM142" s="227" t="s">
        <v>5459</v>
      </c>
    </row>
    <row r="143" s="2" customFormat="1" ht="24.15" customHeight="1">
      <c r="A143" s="41"/>
      <c r="B143" s="42"/>
      <c r="C143" s="216" t="s">
        <v>541</v>
      </c>
      <c r="D143" s="216" t="s">
        <v>199</v>
      </c>
      <c r="E143" s="217" t="s">
        <v>5460</v>
      </c>
      <c r="F143" s="218" t="s">
        <v>5461</v>
      </c>
      <c r="G143" s="219" t="s">
        <v>3374</v>
      </c>
      <c r="H143" s="220">
        <v>2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109</v>
      </c>
      <c r="AT143" s="227" t="s">
        <v>199</v>
      </c>
      <c r="AU143" s="227" t="s">
        <v>81</v>
      </c>
      <c r="AY143" s="20" t="s">
        <v>197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81</v>
      </c>
      <c r="BK143" s="228">
        <f>ROUND(I143*H143,2)</f>
        <v>0</v>
      </c>
      <c r="BL143" s="20" t="s">
        <v>109</v>
      </c>
      <c r="BM143" s="227" t="s">
        <v>5462</v>
      </c>
    </row>
    <row r="144" s="2" customFormat="1" ht="21.75" customHeight="1">
      <c r="A144" s="41"/>
      <c r="B144" s="42"/>
      <c r="C144" s="216" t="s">
        <v>546</v>
      </c>
      <c r="D144" s="216" t="s">
        <v>199</v>
      </c>
      <c r="E144" s="217" t="s">
        <v>5463</v>
      </c>
      <c r="F144" s="218" t="s">
        <v>5464</v>
      </c>
      <c r="G144" s="219" t="s">
        <v>3374</v>
      </c>
      <c r="H144" s="220">
        <v>2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109</v>
      </c>
      <c r="AT144" s="227" t="s">
        <v>199</v>
      </c>
      <c r="AU144" s="227" t="s">
        <v>81</v>
      </c>
      <c r="AY144" s="20" t="s">
        <v>197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81</v>
      </c>
      <c r="BK144" s="228">
        <f>ROUND(I144*H144,2)</f>
        <v>0</v>
      </c>
      <c r="BL144" s="20" t="s">
        <v>109</v>
      </c>
      <c r="BM144" s="227" t="s">
        <v>5465</v>
      </c>
    </row>
    <row r="145" s="2" customFormat="1" ht="16.5" customHeight="1">
      <c r="A145" s="41"/>
      <c r="B145" s="42"/>
      <c r="C145" s="216" t="s">
        <v>550</v>
      </c>
      <c r="D145" s="216" t="s">
        <v>199</v>
      </c>
      <c r="E145" s="217" t="s">
        <v>5466</v>
      </c>
      <c r="F145" s="218" t="s">
        <v>5467</v>
      </c>
      <c r="G145" s="219" t="s">
        <v>3374</v>
      </c>
      <c r="H145" s="220">
        <v>1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109</v>
      </c>
      <c r="AT145" s="227" t="s">
        <v>199</v>
      </c>
      <c r="AU145" s="227" t="s">
        <v>81</v>
      </c>
      <c r="AY145" s="20" t="s">
        <v>197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81</v>
      </c>
      <c r="BK145" s="228">
        <f>ROUND(I145*H145,2)</f>
        <v>0</v>
      </c>
      <c r="BL145" s="20" t="s">
        <v>109</v>
      </c>
      <c r="BM145" s="227" t="s">
        <v>5468</v>
      </c>
    </row>
    <row r="146" s="2" customFormat="1" ht="21.75" customHeight="1">
      <c r="A146" s="41"/>
      <c r="B146" s="42"/>
      <c r="C146" s="216" t="s">
        <v>562</v>
      </c>
      <c r="D146" s="216" t="s">
        <v>199</v>
      </c>
      <c r="E146" s="217" t="s">
        <v>5469</v>
      </c>
      <c r="F146" s="218" t="s">
        <v>5470</v>
      </c>
      <c r="G146" s="219" t="s">
        <v>3374</v>
      </c>
      <c r="H146" s="220">
        <v>1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109</v>
      </c>
      <c r="AT146" s="227" t="s">
        <v>199</v>
      </c>
      <c r="AU146" s="227" t="s">
        <v>81</v>
      </c>
      <c r="AY146" s="20" t="s">
        <v>197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81</v>
      </c>
      <c r="BK146" s="228">
        <f>ROUND(I146*H146,2)</f>
        <v>0</v>
      </c>
      <c r="BL146" s="20" t="s">
        <v>109</v>
      </c>
      <c r="BM146" s="227" t="s">
        <v>5471</v>
      </c>
    </row>
    <row r="147" s="2" customFormat="1" ht="24.15" customHeight="1">
      <c r="A147" s="41"/>
      <c r="B147" s="42"/>
      <c r="C147" s="216" t="s">
        <v>566</v>
      </c>
      <c r="D147" s="216" t="s">
        <v>199</v>
      </c>
      <c r="E147" s="217" t="s">
        <v>5472</v>
      </c>
      <c r="F147" s="218" t="s">
        <v>5473</v>
      </c>
      <c r="G147" s="219" t="s">
        <v>3374</v>
      </c>
      <c r="H147" s="220">
        <v>1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109</v>
      </c>
      <c r="AT147" s="227" t="s">
        <v>199</v>
      </c>
      <c r="AU147" s="227" t="s">
        <v>81</v>
      </c>
      <c r="AY147" s="20" t="s">
        <v>197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81</v>
      </c>
      <c r="BK147" s="228">
        <f>ROUND(I147*H147,2)</f>
        <v>0</v>
      </c>
      <c r="BL147" s="20" t="s">
        <v>109</v>
      </c>
      <c r="BM147" s="227" t="s">
        <v>5474</v>
      </c>
    </row>
    <row r="148" s="12" customFormat="1" ht="25.92" customHeight="1">
      <c r="A148" s="12"/>
      <c r="B148" s="200"/>
      <c r="C148" s="201"/>
      <c r="D148" s="202" t="s">
        <v>73</v>
      </c>
      <c r="E148" s="203" t="s">
        <v>3909</v>
      </c>
      <c r="F148" s="203" t="s">
        <v>5357</v>
      </c>
      <c r="G148" s="201"/>
      <c r="H148" s="201"/>
      <c r="I148" s="204"/>
      <c r="J148" s="205">
        <f>BK148</f>
        <v>0</v>
      </c>
      <c r="K148" s="201"/>
      <c r="L148" s="206"/>
      <c r="M148" s="207"/>
      <c r="N148" s="208"/>
      <c r="O148" s="208"/>
      <c r="P148" s="209">
        <f>SUM(P149:P156)</f>
        <v>0</v>
      </c>
      <c r="Q148" s="208"/>
      <c r="R148" s="209">
        <f>SUM(R149:R156)</f>
        <v>0</v>
      </c>
      <c r="S148" s="208"/>
      <c r="T148" s="210">
        <f>SUM(T149:T156)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1" t="s">
        <v>81</v>
      </c>
      <c r="AT148" s="212" t="s">
        <v>73</v>
      </c>
      <c r="AU148" s="212" t="s">
        <v>74</v>
      </c>
      <c r="AY148" s="211" t="s">
        <v>197</v>
      </c>
      <c r="BK148" s="213">
        <f>SUM(BK149:BK156)</f>
        <v>0</v>
      </c>
    </row>
    <row r="149" s="2" customFormat="1" ht="16.5" customHeight="1">
      <c r="A149" s="41"/>
      <c r="B149" s="42"/>
      <c r="C149" s="216" t="s">
        <v>571</v>
      </c>
      <c r="D149" s="216" t="s">
        <v>199</v>
      </c>
      <c r="E149" s="217" t="s">
        <v>5475</v>
      </c>
      <c r="F149" s="218" t="s">
        <v>5437</v>
      </c>
      <c r="G149" s="219" t="s">
        <v>3711</v>
      </c>
      <c r="H149" s="220">
        <v>60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109</v>
      </c>
      <c r="AT149" s="227" t="s">
        <v>199</v>
      </c>
      <c r="AU149" s="227" t="s">
        <v>81</v>
      </c>
      <c r="AY149" s="20" t="s">
        <v>197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81</v>
      </c>
      <c r="BK149" s="228">
        <f>ROUND(I149*H149,2)</f>
        <v>0</v>
      </c>
      <c r="BL149" s="20" t="s">
        <v>109</v>
      </c>
      <c r="BM149" s="227" t="s">
        <v>5476</v>
      </c>
    </row>
    <row r="150" s="2" customFormat="1" ht="16.5" customHeight="1">
      <c r="A150" s="41"/>
      <c r="B150" s="42"/>
      <c r="C150" s="216" t="s">
        <v>576</v>
      </c>
      <c r="D150" s="216" t="s">
        <v>199</v>
      </c>
      <c r="E150" s="217" t="s">
        <v>5477</v>
      </c>
      <c r="F150" s="218" t="s">
        <v>5478</v>
      </c>
      <c r="G150" s="219" t="s">
        <v>3711</v>
      </c>
      <c r="H150" s="220">
        <v>20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109</v>
      </c>
      <c r="AT150" s="227" t="s">
        <v>199</v>
      </c>
      <c r="AU150" s="227" t="s">
        <v>81</v>
      </c>
      <c r="AY150" s="20" t="s">
        <v>197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81</v>
      </c>
      <c r="BK150" s="228">
        <f>ROUND(I150*H150,2)</f>
        <v>0</v>
      </c>
      <c r="BL150" s="20" t="s">
        <v>109</v>
      </c>
      <c r="BM150" s="227" t="s">
        <v>5479</v>
      </c>
    </row>
    <row r="151" s="2" customFormat="1" ht="16.5" customHeight="1">
      <c r="A151" s="41"/>
      <c r="B151" s="42"/>
      <c r="C151" s="216" t="s">
        <v>580</v>
      </c>
      <c r="D151" s="216" t="s">
        <v>199</v>
      </c>
      <c r="E151" s="217" t="s">
        <v>5480</v>
      </c>
      <c r="F151" s="218" t="s">
        <v>5481</v>
      </c>
      <c r="G151" s="219" t="s">
        <v>886</v>
      </c>
      <c r="H151" s="220">
        <v>1000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109</v>
      </c>
      <c r="AT151" s="227" t="s">
        <v>199</v>
      </c>
      <c r="AU151" s="227" t="s">
        <v>81</v>
      </c>
      <c r="AY151" s="20" t="s">
        <v>197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81</v>
      </c>
      <c r="BK151" s="228">
        <f>ROUND(I151*H151,2)</f>
        <v>0</v>
      </c>
      <c r="BL151" s="20" t="s">
        <v>109</v>
      </c>
      <c r="BM151" s="227" t="s">
        <v>5482</v>
      </c>
    </row>
    <row r="152" s="2" customFormat="1" ht="24.15" customHeight="1">
      <c r="A152" s="41"/>
      <c r="B152" s="42"/>
      <c r="C152" s="216" t="s">
        <v>589</v>
      </c>
      <c r="D152" s="216" t="s">
        <v>199</v>
      </c>
      <c r="E152" s="217" t="s">
        <v>5483</v>
      </c>
      <c r="F152" s="218" t="s">
        <v>5484</v>
      </c>
      <c r="G152" s="219" t="s">
        <v>3374</v>
      </c>
      <c r="H152" s="220">
        <v>2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109</v>
      </c>
      <c r="AT152" s="227" t="s">
        <v>199</v>
      </c>
      <c r="AU152" s="227" t="s">
        <v>81</v>
      </c>
      <c r="AY152" s="20" t="s">
        <v>197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81</v>
      </c>
      <c r="BK152" s="228">
        <f>ROUND(I152*H152,2)</f>
        <v>0</v>
      </c>
      <c r="BL152" s="20" t="s">
        <v>109</v>
      </c>
      <c r="BM152" s="227" t="s">
        <v>5485</v>
      </c>
    </row>
    <row r="153" s="2" customFormat="1" ht="24.15" customHeight="1">
      <c r="A153" s="41"/>
      <c r="B153" s="42"/>
      <c r="C153" s="216" t="s">
        <v>597</v>
      </c>
      <c r="D153" s="216" t="s">
        <v>199</v>
      </c>
      <c r="E153" s="217" t="s">
        <v>5486</v>
      </c>
      <c r="F153" s="218" t="s">
        <v>5487</v>
      </c>
      <c r="G153" s="219" t="s">
        <v>3374</v>
      </c>
      <c r="H153" s="220">
        <v>1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109</v>
      </c>
      <c r="AT153" s="227" t="s">
        <v>199</v>
      </c>
      <c r="AU153" s="227" t="s">
        <v>81</v>
      </c>
      <c r="AY153" s="20" t="s">
        <v>197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81</v>
      </c>
      <c r="BK153" s="228">
        <f>ROUND(I153*H153,2)</f>
        <v>0</v>
      </c>
      <c r="BL153" s="20" t="s">
        <v>109</v>
      </c>
      <c r="BM153" s="227" t="s">
        <v>5488</v>
      </c>
    </row>
    <row r="154" s="2" customFormat="1" ht="33" customHeight="1">
      <c r="A154" s="41"/>
      <c r="B154" s="42"/>
      <c r="C154" s="216" t="s">
        <v>602</v>
      </c>
      <c r="D154" s="216" t="s">
        <v>199</v>
      </c>
      <c r="E154" s="217" t="s">
        <v>5489</v>
      </c>
      <c r="F154" s="218" t="s">
        <v>5490</v>
      </c>
      <c r="G154" s="219" t="s">
        <v>886</v>
      </c>
      <c r="H154" s="220">
        <v>100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109</v>
      </c>
      <c r="AT154" s="227" t="s">
        <v>199</v>
      </c>
      <c r="AU154" s="227" t="s">
        <v>81</v>
      </c>
      <c r="AY154" s="20" t="s">
        <v>197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81</v>
      </c>
      <c r="BK154" s="228">
        <f>ROUND(I154*H154,2)</f>
        <v>0</v>
      </c>
      <c r="BL154" s="20" t="s">
        <v>109</v>
      </c>
      <c r="BM154" s="227" t="s">
        <v>5491</v>
      </c>
    </row>
    <row r="155" s="2" customFormat="1" ht="33" customHeight="1">
      <c r="A155" s="41"/>
      <c r="B155" s="42"/>
      <c r="C155" s="216" t="s">
        <v>611</v>
      </c>
      <c r="D155" s="216" t="s">
        <v>199</v>
      </c>
      <c r="E155" s="217" t="s">
        <v>5492</v>
      </c>
      <c r="F155" s="218" t="s">
        <v>5493</v>
      </c>
      <c r="G155" s="219" t="s">
        <v>3374</v>
      </c>
      <c r="H155" s="220">
        <v>50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109</v>
      </c>
      <c r="AT155" s="227" t="s">
        <v>199</v>
      </c>
      <c r="AU155" s="227" t="s">
        <v>81</v>
      </c>
      <c r="AY155" s="20" t="s">
        <v>197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81</v>
      </c>
      <c r="BK155" s="228">
        <f>ROUND(I155*H155,2)</f>
        <v>0</v>
      </c>
      <c r="BL155" s="20" t="s">
        <v>109</v>
      </c>
      <c r="BM155" s="227" t="s">
        <v>5494</v>
      </c>
    </row>
    <row r="156" s="2" customFormat="1" ht="33" customHeight="1">
      <c r="A156" s="41"/>
      <c r="B156" s="42"/>
      <c r="C156" s="216" t="s">
        <v>616</v>
      </c>
      <c r="D156" s="216" t="s">
        <v>199</v>
      </c>
      <c r="E156" s="217" t="s">
        <v>5306</v>
      </c>
      <c r="F156" s="218" t="s">
        <v>5495</v>
      </c>
      <c r="G156" s="219" t="s">
        <v>3374</v>
      </c>
      <c r="H156" s="220">
        <v>5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109</v>
      </c>
      <c r="AT156" s="227" t="s">
        <v>199</v>
      </c>
      <c r="AU156" s="227" t="s">
        <v>81</v>
      </c>
      <c r="AY156" s="20" t="s">
        <v>197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81</v>
      </c>
      <c r="BK156" s="228">
        <f>ROUND(I156*H156,2)</f>
        <v>0</v>
      </c>
      <c r="BL156" s="20" t="s">
        <v>109</v>
      </c>
      <c r="BM156" s="227" t="s">
        <v>5496</v>
      </c>
    </row>
    <row r="157" s="12" customFormat="1" ht="25.92" customHeight="1">
      <c r="A157" s="12"/>
      <c r="B157" s="200"/>
      <c r="C157" s="201"/>
      <c r="D157" s="202" t="s">
        <v>73</v>
      </c>
      <c r="E157" s="203" t="s">
        <v>3911</v>
      </c>
      <c r="F157" s="203" t="s">
        <v>5427</v>
      </c>
      <c r="G157" s="201"/>
      <c r="H157" s="201"/>
      <c r="I157" s="204"/>
      <c r="J157" s="205">
        <f>BK157</f>
        <v>0</v>
      </c>
      <c r="K157" s="201"/>
      <c r="L157" s="206"/>
      <c r="M157" s="207"/>
      <c r="N157" s="208"/>
      <c r="O157" s="208"/>
      <c r="P157" s="209">
        <f>P158</f>
        <v>0</v>
      </c>
      <c r="Q157" s="208"/>
      <c r="R157" s="209">
        <f>R158</f>
        <v>0</v>
      </c>
      <c r="S157" s="208"/>
      <c r="T157" s="210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81</v>
      </c>
      <c r="AT157" s="212" t="s">
        <v>73</v>
      </c>
      <c r="AU157" s="212" t="s">
        <v>74</v>
      </c>
      <c r="AY157" s="211" t="s">
        <v>197</v>
      </c>
      <c r="BK157" s="213">
        <f>BK158</f>
        <v>0</v>
      </c>
    </row>
    <row r="158" s="2" customFormat="1" ht="16.5" customHeight="1">
      <c r="A158" s="41"/>
      <c r="B158" s="42"/>
      <c r="C158" s="216" t="s">
        <v>623</v>
      </c>
      <c r="D158" s="216" t="s">
        <v>199</v>
      </c>
      <c r="E158" s="217" t="s">
        <v>5497</v>
      </c>
      <c r="F158" s="218" t="s">
        <v>5437</v>
      </c>
      <c r="G158" s="219" t="s">
        <v>3711</v>
      </c>
      <c r="H158" s="220">
        <v>95</v>
      </c>
      <c r="I158" s="221"/>
      <c r="J158" s="222">
        <f>ROUND(I158*H158,2)</f>
        <v>0</v>
      </c>
      <c r="K158" s="218" t="s">
        <v>19</v>
      </c>
      <c r="L158" s="47"/>
      <c r="M158" s="296" t="s">
        <v>19</v>
      </c>
      <c r="N158" s="297" t="s">
        <v>45</v>
      </c>
      <c r="O158" s="293"/>
      <c r="P158" s="298">
        <f>O158*H158</f>
        <v>0</v>
      </c>
      <c r="Q158" s="298">
        <v>0</v>
      </c>
      <c r="R158" s="298">
        <f>Q158*H158</f>
        <v>0</v>
      </c>
      <c r="S158" s="298">
        <v>0</v>
      </c>
      <c r="T158" s="299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109</v>
      </c>
      <c r="AT158" s="227" t="s">
        <v>199</v>
      </c>
      <c r="AU158" s="227" t="s">
        <v>81</v>
      </c>
      <c r="AY158" s="20" t="s">
        <v>197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81</v>
      </c>
      <c r="BK158" s="228">
        <f>ROUND(I158*H158,2)</f>
        <v>0</v>
      </c>
      <c r="BL158" s="20" t="s">
        <v>109</v>
      </c>
      <c r="BM158" s="227" t="s">
        <v>5498</v>
      </c>
    </row>
    <row r="159" s="2" customFormat="1" ht="6.96" customHeight="1">
      <c r="A159" s="41"/>
      <c r="B159" s="62"/>
      <c r="C159" s="63"/>
      <c r="D159" s="63"/>
      <c r="E159" s="63"/>
      <c r="F159" s="63"/>
      <c r="G159" s="63"/>
      <c r="H159" s="63"/>
      <c r="I159" s="63"/>
      <c r="J159" s="63"/>
      <c r="K159" s="63"/>
      <c r="L159" s="47"/>
      <c r="M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</row>
  </sheetData>
  <sheetProtection sheet="1" autoFilter="0" formatColumns="0" formatRows="0" objects="1" scenarios="1" spinCount="100000" saltValue="SfTEKa7aNzwtUwdOqc6u5xhWfz4oX5/7fJWCCHWfdPoeqZBUG3GFfzSZjukz4qdjLgP3b2xNSPAH+xgMfR1Mdg==" hashValue="A9q/ho4k6HzakOlz29A/Se8Ayp+NShoienhFdxYUOmk+UzDt3+A5Cxw/ZiQXk9beuv7S5GfvGfjuszEps5fdvw==" algorithmName="SHA-512" password="CC35"/>
  <autoFilter ref="C84:K15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5499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ROUND((SUM(BE87:BE187)),  2)</f>
        <v>0</v>
      </c>
      <c r="G33" s="41"/>
      <c r="H33" s="41"/>
      <c r="I33" s="161">
        <v>0.20999999999999999</v>
      </c>
      <c r="J33" s="160">
        <f>ROUND(((SUM(BE87:BE187))*I33),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ROUND((SUM(BF87:BF187)),  2)</f>
        <v>0</v>
      </c>
      <c r="G34" s="41"/>
      <c r="H34" s="41"/>
      <c r="I34" s="161">
        <v>0.12</v>
      </c>
      <c r="J34" s="160">
        <f>ROUND(((SUM(BF87:BF187))*I34),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ROUND((SUM(BG87:BG187)),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ROUND((SUM(BH87:BH187)),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ROUND((SUM(BI87:BI187)),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 - aktual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 06 - Dešťová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155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156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158</v>
      </c>
      <c r="E62" s="186"/>
      <c r="F62" s="186"/>
      <c r="G62" s="186"/>
      <c r="H62" s="186"/>
      <c r="I62" s="186"/>
      <c r="J62" s="187">
        <f>J139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159</v>
      </c>
      <c r="E63" s="186"/>
      <c r="F63" s="186"/>
      <c r="G63" s="186"/>
      <c r="H63" s="186"/>
      <c r="I63" s="186"/>
      <c r="J63" s="187">
        <f>J146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160</v>
      </c>
      <c r="E64" s="186"/>
      <c r="F64" s="186"/>
      <c r="G64" s="186"/>
      <c r="H64" s="186"/>
      <c r="I64" s="186"/>
      <c r="J64" s="187">
        <f>J150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4705</v>
      </c>
      <c r="E65" s="186"/>
      <c r="F65" s="186"/>
      <c r="G65" s="186"/>
      <c r="H65" s="186"/>
      <c r="I65" s="186"/>
      <c r="J65" s="187">
        <f>J153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4706</v>
      </c>
      <c r="E66" s="186"/>
      <c r="F66" s="186"/>
      <c r="G66" s="186"/>
      <c r="H66" s="186"/>
      <c r="I66" s="186"/>
      <c r="J66" s="187">
        <f>J175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163</v>
      </c>
      <c r="E67" s="186"/>
      <c r="F67" s="186"/>
      <c r="G67" s="186"/>
      <c r="H67" s="186"/>
      <c r="I67" s="186"/>
      <c r="J67" s="187">
        <f>J183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182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ZZS - Náchod - aktual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147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IO 06 - Dešťová kanalizace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>Náchod</v>
      </c>
      <c r="G81" s="43"/>
      <c r="H81" s="43"/>
      <c r="I81" s="35" t="s">
        <v>23</v>
      </c>
      <c r="J81" s="75" t="str">
        <f>IF(J12="","",J12)</f>
        <v>29. 7. 2024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Královéhradecký kraj</v>
      </c>
      <c r="G83" s="43"/>
      <c r="H83" s="43"/>
      <c r="I83" s="35" t="s">
        <v>31</v>
      </c>
      <c r="J83" s="39" t="str">
        <f>E21</f>
        <v>CE-ING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36</v>
      </c>
      <c r="J84" s="39" t="str">
        <f>E24</f>
        <v xml:space="preserve"> 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183</v>
      </c>
      <c r="D86" s="192" t="s">
        <v>59</v>
      </c>
      <c r="E86" s="192" t="s">
        <v>55</v>
      </c>
      <c r="F86" s="192" t="s">
        <v>56</v>
      </c>
      <c r="G86" s="192" t="s">
        <v>184</v>
      </c>
      <c r="H86" s="192" t="s">
        <v>185</v>
      </c>
      <c r="I86" s="192" t="s">
        <v>186</v>
      </c>
      <c r="J86" s="192" t="s">
        <v>153</v>
      </c>
      <c r="K86" s="193" t="s">
        <v>187</v>
      </c>
      <c r="L86" s="194"/>
      <c r="M86" s="95" t="s">
        <v>19</v>
      </c>
      <c r="N86" s="96" t="s">
        <v>44</v>
      </c>
      <c r="O86" s="96" t="s">
        <v>188</v>
      </c>
      <c r="P86" s="96" t="s">
        <v>189</v>
      </c>
      <c r="Q86" s="96" t="s">
        <v>190</v>
      </c>
      <c r="R86" s="96" t="s">
        <v>191</v>
      </c>
      <c r="S86" s="96" t="s">
        <v>192</v>
      </c>
      <c r="T86" s="97" t="s">
        <v>193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194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30.540022399999998</v>
      </c>
      <c r="S87" s="99"/>
      <c r="T87" s="198">
        <f>T88</f>
        <v>1.534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154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195</v>
      </c>
      <c r="F88" s="203" t="s">
        <v>196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P89+P139+P146+P150+P153+P175+P183</f>
        <v>0</v>
      </c>
      <c r="Q88" s="208"/>
      <c r="R88" s="209">
        <f>R89+R139+R146+R150+R153+R175+R183</f>
        <v>30.540022399999998</v>
      </c>
      <c r="S88" s="208"/>
      <c r="T88" s="210">
        <f>T89+T139+T146+T150+T153+T175+T183</f>
        <v>1.534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81</v>
      </c>
      <c r="AT88" s="212" t="s">
        <v>73</v>
      </c>
      <c r="AU88" s="212" t="s">
        <v>74</v>
      </c>
      <c r="AY88" s="211" t="s">
        <v>197</v>
      </c>
      <c r="BK88" s="213">
        <f>BK89+BK139+BK146+BK150+BK153+BK175+BK183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81</v>
      </c>
      <c r="F89" s="214" t="s">
        <v>198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SUM(P90:P138)</f>
        <v>0</v>
      </c>
      <c r="Q89" s="208"/>
      <c r="R89" s="209">
        <f>SUM(R90:R138)</f>
        <v>29.300840999999998</v>
      </c>
      <c r="S89" s="208"/>
      <c r="T89" s="210">
        <f>SUM(T90:T138)</f>
        <v>1.534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81</v>
      </c>
      <c r="AT89" s="212" t="s">
        <v>73</v>
      </c>
      <c r="AU89" s="212" t="s">
        <v>81</v>
      </c>
      <c r="AY89" s="211" t="s">
        <v>197</v>
      </c>
      <c r="BK89" s="213">
        <f>SUM(BK90:BK138)</f>
        <v>0</v>
      </c>
    </row>
    <row r="90" s="2" customFormat="1" ht="66.75" customHeight="1">
      <c r="A90" s="41"/>
      <c r="B90" s="42"/>
      <c r="C90" s="216" t="s">
        <v>81</v>
      </c>
      <c r="D90" s="216" t="s">
        <v>199</v>
      </c>
      <c r="E90" s="217" t="s">
        <v>5027</v>
      </c>
      <c r="F90" s="218" t="s">
        <v>5028</v>
      </c>
      <c r="G90" s="219" t="s">
        <v>202</v>
      </c>
      <c r="H90" s="220">
        <v>5.2000000000000002</v>
      </c>
      <c r="I90" s="221"/>
      <c r="J90" s="222">
        <f>ROUND(I90*H90,2)</f>
        <v>0</v>
      </c>
      <c r="K90" s="218" t="s">
        <v>203</v>
      </c>
      <c r="L90" s="47"/>
      <c r="M90" s="223" t="s">
        <v>19</v>
      </c>
      <c r="N90" s="224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0.29499999999999998</v>
      </c>
      <c r="T90" s="226">
        <f>S90*H90</f>
        <v>1.534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109</v>
      </c>
      <c r="AT90" s="227" t="s">
        <v>199</v>
      </c>
      <c r="AU90" s="227" t="s">
        <v>83</v>
      </c>
      <c r="AY90" s="20" t="s">
        <v>197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81</v>
      </c>
      <c r="BK90" s="228">
        <f>ROUND(I90*H90,2)</f>
        <v>0</v>
      </c>
      <c r="BL90" s="20" t="s">
        <v>109</v>
      </c>
      <c r="BM90" s="227" t="s">
        <v>5500</v>
      </c>
    </row>
    <row r="91" s="2" customFormat="1">
      <c r="A91" s="41"/>
      <c r="B91" s="42"/>
      <c r="C91" s="43"/>
      <c r="D91" s="229" t="s">
        <v>205</v>
      </c>
      <c r="E91" s="43"/>
      <c r="F91" s="230" t="s">
        <v>5030</v>
      </c>
      <c r="G91" s="43"/>
      <c r="H91" s="43"/>
      <c r="I91" s="231"/>
      <c r="J91" s="43"/>
      <c r="K91" s="43"/>
      <c r="L91" s="47"/>
      <c r="M91" s="232"/>
      <c r="N91" s="233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205</v>
      </c>
      <c r="AU91" s="20" t="s">
        <v>83</v>
      </c>
    </row>
    <row r="92" s="13" customFormat="1">
      <c r="A92" s="13"/>
      <c r="B92" s="234"/>
      <c r="C92" s="235"/>
      <c r="D92" s="236" t="s">
        <v>207</v>
      </c>
      <c r="E92" s="237" t="s">
        <v>19</v>
      </c>
      <c r="F92" s="238" t="s">
        <v>5031</v>
      </c>
      <c r="G92" s="235"/>
      <c r="H92" s="239">
        <v>5.2000000000000002</v>
      </c>
      <c r="I92" s="240"/>
      <c r="J92" s="235"/>
      <c r="K92" s="235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207</v>
      </c>
      <c r="AU92" s="245" t="s">
        <v>83</v>
      </c>
      <c r="AV92" s="13" t="s">
        <v>83</v>
      </c>
      <c r="AW92" s="13" t="s">
        <v>35</v>
      </c>
      <c r="AX92" s="13" t="s">
        <v>81</v>
      </c>
      <c r="AY92" s="245" t="s">
        <v>197</v>
      </c>
    </row>
    <row r="93" s="2" customFormat="1" ht="24.15" customHeight="1">
      <c r="A93" s="41"/>
      <c r="B93" s="42"/>
      <c r="C93" s="216" t="s">
        <v>83</v>
      </c>
      <c r="D93" s="216" t="s">
        <v>199</v>
      </c>
      <c r="E93" s="217" t="s">
        <v>5032</v>
      </c>
      <c r="F93" s="218" t="s">
        <v>5033</v>
      </c>
      <c r="G93" s="219" t="s">
        <v>3711</v>
      </c>
      <c r="H93" s="220">
        <v>40</v>
      </c>
      <c r="I93" s="221"/>
      <c r="J93" s="222">
        <f>ROUND(I93*H93,2)</f>
        <v>0</v>
      </c>
      <c r="K93" s="218" t="s">
        <v>203</v>
      </c>
      <c r="L93" s="47"/>
      <c r="M93" s="223" t="s">
        <v>19</v>
      </c>
      <c r="N93" s="224" t="s">
        <v>45</v>
      </c>
      <c r="O93" s="87"/>
      <c r="P93" s="225">
        <f>O93*H93</f>
        <v>0</v>
      </c>
      <c r="Q93" s="225">
        <v>3.0000000000000001E-05</v>
      </c>
      <c r="R93" s="225">
        <f>Q93*H93</f>
        <v>0.0012000000000000001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109</v>
      </c>
      <c r="AT93" s="227" t="s">
        <v>199</v>
      </c>
      <c r="AU93" s="227" t="s">
        <v>83</v>
      </c>
      <c r="AY93" s="20" t="s">
        <v>197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81</v>
      </c>
      <c r="BK93" s="228">
        <f>ROUND(I93*H93,2)</f>
        <v>0</v>
      </c>
      <c r="BL93" s="20" t="s">
        <v>109</v>
      </c>
      <c r="BM93" s="227" t="s">
        <v>5501</v>
      </c>
    </row>
    <row r="94" s="2" customFormat="1">
      <c r="A94" s="41"/>
      <c r="B94" s="42"/>
      <c r="C94" s="43"/>
      <c r="D94" s="229" t="s">
        <v>205</v>
      </c>
      <c r="E94" s="43"/>
      <c r="F94" s="230" t="s">
        <v>5035</v>
      </c>
      <c r="G94" s="43"/>
      <c r="H94" s="43"/>
      <c r="I94" s="231"/>
      <c r="J94" s="43"/>
      <c r="K94" s="43"/>
      <c r="L94" s="47"/>
      <c r="M94" s="232"/>
      <c r="N94" s="233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205</v>
      </c>
      <c r="AU94" s="20" t="s">
        <v>83</v>
      </c>
    </row>
    <row r="95" s="13" customFormat="1">
      <c r="A95" s="13"/>
      <c r="B95" s="234"/>
      <c r="C95" s="235"/>
      <c r="D95" s="236" t="s">
        <v>207</v>
      </c>
      <c r="E95" s="237" t="s">
        <v>19</v>
      </c>
      <c r="F95" s="238" t="s">
        <v>5036</v>
      </c>
      <c r="G95" s="235"/>
      <c r="H95" s="239">
        <v>40</v>
      </c>
      <c r="I95" s="240"/>
      <c r="J95" s="235"/>
      <c r="K95" s="235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207</v>
      </c>
      <c r="AU95" s="245" t="s">
        <v>83</v>
      </c>
      <c r="AV95" s="13" t="s">
        <v>83</v>
      </c>
      <c r="AW95" s="13" t="s">
        <v>35</v>
      </c>
      <c r="AX95" s="13" t="s">
        <v>81</v>
      </c>
      <c r="AY95" s="245" t="s">
        <v>197</v>
      </c>
    </row>
    <row r="96" s="2" customFormat="1" ht="24.15" customHeight="1">
      <c r="A96" s="41"/>
      <c r="B96" s="42"/>
      <c r="C96" s="216" t="s">
        <v>94</v>
      </c>
      <c r="D96" s="216" t="s">
        <v>199</v>
      </c>
      <c r="E96" s="217" t="s">
        <v>4727</v>
      </c>
      <c r="F96" s="218" t="s">
        <v>4728</v>
      </c>
      <c r="G96" s="219" t="s">
        <v>202</v>
      </c>
      <c r="H96" s="220">
        <v>2.048</v>
      </c>
      <c r="I96" s="221"/>
      <c r="J96" s="222">
        <f>ROUND(I96*H96,2)</f>
        <v>0</v>
      </c>
      <c r="K96" s="218" t="s">
        <v>203</v>
      </c>
      <c r="L96" s="47"/>
      <c r="M96" s="223" t="s">
        <v>19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109</v>
      </c>
      <c r="AT96" s="227" t="s">
        <v>199</v>
      </c>
      <c r="AU96" s="227" t="s">
        <v>83</v>
      </c>
      <c r="AY96" s="20" t="s">
        <v>197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81</v>
      </c>
      <c r="BK96" s="228">
        <f>ROUND(I96*H96,2)</f>
        <v>0</v>
      </c>
      <c r="BL96" s="20" t="s">
        <v>109</v>
      </c>
      <c r="BM96" s="227" t="s">
        <v>5502</v>
      </c>
    </row>
    <row r="97" s="2" customFormat="1">
      <c r="A97" s="41"/>
      <c r="B97" s="42"/>
      <c r="C97" s="43"/>
      <c r="D97" s="229" t="s">
        <v>205</v>
      </c>
      <c r="E97" s="43"/>
      <c r="F97" s="230" t="s">
        <v>4730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205</v>
      </c>
      <c r="AU97" s="20" t="s">
        <v>83</v>
      </c>
    </row>
    <row r="98" s="13" customFormat="1">
      <c r="A98" s="13"/>
      <c r="B98" s="234"/>
      <c r="C98" s="235"/>
      <c r="D98" s="236" t="s">
        <v>207</v>
      </c>
      <c r="E98" s="237" t="s">
        <v>19</v>
      </c>
      <c r="F98" s="238" t="s">
        <v>5503</v>
      </c>
      <c r="G98" s="235"/>
      <c r="H98" s="239">
        <v>2.048</v>
      </c>
      <c r="I98" s="240"/>
      <c r="J98" s="235"/>
      <c r="K98" s="235"/>
      <c r="L98" s="241"/>
      <c r="M98" s="242"/>
      <c r="N98" s="243"/>
      <c r="O98" s="243"/>
      <c r="P98" s="243"/>
      <c r="Q98" s="243"/>
      <c r="R98" s="243"/>
      <c r="S98" s="243"/>
      <c r="T98" s="24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5" t="s">
        <v>207</v>
      </c>
      <c r="AU98" s="245" t="s">
        <v>83</v>
      </c>
      <c r="AV98" s="13" t="s">
        <v>83</v>
      </c>
      <c r="AW98" s="13" t="s">
        <v>35</v>
      </c>
      <c r="AX98" s="13" t="s">
        <v>81</v>
      </c>
      <c r="AY98" s="245" t="s">
        <v>197</v>
      </c>
    </row>
    <row r="99" s="2" customFormat="1" ht="44.25" customHeight="1">
      <c r="A99" s="41"/>
      <c r="B99" s="42"/>
      <c r="C99" s="216" t="s">
        <v>109</v>
      </c>
      <c r="D99" s="216" t="s">
        <v>199</v>
      </c>
      <c r="E99" s="217" t="s">
        <v>5039</v>
      </c>
      <c r="F99" s="218" t="s">
        <v>5040</v>
      </c>
      <c r="G99" s="219" t="s">
        <v>211</v>
      </c>
      <c r="H99" s="220">
        <v>22.399999999999999</v>
      </c>
      <c r="I99" s="221"/>
      <c r="J99" s="222">
        <f>ROUND(I99*H99,2)</f>
        <v>0</v>
      </c>
      <c r="K99" s="218" t="s">
        <v>203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109</v>
      </c>
      <c r="AT99" s="227" t="s">
        <v>199</v>
      </c>
      <c r="AU99" s="227" t="s">
        <v>83</v>
      </c>
      <c r="AY99" s="20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81</v>
      </c>
      <c r="BK99" s="228">
        <f>ROUND(I99*H99,2)</f>
        <v>0</v>
      </c>
      <c r="BL99" s="20" t="s">
        <v>109</v>
      </c>
      <c r="BM99" s="227" t="s">
        <v>5504</v>
      </c>
    </row>
    <row r="100" s="2" customFormat="1">
      <c r="A100" s="41"/>
      <c r="B100" s="42"/>
      <c r="C100" s="43"/>
      <c r="D100" s="229" t="s">
        <v>205</v>
      </c>
      <c r="E100" s="43"/>
      <c r="F100" s="230" t="s">
        <v>5042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205</v>
      </c>
      <c r="AU100" s="20" t="s">
        <v>83</v>
      </c>
    </row>
    <row r="101" s="13" customFormat="1">
      <c r="A101" s="13"/>
      <c r="B101" s="234"/>
      <c r="C101" s="235"/>
      <c r="D101" s="236" t="s">
        <v>207</v>
      </c>
      <c r="E101" s="237" t="s">
        <v>19</v>
      </c>
      <c r="F101" s="238" t="s">
        <v>5505</v>
      </c>
      <c r="G101" s="235"/>
      <c r="H101" s="239">
        <v>22.399999999999999</v>
      </c>
      <c r="I101" s="240"/>
      <c r="J101" s="235"/>
      <c r="K101" s="235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207</v>
      </c>
      <c r="AU101" s="245" t="s">
        <v>83</v>
      </c>
      <c r="AV101" s="13" t="s">
        <v>83</v>
      </c>
      <c r="AW101" s="13" t="s">
        <v>35</v>
      </c>
      <c r="AX101" s="13" t="s">
        <v>81</v>
      </c>
      <c r="AY101" s="245" t="s">
        <v>197</v>
      </c>
    </row>
    <row r="102" s="2" customFormat="1" ht="37.8" customHeight="1">
      <c r="A102" s="41"/>
      <c r="B102" s="42"/>
      <c r="C102" s="216" t="s">
        <v>230</v>
      </c>
      <c r="D102" s="216" t="s">
        <v>199</v>
      </c>
      <c r="E102" s="217" t="s">
        <v>5044</v>
      </c>
      <c r="F102" s="218" t="s">
        <v>5045</v>
      </c>
      <c r="G102" s="219" t="s">
        <v>202</v>
      </c>
      <c r="H102" s="220">
        <v>56</v>
      </c>
      <c r="I102" s="221"/>
      <c r="J102" s="222">
        <f>ROUND(I102*H102,2)</f>
        <v>0</v>
      </c>
      <c r="K102" s="218" t="s">
        <v>203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0.00084999999999999995</v>
      </c>
      <c r="R102" s="225">
        <f>Q102*H102</f>
        <v>0.047599999999999996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109</v>
      </c>
      <c r="AT102" s="227" t="s">
        <v>199</v>
      </c>
      <c r="AU102" s="227" t="s">
        <v>83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109</v>
      </c>
      <c r="BM102" s="227" t="s">
        <v>5506</v>
      </c>
    </row>
    <row r="103" s="2" customFormat="1">
      <c r="A103" s="41"/>
      <c r="B103" s="42"/>
      <c r="C103" s="43"/>
      <c r="D103" s="229" t="s">
        <v>205</v>
      </c>
      <c r="E103" s="43"/>
      <c r="F103" s="230" t="s">
        <v>5047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205</v>
      </c>
      <c r="AU103" s="20" t="s">
        <v>83</v>
      </c>
    </row>
    <row r="104" s="13" customFormat="1">
      <c r="A104" s="13"/>
      <c r="B104" s="234"/>
      <c r="C104" s="235"/>
      <c r="D104" s="236" t="s">
        <v>207</v>
      </c>
      <c r="E104" s="237" t="s">
        <v>19</v>
      </c>
      <c r="F104" s="238" t="s">
        <v>5507</v>
      </c>
      <c r="G104" s="235"/>
      <c r="H104" s="239">
        <v>56</v>
      </c>
      <c r="I104" s="240"/>
      <c r="J104" s="235"/>
      <c r="K104" s="235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207</v>
      </c>
      <c r="AU104" s="245" t="s">
        <v>83</v>
      </c>
      <c r="AV104" s="13" t="s">
        <v>83</v>
      </c>
      <c r="AW104" s="13" t="s">
        <v>35</v>
      </c>
      <c r="AX104" s="13" t="s">
        <v>81</v>
      </c>
      <c r="AY104" s="245" t="s">
        <v>197</v>
      </c>
    </row>
    <row r="105" s="2" customFormat="1" ht="44.25" customHeight="1">
      <c r="A105" s="41"/>
      <c r="B105" s="42"/>
      <c r="C105" s="216" t="s">
        <v>698</v>
      </c>
      <c r="D105" s="216" t="s">
        <v>199</v>
      </c>
      <c r="E105" s="217" t="s">
        <v>5049</v>
      </c>
      <c r="F105" s="218" t="s">
        <v>5050</v>
      </c>
      <c r="G105" s="219" t="s">
        <v>202</v>
      </c>
      <c r="H105" s="220">
        <v>56</v>
      </c>
      <c r="I105" s="221"/>
      <c r="J105" s="222">
        <f>ROUND(I105*H105,2)</f>
        <v>0</v>
      </c>
      <c r="K105" s="218" t="s">
        <v>203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109</v>
      </c>
      <c r="AT105" s="227" t="s">
        <v>199</v>
      </c>
      <c r="AU105" s="227" t="s">
        <v>83</v>
      </c>
      <c r="AY105" s="20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81</v>
      </c>
      <c r="BK105" s="228">
        <f>ROUND(I105*H105,2)</f>
        <v>0</v>
      </c>
      <c r="BL105" s="20" t="s">
        <v>109</v>
      </c>
      <c r="BM105" s="227" t="s">
        <v>5508</v>
      </c>
    </row>
    <row r="106" s="2" customFormat="1">
      <c r="A106" s="41"/>
      <c r="B106" s="42"/>
      <c r="C106" s="43"/>
      <c r="D106" s="229" t="s">
        <v>205</v>
      </c>
      <c r="E106" s="43"/>
      <c r="F106" s="230" t="s">
        <v>5052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205</v>
      </c>
      <c r="AU106" s="20" t="s">
        <v>83</v>
      </c>
    </row>
    <row r="107" s="13" customFormat="1">
      <c r="A107" s="13"/>
      <c r="B107" s="234"/>
      <c r="C107" s="235"/>
      <c r="D107" s="236" t="s">
        <v>207</v>
      </c>
      <c r="E107" s="237" t="s">
        <v>19</v>
      </c>
      <c r="F107" s="238" t="s">
        <v>5507</v>
      </c>
      <c r="G107" s="235"/>
      <c r="H107" s="239">
        <v>56</v>
      </c>
      <c r="I107" s="240"/>
      <c r="J107" s="235"/>
      <c r="K107" s="235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207</v>
      </c>
      <c r="AU107" s="245" t="s">
        <v>83</v>
      </c>
      <c r="AV107" s="13" t="s">
        <v>83</v>
      </c>
      <c r="AW107" s="13" t="s">
        <v>35</v>
      </c>
      <c r="AX107" s="13" t="s">
        <v>81</v>
      </c>
      <c r="AY107" s="245" t="s">
        <v>197</v>
      </c>
    </row>
    <row r="108" s="2" customFormat="1" ht="62.7" customHeight="1">
      <c r="A108" s="41"/>
      <c r="B108" s="42"/>
      <c r="C108" s="216" t="s">
        <v>236</v>
      </c>
      <c r="D108" s="216" t="s">
        <v>199</v>
      </c>
      <c r="E108" s="217" t="s">
        <v>4744</v>
      </c>
      <c r="F108" s="218" t="s">
        <v>4745</v>
      </c>
      <c r="G108" s="219" t="s">
        <v>211</v>
      </c>
      <c r="H108" s="220">
        <v>22.809999999999999</v>
      </c>
      <c r="I108" s="221"/>
      <c r="J108" s="222">
        <f>ROUND(I108*H108,2)</f>
        <v>0</v>
      </c>
      <c r="K108" s="218" t="s">
        <v>203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109</v>
      </c>
      <c r="AT108" s="227" t="s">
        <v>199</v>
      </c>
      <c r="AU108" s="227" t="s">
        <v>83</v>
      </c>
      <c r="AY108" s="20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81</v>
      </c>
      <c r="BK108" s="228">
        <f>ROUND(I108*H108,2)</f>
        <v>0</v>
      </c>
      <c r="BL108" s="20" t="s">
        <v>109</v>
      </c>
      <c r="BM108" s="227" t="s">
        <v>5509</v>
      </c>
    </row>
    <row r="109" s="2" customFormat="1">
      <c r="A109" s="41"/>
      <c r="B109" s="42"/>
      <c r="C109" s="43"/>
      <c r="D109" s="229" t="s">
        <v>205</v>
      </c>
      <c r="E109" s="43"/>
      <c r="F109" s="230" t="s">
        <v>4747</v>
      </c>
      <c r="G109" s="43"/>
      <c r="H109" s="43"/>
      <c r="I109" s="231"/>
      <c r="J109" s="43"/>
      <c r="K109" s="43"/>
      <c r="L109" s="47"/>
      <c r="M109" s="232"/>
      <c r="N109" s="233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205</v>
      </c>
      <c r="AU109" s="20" t="s">
        <v>83</v>
      </c>
    </row>
    <row r="110" s="13" customFormat="1">
      <c r="A110" s="13"/>
      <c r="B110" s="234"/>
      <c r="C110" s="235"/>
      <c r="D110" s="236" t="s">
        <v>207</v>
      </c>
      <c r="E110" s="237" t="s">
        <v>19</v>
      </c>
      <c r="F110" s="238" t="s">
        <v>5510</v>
      </c>
      <c r="G110" s="235"/>
      <c r="H110" s="239">
        <v>22.809999999999999</v>
      </c>
      <c r="I110" s="240"/>
      <c r="J110" s="235"/>
      <c r="K110" s="235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207</v>
      </c>
      <c r="AU110" s="245" t="s">
        <v>83</v>
      </c>
      <c r="AV110" s="13" t="s">
        <v>83</v>
      </c>
      <c r="AW110" s="13" t="s">
        <v>35</v>
      </c>
      <c r="AX110" s="13" t="s">
        <v>81</v>
      </c>
      <c r="AY110" s="245" t="s">
        <v>197</v>
      </c>
    </row>
    <row r="111" s="2" customFormat="1" ht="62.7" customHeight="1">
      <c r="A111" s="41"/>
      <c r="B111" s="42"/>
      <c r="C111" s="216" t="s">
        <v>245</v>
      </c>
      <c r="D111" s="216" t="s">
        <v>199</v>
      </c>
      <c r="E111" s="217" t="s">
        <v>2737</v>
      </c>
      <c r="F111" s="218" t="s">
        <v>2738</v>
      </c>
      <c r="G111" s="219" t="s">
        <v>211</v>
      </c>
      <c r="H111" s="220">
        <v>23.809999999999999</v>
      </c>
      <c r="I111" s="221"/>
      <c r="J111" s="222">
        <f>ROUND(I111*H111,2)</f>
        <v>0</v>
      </c>
      <c r="K111" s="218" t="s">
        <v>203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109</v>
      </c>
      <c r="AT111" s="227" t="s">
        <v>199</v>
      </c>
      <c r="AU111" s="227" t="s">
        <v>83</v>
      </c>
      <c r="AY111" s="20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81</v>
      </c>
      <c r="BK111" s="228">
        <f>ROUND(I111*H111,2)</f>
        <v>0</v>
      </c>
      <c r="BL111" s="20" t="s">
        <v>109</v>
      </c>
      <c r="BM111" s="227" t="s">
        <v>5511</v>
      </c>
    </row>
    <row r="112" s="2" customFormat="1">
      <c r="A112" s="41"/>
      <c r="B112" s="42"/>
      <c r="C112" s="43"/>
      <c r="D112" s="229" t="s">
        <v>205</v>
      </c>
      <c r="E112" s="43"/>
      <c r="F112" s="230" t="s">
        <v>2740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205</v>
      </c>
      <c r="AU112" s="20" t="s">
        <v>83</v>
      </c>
    </row>
    <row r="113" s="13" customFormat="1">
      <c r="A113" s="13"/>
      <c r="B113" s="234"/>
      <c r="C113" s="235"/>
      <c r="D113" s="236" t="s">
        <v>207</v>
      </c>
      <c r="E113" s="237" t="s">
        <v>19</v>
      </c>
      <c r="F113" s="238" t="s">
        <v>5512</v>
      </c>
      <c r="G113" s="235"/>
      <c r="H113" s="239">
        <v>23.809999999999999</v>
      </c>
      <c r="I113" s="240"/>
      <c r="J113" s="235"/>
      <c r="K113" s="235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207</v>
      </c>
      <c r="AU113" s="245" t="s">
        <v>83</v>
      </c>
      <c r="AV113" s="13" t="s">
        <v>83</v>
      </c>
      <c r="AW113" s="13" t="s">
        <v>35</v>
      </c>
      <c r="AX113" s="13" t="s">
        <v>81</v>
      </c>
      <c r="AY113" s="245" t="s">
        <v>197</v>
      </c>
    </row>
    <row r="114" s="2" customFormat="1" ht="44.25" customHeight="1">
      <c r="A114" s="41"/>
      <c r="B114" s="42"/>
      <c r="C114" s="216" t="s">
        <v>250</v>
      </c>
      <c r="D114" s="216" t="s">
        <v>199</v>
      </c>
      <c r="E114" s="217" t="s">
        <v>2745</v>
      </c>
      <c r="F114" s="218" t="s">
        <v>2746</v>
      </c>
      <c r="G114" s="219" t="s">
        <v>211</v>
      </c>
      <c r="H114" s="220">
        <v>23.809999999999999</v>
      </c>
      <c r="I114" s="221"/>
      <c r="J114" s="222">
        <f>ROUND(I114*H114,2)</f>
        <v>0</v>
      </c>
      <c r="K114" s="218" t="s">
        <v>203</v>
      </c>
      <c r="L114" s="47"/>
      <c r="M114" s="223" t="s">
        <v>19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109</v>
      </c>
      <c r="AT114" s="227" t="s">
        <v>199</v>
      </c>
      <c r="AU114" s="227" t="s">
        <v>83</v>
      </c>
      <c r="AY114" s="20" t="s">
        <v>197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81</v>
      </c>
      <c r="BK114" s="228">
        <f>ROUND(I114*H114,2)</f>
        <v>0</v>
      </c>
      <c r="BL114" s="20" t="s">
        <v>109</v>
      </c>
      <c r="BM114" s="227" t="s">
        <v>5513</v>
      </c>
    </row>
    <row r="115" s="2" customFormat="1">
      <c r="A115" s="41"/>
      <c r="B115" s="42"/>
      <c r="C115" s="43"/>
      <c r="D115" s="229" t="s">
        <v>205</v>
      </c>
      <c r="E115" s="43"/>
      <c r="F115" s="230" t="s">
        <v>2748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205</v>
      </c>
      <c r="AU115" s="20" t="s">
        <v>83</v>
      </c>
    </row>
    <row r="116" s="13" customFormat="1">
      <c r="A116" s="13"/>
      <c r="B116" s="234"/>
      <c r="C116" s="235"/>
      <c r="D116" s="236" t="s">
        <v>207</v>
      </c>
      <c r="E116" s="237" t="s">
        <v>19</v>
      </c>
      <c r="F116" s="238" t="s">
        <v>5512</v>
      </c>
      <c r="G116" s="235"/>
      <c r="H116" s="239">
        <v>23.809999999999999</v>
      </c>
      <c r="I116" s="240"/>
      <c r="J116" s="235"/>
      <c r="K116" s="235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207</v>
      </c>
      <c r="AU116" s="245" t="s">
        <v>83</v>
      </c>
      <c r="AV116" s="13" t="s">
        <v>83</v>
      </c>
      <c r="AW116" s="13" t="s">
        <v>35</v>
      </c>
      <c r="AX116" s="13" t="s">
        <v>81</v>
      </c>
      <c r="AY116" s="245" t="s">
        <v>197</v>
      </c>
    </row>
    <row r="117" s="2" customFormat="1" ht="44.25" customHeight="1">
      <c r="A117" s="41"/>
      <c r="B117" s="42"/>
      <c r="C117" s="216" t="s">
        <v>2766</v>
      </c>
      <c r="D117" s="216" t="s">
        <v>199</v>
      </c>
      <c r="E117" s="217" t="s">
        <v>251</v>
      </c>
      <c r="F117" s="218" t="s">
        <v>252</v>
      </c>
      <c r="G117" s="219" t="s">
        <v>253</v>
      </c>
      <c r="H117" s="220">
        <v>47.619999999999997</v>
      </c>
      <c r="I117" s="221"/>
      <c r="J117" s="222">
        <f>ROUND(I117*H117,2)</f>
        <v>0</v>
      </c>
      <c r="K117" s="218" t="s">
        <v>203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109</v>
      </c>
      <c r="AT117" s="227" t="s">
        <v>199</v>
      </c>
      <c r="AU117" s="227" t="s">
        <v>83</v>
      </c>
      <c r="AY117" s="20" t="s">
        <v>197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81</v>
      </c>
      <c r="BK117" s="228">
        <f>ROUND(I117*H117,2)</f>
        <v>0</v>
      </c>
      <c r="BL117" s="20" t="s">
        <v>109</v>
      </c>
      <c r="BM117" s="227" t="s">
        <v>5514</v>
      </c>
    </row>
    <row r="118" s="2" customFormat="1">
      <c r="A118" s="41"/>
      <c r="B118" s="42"/>
      <c r="C118" s="43"/>
      <c r="D118" s="229" t="s">
        <v>205</v>
      </c>
      <c r="E118" s="43"/>
      <c r="F118" s="230" t="s">
        <v>255</v>
      </c>
      <c r="G118" s="43"/>
      <c r="H118" s="43"/>
      <c r="I118" s="231"/>
      <c r="J118" s="43"/>
      <c r="K118" s="43"/>
      <c r="L118" s="47"/>
      <c r="M118" s="232"/>
      <c r="N118" s="233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205</v>
      </c>
      <c r="AU118" s="20" t="s">
        <v>83</v>
      </c>
    </row>
    <row r="119" s="13" customFormat="1">
      <c r="A119" s="13"/>
      <c r="B119" s="234"/>
      <c r="C119" s="235"/>
      <c r="D119" s="236" t="s">
        <v>207</v>
      </c>
      <c r="E119" s="237" t="s">
        <v>19</v>
      </c>
      <c r="F119" s="238" t="s">
        <v>5515</v>
      </c>
      <c r="G119" s="235"/>
      <c r="H119" s="239">
        <v>47.619999999999997</v>
      </c>
      <c r="I119" s="240"/>
      <c r="J119" s="235"/>
      <c r="K119" s="235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207</v>
      </c>
      <c r="AU119" s="245" t="s">
        <v>83</v>
      </c>
      <c r="AV119" s="13" t="s">
        <v>83</v>
      </c>
      <c r="AW119" s="13" t="s">
        <v>35</v>
      </c>
      <c r="AX119" s="13" t="s">
        <v>81</v>
      </c>
      <c r="AY119" s="245" t="s">
        <v>197</v>
      </c>
    </row>
    <row r="120" s="2" customFormat="1" ht="44.25" customHeight="1">
      <c r="A120" s="41"/>
      <c r="B120" s="42"/>
      <c r="C120" s="216" t="s">
        <v>259</v>
      </c>
      <c r="D120" s="216" t="s">
        <v>199</v>
      </c>
      <c r="E120" s="217" t="s">
        <v>5058</v>
      </c>
      <c r="F120" s="218" t="s">
        <v>2759</v>
      </c>
      <c r="G120" s="219" t="s">
        <v>211</v>
      </c>
      <c r="H120" s="220">
        <v>14.359999999999999</v>
      </c>
      <c r="I120" s="221"/>
      <c r="J120" s="222">
        <f>ROUND(I120*H120,2)</f>
        <v>0</v>
      </c>
      <c r="K120" s="218" t="s">
        <v>203</v>
      </c>
      <c r="L120" s="47"/>
      <c r="M120" s="223" t="s">
        <v>19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109</v>
      </c>
      <c r="AT120" s="227" t="s">
        <v>199</v>
      </c>
      <c r="AU120" s="227" t="s">
        <v>83</v>
      </c>
      <c r="AY120" s="20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81</v>
      </c>
      <c r="BK120" s="228">
        <f>ROUND(I120*H120,2)</f>
        <v>0</v>
      </c>
      <c r="BL120" s="20" t="s">
        <v>109</v>
      </c>
      <c r="BM120" s="227" t="s">
        <v>5516</v>
      </c>
    </row>
    <row r="121" s="2" customFormat="1">
      <c r="A121" s="41"/>
      <c r="B121" s="42"/>
      <c r="C121" s="43"/>
      <c r="D121" s="229" t="s">
        <v>205</v>
      </c>
      <c r="E121" s="43"/>
      <c r="F121" s="230" t="s">
        <v>5060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205</v>
      </c>
      <c r="AU121" s="20" t="s">
        <v>83</v>
      </c>
    </row>
    <row r="122" s="13" customFormat="1">
      <c r="A122" s="13"/>
      <c r="B122" s="234"/>
      <c r="C122" s="235"/>
      <c r="D122" s="236" t="s">
        <v>207</v>
      </c>
      <c r="E122" s="237" t="s">
        <v>19</v>
      </c>
      <c r="F122" s="238" t="s">
        <v>5517</v>
      </c>
      <c r="G122" s="235"/>
      <c r="H122" s="239">
        <v>5.5999999999999996</v>
      </c>
      <c r="I122" s="240"/>
      <c r="J122" s="235"/>
      <c r="K122" s="235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207</v>
      </c>
      <c r="AU122" s="245" t="s">
        <v>83</v>
      </c>
      <c r="AV122" s="13" t="s">
        <v>83</v>
      </c>
      <c r="AW122" s="13" t="s">
        <v>35</v>
      </c>
      <c r="AX122" s="13" t="s">
        <v>74</v>
      </c>
      <c r="AY122" s="245" t="s">
        <v>197</v>
      </c>
    </row>
    <row r="123" s="13" customFormat="1">
      <c r="A123" s="13"/>
      <c r="B123" s="234"/>
      <c r="C123" s="235"/>
      <c r="D123" s="236" t="s">
        <v>207</v>
      </c>
      <c r="E123" s="237" t="s">
        <v>19</v>
      </c>
      <c r="F123" s="238" t="s">
        <v>5518</v>
      </c>
      <c r="G123" s="235"/>
      <c r="H123" s="239">
        <v>8.7599999999999998</v>
      </c>
      <c r="I123" s="240"/>
      <c r="J123" s="235"/>
      <c r="K123" s="235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207</v>
      </c>
      <c r="AU123" s="245" t="s">
        <v>83</v>
      </c>
      <c r="AV123" s="13" t="s">
        <v>83</v>
      </c>
      <c r="AW123" s="13" t="s">
        <v>35</v>
      </c>
      <c r="AX123" s="13" t="s">
        <v>74</v>
      </c>
      <c r="AY123" s="245" t="s">
        <v>197</v>
      </c>
    </row>
    <row r="124" s="14" customFormat="1">
      <c r="A124" s="14"/>
      <c r="B124" s="246"/>
      <c r="C124" s="247"/>
      <c r="D124" s="236" t="s">
        <v>207</v>
      </c>
      <c r="E124" s="248" t="s">
        <v>19</v>
      </c>
      <c r="F124" s="249" t="s">
        <v>216</v>
      </c>
      <c r="G124" s="247"/>
      <c r="H124" s="250">
        <v>14.359999999999999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207</v>
      </c>
      <c r="AU124" s="256" t="s">
        <v>83</v>
      </c>
      <c r="AV124" s="14" t="s">
        <v>109</v>
      </c>
      <c r="AW124" s="14" t="s">
        <v>35</v>
      </c>
      <c r="AX124" s="14" t="s">
        <v>81</v>
      </c>
      <c r="AY124" s="256" t="s">
        <v>197</v>
      </c>
    </row>
    <row r="125" s="2" customFormat="1" ht="16.5" customHeight="1">
      <c r="A125" s="41"/>
      <c r="B125" s="42"/>
      <c r="C125" s="279" t="s">
        <v>8</v>
      </c>
      <c r="D125" s="279" t="s">
        <v>542</v>
      </c>
      <c r="E125" s="280" t="s">
        <v>5063</v>
      </c>
      <c r="F125" s="281" t="s">
        <v>5064</v>
      </c>
      <c r="G125" s="282" t="s">
        <v>253</v>
      </c>
      <c r="H125" s="283">
        <v>14.892</v>
      </c>
      <c r="I125" s="284"/>
      <c r="J125" s="285">
        <f>ROUND(I125*H125,2)</f>
        <v>0</v>
      </c>
      <c r="K125" s="281" t="s">
        <v>203</v>
      </c>
      <c r="L125" s="286"/>
      <c r="M125" s="287" t="s">
        <v>19</v>
      </c>
      <c r="N125" s="288" t="s">
        <v>45</v>
      </c>
      <c r="O125" s="87"/>
      <c r="P125" s="225">
        <f>O125*H125</f>
        <v>0</v>
      </c>
      <c r="Q125" s="225">
        <v>1</v>
      </c>
      <c r="R125" s="225">
        <f>Q125*H125</f>
        <v>14.892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245</v>
      </c>
      <c r="AT125" s="227" t="s">
        <v>542</v>
      </c>
      <c r="AU125" s="227" t="s">
        <v>83</v>
      </c>
      <c r="AY125" s="20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81</v>
      </c>
      <c r="BK125" s="228">
        <f>ROUND(I125*H125,2)</f>
        <v>0</v>
      </c>
      <c r="BL125" s="20" t="s">
        <v>109</v>
      </c>
      <c r="BM125" s="227" t="s">
        <v>5519</v>
      </c>
    </row>
    <row r="126" s="13" customFormat="1">
      <c r="A126" s="13"/>
      <c r="B126" s="234"/>
      <c r="C126" s="235"/>
      <c r="D126" s="236" t="s">
        <v>207</v>
      </c>
      <c r="E126" s="237" t="s">
        <v>19</v>
      </c>
      <c r="F126" s="238" t="s">
        <v>5520</v>
      </c>
      <c r="G126" s="235"/>
      <c r="H126" s="239">
        <v>14.892</v>
      </c>
      <c r="I126" s="240"/>
      <c r="J126" s="235"/>
      <c r="K126" s="235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207</v>
      </c>
      <c r="AU126" s="245" t="s">
        <v>83</v>
      </c>
      <c r="AV126" s="13" t="s">
        <v>83</v>
      </c>
      <c r="AW126" s="13" t="s">
        <v>35</v>
      </c>
      <c r="AX126" s="13" t="s">
        <v>81</v>
      </c>
      <c r="AY126" s="245" t="s">
        <v>197</v>
      </c>
    </row>
    <row r="127" s="2" customFormat="1" ht="16.5" customHeight="1">
      <c r="A127" s="41"/>
      <c r="B127" s="42"/>
      <c r="C127" s="279" t="s">
        <v>271</v>
      </c>
      <c r="D127" s="279" t="s">
        <v>542</v>
      </c>
      <c r="E127" s="280" t="s">
        <v>5067</v>
      </c>
      <c r="F127" s="281" t="s">
        <v>5068</v>
      </c>
      <c r="G127" s="282" t="s">
        <v>253</v>
      </c>
      <c r="H127" s="283">
        <v>8.1199999999999992</v>
      </c>
      <c r="I127" s="284"/>
      <c r="J127" s="285">
        <f>ROUND(I127*H127,2)</f>
        <v>0</v>
      </c>
      <c r="K127" s="281" t="s">
        <v>19</v>
      </c>
      <c r="L127" s="286"/>
      <c r="M127" s="287" t="s">
        <v>19</v>
      </c>
      <c r="N127" s="288" t="s">
        <v>45</v>
      </c>
      <c r="O127" s="87"/>
      <c r="P127" s="225">
        <f>O127*H127</f>
        <v>0</v>
      </c>
      <c r="Q127" s="225">
        <v>1</v>
      </c>
      <c r="R127" s="225">
        <f>Q127*H127</f>
        <v>8.1199999999999992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245</v>
      </c>
      <c r="AT127" s="227" t="s">
        <v>542</v>
      </c>
      <c r="AU127" s="227" t="s">
        <v>83</v>
      </c>
      <c r="AY127" s="20" t="s">
        <v>197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81</v>
      </c>
      <c r="BK127" s="228">
        <f>ROUND(I127*H127,2)</f>
        <v>0</v>
      </c>
      <c r="BL127" s="20" t="s">
        <v>109</v>
      </c>
      <c r="BM127" s="227" t="s">
        <v>5521</v>
      </c>
    </row>
    <row r="128" s="13" customFormat="1">
      <c r="A128" s="13"/>
      <c r="B128" s="234"/>
      <c r="C128" s="235"/>
      <c r="D128" s="236" t="s">
        <v>207</v>
      </c>
      <c r="E128" s="237" t="s">
        <v>19</v>
      </c>
      <c r="F128" s="238" t="s">
        <v>5522</v>
      </c>
      <c r="G128" s="235"/>
      <c r="H128" s="239">
        <v>8.1199999999999992</v>
      </c>
      <c r="I128" s="240"/>
      <c r="J128" s="235"/>
      <c r="K128" s="235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207</v>
      </c>
      <c r="AU128" s="245" t="s">
        <v>83</v>
      </c>
      <c r="AV128" s="13" t="s">
        <v>83</v>
      </c>
      <c r="AW128" s="13" t="s">
        <v>35</v>
      </c>
      <c r="AX128" s="13" t="s">
        <v>81</v>
      </c>
      <c r="AY128" s="245" t="s">
        <v>197</v>
      </c>
    </row>
    <row r="129" s="2" customFormat="1" ht="66.75" customHeight="1">
      <c r="A129" s="41"/>
      <c r="B129" s="42"/>
      <c r="C129" s="216" t="s">
        <v>278</v>
      </c>
      <c r="D129" s="216" t="s">
        <v>199</v>
      </c>
      <c r="E129" s="217" t="s">
        <v>2762</v>
      </c>
      <c r="F129" s="218" t="s">
        <v>2763</v>
      </c>
      <c r="G129" s="219" t="s">
        <v>211</v>
      </c>
      <c r="H129" s="220">
        <v>3.1200000000000001</v>
      </c>
      <c r="I129" s="221"/>
      <c r="J129" s="222">
        <f>ROUND(I129*H129,2)</f>
        <v>0</v>
      </c>
      <c r="K129" s="218" t="s">
        <v>203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109</v>
      </c>
      <c r="AT129" s="227" t="s">
        <v>199</v>
      </c>
      <c r="AU129" s="227" t="s">
        <v>83</v>
      </c>
      <c r="AY129" s="20" t="s">
        <v>197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81</v>
      </c>
      <c r="BK129" s="228">
        <f>ROUND(I129*H129,2)</f>
        <v>0</v>
      </c>
      <c r="BL129" s="20" t="s">
        <v>109</v>
      </c>
      <c r="BM129" s="227" t="s">
        <v>5523</v>
      </c>
    </row>
    <row r="130" s="2" customFormat="1">
      <c r="A130" s="41"/>
      <c r="B130" s="42"/>
      <c r="C130" s="43"/>
      <c r="D130" s="229" t="s">
        <v>205</v>
      </c>
      <c r="E130" s="43"/>
      <c r="F130" s="230" t="s">
        <v>2765</v>
      </c>
      <c r="G130" s="43"/>
      <c r="H130" s="43"/>
      <c r="I130" s="231"/>
      <c r="J130" s="43"/>
      <c r="K130" s="43"/>
      <c r="L130" s="47"/>
      <c r="M130" s="232"/>
      <c r="N130" s="233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205</v>
      </c>
      <c r="AU130" s="20" t="s">
        <v>83</v>
      </c>
    </row>
    <row r="131" s="13" customFormat="1">
      <c r="A131" s="13"/>
      <c r="B131" s="234"/>
      <c r="C131" s="235"/>
      <c r="D131" s="236" t="s">
        <v>207</v>
      </c>
      <c r="E131" s="237" t="s">
        <v>19</v>
      </c>
      <c r="F131" s="238" t="s">
        <v>5524</v>
      </c>
      <c r="G131" s="235"/>
      <c r="H131" s="239">
        <v>3.1200000000000001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207</v>
      </c>
      <c r="AU131" s="245" t="s">
        <v>83</v>
      </c>
      <c r="AV131" s="13" t="s">
        <v>83</v>
      </c>
      <c r="AW131" s="13" t="s">
        <v>35</v>
      </c>
      <c r="AX131" s="13" t="s">
        <v>81</v>
      </c>
      <c r="AY131" s="245" t="s">
        <v>197</v>
      </c>
    </row>
    <row r="132" s="2" customFormat="1" ht="16.5" customHeight="1">
      <c r="A132" s="41"/>
      <c r="B132" s="42"/>
      <c r="C132" s="279" t="s">
        <v>284</v>
      </c>
      <c r="D132" s="279" t="s">
        <v>542</v>
      </c>
      <c r="E132" s="280" t="s">
        <v>5073</v>
      </c>
      <c r="F132" s="281" t="s">
        <v>5074</v>
      </c>
      <c r="G132" s="282" t="s">
        <v>253</v>
      </c>
      <c r="H132" s="283">
        <v>6.2400000000000002</v>
      </c>
      <c r="I132" s="284"/>
      <c r="J132" s="285">
        <f>ROUND(I132*H132,2)</f>
        <v>0</v>
      </c>
      <c r="K132" s="281" t="s">
        <v>203</v>
      </c>
      <c r="L132" s="286"/>
      <c r="M132" s="287" t="s">
        <v>19</v>
      </c>
      <c r="N132" s="288" t="s">
        <v>45</v>
      </c>
      <c r="O132" s="87"/>
      <c r="P132" s="225">
        <f>O132*H132</f>
        <v>0</v>
      </c>
      <c r="Q132" s="225">
        <v>1</v>
      </c>
      <c r="R132" s="225">
        <f>Q132*H132</f>
        <v>6.2400000000000002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245</v>
      </c>
      <c r="AT132" s="227" t="s">
        <v>542</v>
      </c>
      <c r="AU132" s="227" t="s">
        <v>83</v>
      </c>
      <c r="AY132" s="20" t="s">
        <v>197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81</v>
      </c>
      <c r="BK132" s="228">
        <f>ROUND(I132*H132,2)</f>
        <v>0</v>
      </c>
      <c r="BL132" s="20" t="s">
        <v>109</v>
      </c>
      <c r="BM132" s="227" t="s">
        <v>5525</v>
      </c>
    </row>
    <row r="133" s="13" customFormat="1">
      <c r="A133" s="13"/>
      <c r="B133" s="234"/>
      <c r="C133" s="235"/>
      <c r="D133" s="236" t="s">
        <v>207</v>
      </c>
      <c r="E133" s="237" t="s">
        <v>19</v>
      </c>
      <c r="F133" s="238" t="s">
        <v>5526</v>
      </c>
      <c r="G133" s="235"/>
      <c r="H133" s="239">
        <v>6.2400000000000002</v>
      </c>
      <c r="I133" s="240"/>
      <c r="J133" s="235"/>
      <c r="K133" s="235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207</v>
      </c>
      <c r="AU133" s="245" t="s">
        <v>83</v>
      </c>
      <c r="AV133" s="13" t="s">
        <v>83</v>
      </c>
      <c r="AW133" s="13" t="s">
        <v>35</v>
      </c>
      <c r="AX133" s="13" t="s">
        <v>81</v>
      </c>
      <c r="AY133" s="245" t="s">
        <v>197</v>
      </c>
    </row>
    <row r="134" s="2" customFormat="1" ht="37.8" customHeight="1">
      <c r="A134" s="41"/>
      <c r="B134" s="42"/>
      <c r="C134" s="216" t="s">
        <v>291</v>
      </c>
      <c r="D134" s="216" t="s">
        <v>199</v>
      </c>
      <c r="E134" s="217" t="s">
        <v>5077</v>
      </c>
      <c r="F134" s="218" t="s">
        <v>5078</v>
      </c>
      <c r="G134" s="219" t="s">
        <v>202</v>
      </c>
      <c r="H134" s="220">
        <v>2.048</v>
      </c>
      <c r="I134" s="221"/>
      <c r="J134" s="222">
        <f>ROUND(I134*H134,2)</f>
        <v>0</v>
      </c>
      <c r="K134" s="218" t="s">
        <v>203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109</v>
      </c>
      <c r="AT134" s="227" t="s">
        <v>199</v>
      </c>
      <c r="AU134" s="227" t="s">
        <v>83</v>
      </c>
      <c r="AY134" s="20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81</v>
      </c>
      <c r="BK134" s="228">
        <f>ROUND(I134*H134,2)</f>
        <v>0</v>
      </c>
      <c r="BL134" s="20" t="s">
        <v>109</v>
      </c>
      <c r="BM134" s="227" t="s">
        <v>5527</v>
      </c>
    </row>
    <row r="135" s="2" customFormat="1">
      <c r="A135" s="41"/>
      <c r="B135" s="42"/>
      <c r="C135" s="43"/>
      <c r="D135" s="229" t="s">
        <v>205</v>
      </c>
      <c r="E135" s="43"/>
      <c r="F135" s="230" t="s">
        <v>5080</v>
      </c>
      <c r="G135" s="43"/>
      <c r="H135" s="43"/>
      <c r="I135" s="231"/>
      <c r="J135" s="43"/>
      <c r="K135" s="43"/>
      <c r="L135" s="47"/>
      <c r="M135" s="232"/>
      <c r="N135" s="233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205</v>
      </c>
      <c r="AU135" s="20" t="s">
        <v>83</v>
      </c>
    </row>
    <row r="136" s="13" customFormat="1">
      <c r="A136" s="13"/>
      <c r="B136" s="234"/>
      <c r="C136" s="235"/>
      <c r="D136" s="236" t="s">
        <v>207</v>
      </c>
      <c r="E136" s="237" t="s">
        <v>19</v>
      </c>
      <c r="F136" s="238" t="s">
        <v>5528</v>
      </c>
      <c r="G136" s="235"/>
      <c r="H136" s="239">
        <v>2.048</v>
      </c>
      <c r="I136" s="240"/>
      <c r="J136" s="235"/>
      <c r="K136" s="235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207</v>
      </c>
      <c r="AU136" s="245" t="s">
        <v>83</v>
      </c>
      <c r="AV136" s="13" t="s">
        <v>83</v>
      </c>
      <c r="AW136" s="13" t="s">
        <v>35</v>
      </c>
      <c r="AX136" s="13" t="s">
        <v>81</v>
      </c>
      <c r="AY136" s="245" t="s">
        <v>197</v>
      </c>
    </row>
    <row r="137" s="2" customFormat="1" ht="16.5" customHeight="1">
      <c r="A137" s="41"/>
      <c r="B137" s="42"/>
      <c r="C137" s="279" t="s">
        <v>296</v>
      </c>
      <c r="D137" s="279" t="s">
        <v>542</v>
      </c>
      <c r="E137" s="280" t="s">
        <v>5082</v>
      </c>
      <c r="F137" s="281" t="s">
        <v>5083</v>
      </c>
      <c r="G137" s="282" t="s">
        <v>2094</v>
      </c>
      <c r="H137" s="283">
        <v>0.041000000000000002</v>
      </c>
      <c r="I137" s="284"/>
      <c r="J137" s="285">
        <f>ROUND(I137*H137,2)</f>
        <v>0</v>
      </c>
      <c r="K137" s="281" t="s">
        <v>203</v>
      </c>
      <c r="L137" s="286"/>
      <c r="M137" s="287" t="s">
        <v>19</v>
      </c>
      <c r="N137" s="288" t="s">
        <v>45</v>
      </c>
      <c r="O137" s="87"/>
      <c r="P137" s="225">
        <f>O137*H137</f>
        <v>0</v>
      </c>
      <c r="Q137" s="225">
        <v>0.001</v>
      </c>
      <c r="R137" s="225">
        <f>Q137*H137</f>
        <v>4.1E-05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245</v>
      </c>
      <c r="AT137" s="227" t="s">
        <v>542</v>
      </c>
      <c r="AU137" s="227" t="s">
        <v>83</v>
      </c>
      <c r="AY137" s="20" t="s">
        <v>197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81</v>
      </c>
      <c r="BK137" s="228">
        <f>ROUND(I137*H137,2)</f>
        <v>0</v>
      </c>
      <c r="BL137" s="20" t="s">
        <v>109</v>
      </c>
      <c r="BM137" s="227" t="s">
        <v>5529</v>
      </c>
    </row>
    <row r="138" s="13" customFormat="1">
      <c r="A138" s="13"/>
      <c r="B138" s="234"/>
      <c r="C138" s="235"/>
      <c r="D138" s="236" t="s">
        <v>207</v>
      </c>
      <c r="E138" s="237" t="s">
        <v>19</v>
      </c>
      <c r="F138" s="238" t="s">
        <v>5530</v>
      </c>
      <c r="G138" s="235"/>
      <c r="H138" s="239">
        <v>0.041000000000000002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207</v>
      </c>
      <c r="AU138" s="245" t="s">
        <v>83</v>
      </c>
      <c r="AV138" s="13" t="s">
        <v>83</v>
      </c>
      <c r="AW138" s="13" t="s">
        <v>35</v>
      </c>
      <c r="AX138" s="13" t="s">
        <v>81</v>
      </c>
      <c r="AY138" s="245" t="s">
        <v>197</v>
      </c>
    </row>
    <row r="139" s="12" customFormat="1" ht="22.8" customHeight="1">
      <c r="A139" s="12"/>
      <c r="B139" s="200"/>
      <c r="C139" s="201"/>
      <c r="D139" s="202" t="s">
        <v>73</v>
      </c>
      <c r="E139" s="214" t="s">
        <v>94</v>
      </c>
      <c r="F139" s="214" t="s">
        <v>344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SUM(P140:P145)</f>
        <v>0</v>
      </c>
      <c r="Q139" s="208"/>
      <c r="R139" s="209">
        <f>SUM(R140:R145)</f>
        <v>0</v>
      </c>
      <c r="S139" s="208"/>
      <c r="T139" s="210">
        <f>SUM(T140:T145)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81</v>
      </c>
      <c r="AT139" s="212" t="s">
        <v>73</v>
      </c>
      <c r="AU139" s="212" t="s">
        <v>81</v>
      </c>
      <c r="AY139" s="211" t="s">
        <v>197</v>
      </c>
      <c r="BK139" s="213">
        <f>SUM(BK140:BK145)</f>
        <v>0</v>
      </c>
    </row>
    <row r="140" s="2" customFormat="1" ht="16.5" customHeight="1">
      <c r="A140" s="41"/>
      <c r="B140" s="42"/>
      <c r="C140" s="216" t="s">
        <v>303</v>
      </c>
      <c r="D140" s="216" t="s">
        <v>199</v>
      </c>
      <c r="E140" s="217" t="s">
        <v>5086</v>
      </c>
      <c r="F140" s="218" t="s">
        <v>5087</v>
      </c>
      <c r="G140" s="219" t="s">
        <v>886</v>
      </c>
      <c r="H140" s="220">
        <v>13</v>
      </c>
      <c r="I140" s="221"/>
      <c r="J140" s="222">
        <f>ROUND(I140*H140,2)</f>
        <v>0</v>
      </c>
      <c r="K140" s="218" t="s">
        <v>203</v>
      </c>
      <c r="L140" s="47"/>
      <c r="M140" s="223" t="s">
        <v>19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109</v>
      </c>
      <c r="AT140" s="227" t="s">
        <v>199</v>
      </c>
      <c r="AU140" s="227" t="s">
        <v>83</v>
      </c>
      <c r="AY140" s="20" t="s">
        <v>197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81</v>
      </c>
      <c r="BK140" s="228">
        <f>ROUND(I140*H140,2)</f>
        <v>0</v>
      </c>
      <c r="BL140" s="20" t="s">
        <v>109</v>
      </c>
      <c r="BM140" s="227" t="s">
        <v>5531</v>
      </c>
    </row>
    <row r="141" s="2" customFormat="1">
      <c r="A141" s="41"/>
      <c r="B141" s="42"/>
      <c r="C141" s="43"/>
      <c r="D141" s="229" t="s">
        <v>205</v>
      </c>
      <c r="E141" s="43"/>
      <c r="F141" s="230" t="s">
        <v>5089</v>
      </c>
      <c r="G141" s="43"/>
      <c r="H141" s="43"/>
      <c r="I141" s="231"/>
      <c r="J141" s="43"/>
      <c r="K141" s="43"/>
      <c r="L141" s="47"/>
      <c r="M141" s="232"/>
      <c r="N141" s="233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205</v>
      </c>
      <c r="AU141" s="20" t="s">
        <v>83</v>
      </c>
    </row>
    <row r="142" s="13" customFormat="1">
      <c r="A142" s="13"/>
      <c r="B142" s="234"/>
      <c r="C142" s="235"/>
      <c r="D142" s="236" t="s">
        <v>207</v>
      </c>
      <c r="E142" s="237" t="s">
        <v>19</v>
      </c>
      <c r="F142" s="238" t="s">
        <v>271</v>
      </c>
      <c r="G142" s="235"/>
      <c r="H142" s="239">
        <v>13</v>
      </c>
      <c r="I142" s="240"/>
      <c r="J142" s="235"/>
      <c r="K142" s="235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207</v>
      </c>
      <c r="AU142" s="245" t="s">
        <v>83</v>
      </c>
      <c r="AV142" s="13" t="s">
        <v>83</v>
      </c>
      <c r="AW142" s="13" t="s">
        <v>35</v>
      </c>
      <c r="AX142" s="13" t="s">
        <v>81</v>
      </c>
      <c r="AY142" s="245" t="s">
        <v>197</v>
      </c>
    </row>
    <row r="143" s="2" customFormat="1" ht="24.15" customHeight="1">
      <c r="A143" s="41"/>
      <c r="B143" s="42"/>
      <c r="C143" s="216" t="s">
        <v>310</v>
      </c>
      <c r="D143" s="216" t="s">
        <v>199</v>
      </c>
      <c r="E143" s="217" t="s">
        <v>5091</v>
      </c>
      <c r="F143" s="218" t="s">
        <v>5092</v>
      </c>
      <c r="G143" s="219" t="s">
        <v>886</v>
      </c>
      <c r="H143" s="220">
        <v>13</v>
      </c>
      <c r="I143" s="221"/>
      <c r="J143" s="222">
        <f>ROUND(I143*H143,2)</f>
        <v>0</v>
      </c>
      <c r="K143" s="218" t="s">
        <v>203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109</v>
      </c>
      <c r="AT143" s="227" t="s">
        <v>199</v>
      </c>
      <c r="AU143" s="227" t="s">
        <v>83</v>
      </c>
      <c r="AY143" s="20" t="s">
        <v>197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81</v>
      </c>
      <c r="BK143" s="228">
        <f>ROUND(I143*H143,2)</f>
        <v>0</v>
      </c>
      <c r="BL143" s="20" t="s">
        <v>109</v>
      </c>
      <c r="BM143" s="227" t="s">
        <v>5532</v>
      </c>
    </row>
    <row r="144" s="2" customFormat="1">
      <c r="A144" s="41"/>
      <c r="B144" s="42"/>
      <c r="C144" s="43"/>
      <c r="D144" s="229" t="s">
        <v>205</v>
      </c>
      <c r="E144" s="43"/>
      <c r="F144" s="230" t="s">
        <v>5094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205</v>
      </c>
      <c r="AU144" s="20" t="s">
        <v>83</v>
      </c>
    </row>
    <row r="145" s="13" customFormat="1">
      <c r="A145" s="13"/>
      <c r="B145" s="234"/>
      <c r="C145" s="235"/>
      <c r="D145" s="236" t="s">
        <v>207</v>
      </c>
      <c r="E145" s="237" t="s">
        <v>19</v>
      </c>
      <c r="F145" s="238" t="s">
        <v>271</v>
      </c>
      <c r="G145" s="235"/>
      <c r="H145" s="239">
        <v>13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207</v>
      </c>
      <c r="AU145" s="245" t="s">
        <v>83</v>
      </c>
      <c r="AV145" s="13" t="s">
        <v>83</v>
      </c>
      <c r="AW145" s="13" t="s">
        <v>35</v>
      </c>
      <c r="AX145" s="13" t="s">
        <v>81</v>
      </c>
      <c r="AY145" s="245" t="s">
        <v>197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109</v>
      </c>
      <c r="F146" s="214" t="s">
        <v>532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SUM(P147:P149)</f>
        <v>0</v>
      </c>
      <c r="Q146" s="208"/>
      <c r="R146" s="209">
        <f>SUM(R147:R149)</f>
        <v>0</v>
      </c>
      <c r="S146" s="208"/>
      <c r="T146" s="210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81</v>
      </c>
      <c r="AT146" s="212" t="s">
        <v>73</v>
      </c>
      <c r="AU146" s="212" t="s">
        <v>81</v>
      </c>
      <c r="AY146" s="211" t="s">
        <v>197</v>
      </c>
      <c r="BK146" s="213">
        <f>SUM(BK147:BK149)</f>
        <v>0</v>
      </c>
    </row>
    <row r="147" s="2" customFormat="1" ht="33" customHeight="1">
      <c r="A147" s="41"/>
      <c r="B147" s="42"/>
      <c r="C147" s="216" t="s">
        <v>317</v>
      </c>
      <c r="D147" s="216" t="s">
        <v>199</v>
      </c>
      <c r="E147" s="217" t="s">
        <v>5095</v>
      </c>
      <c r="F147" s="218" t="s">
        <v>5096</v>
      </c>
      <c r="G147" s="219" t="s">
        <v>211</v>
      </c>
      <c r="H147" s="220">
        <v>1.3</v>
      </c>
      <c r="I147" s="221"/>
      <c r="J147" s="222">
        <f>ROUND(I147*H147,2)</f>
        <v>0</v>
      </c>
      <c r="K147" s="218" t="s">
        <v>203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109</v>
      </c>
      <c r="AT147" s="227" t="s">
        <v>199</v>
      </c>
      <c r="AU147" s="227" t="s">
        <v>83</v>
      </c>
      <c r="AY147" s="20" t="s">
        <v>197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81</v>
      </c>
      <c r="BK147" s="228">
        <f>ROUND(I147*H147,2)</f>
        <v>0</v>
      </c>
      <c r="BL147" s="20" t="s">
        <v>109</v>
      </c>
      <c r="BM147" s="227" t="s">
        <v>5533</v>
      </c>
    </row>
    <row r="148" s="2" customFormat="1">
      <c r="A148" s="41"/>
      <c r="B148" s="42"/>
      <c r="C148" s="43"/>
      <c r="D148" s="229" t="s">
        <v>205</v>
      </c>
      <c r="E148" s="43"/>
      <c r="F148" s="230" t="s">
        <v>5098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205</v>
      </c>
      <c r="AU148" s="20" t="s">
        <v>83</v>
      </c>
    </row>
    <row r="149" s="13" customFormat="1">
      <c r="A149" s="13"/>
      <c r="B149" s="234"/>
      <c r="C149" s="235"/>
      <c r="D149" s="236" t="s">
        <v>207</v>
      </c>
      <c r="E149" s="237" t="s">
        <v>19</v>
      </c>
      <c r="F149" s="238" t="s">
        <v>5534</v>
      </c>
      <c r="G149" s="235"/>
      <c r="H149" s="239">
        <v>1.3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207</v>
      </c>
      <c r="AU149" s="245" t="s">
        <v>83</v>
      </c>
      <c r="AV149" s="13" t="s">
        <v>83</v>
      </c>
      <c r="AW149" s="13" t="s">
        <v>35</v>
      </c>
      <c r="AX149" s="13" t="s">
        <v>81</v>
      </c>
      <c r="AY149" s="245" t="s">
        <v>197</v>
      </c>
    </row>
    <row r="150" s="12" customFormat="1" ht="22.8" customHeight="1">
      <c r="A150" s="12"/>
      <c r="B150" s="200"/>
      <c r="C150" s="201"/>
      <c r="D150" s="202" t="s">
        <v>73</v>
      </c>
      <c r="E150" s="214" t="s">
        <v>230</v>
      </c>
      <c r="F150" s="214" t="s">
        <v>686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SUM(P151:P152)</f>
        <v>0</v>
      </c>
      <c r="Q150" s="208"/>
      <c r="R150" s="209">
        <f>SUM(R151:R152)</f>
        <v>0.95524000000000009</v>
      </c>
      <c r="S150" s="208"/>
      <c r="T150" s="210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81</v>
      </c>
      <c r="AT150" s="212" t="s">
        <v>73</v>
      </c>
      <c r="AU150" s="212" t="s">
        <v>81</v>
      </c>
      <c r="AY150" s="211" t="s">
        <v>197</v>
      </c>
      <c r="BK150" s="213">
        <f>SUM(BK151:BK152)</f>
        <v>0</v>
      </c>
    </row>
    <row r="151" s="2" customFormat="1" ht="55.5" customHeight="1">
      <c r="A151" s="41"/>
      <c r="B151" s="42"/>
      <c r="C151" s="216" t="s">
        <v>7</v>
      </c>
      <c r="D151" s="216" t="s">
        <v>199</v>
      </c>
      <c r="E151" s="217" t="s">
        <v>5100</v>
      </c>
      <c r="F151" s="218" t="s">
        <v>5101</v>
      </c>
      <c r="G151" s="219" t="s">
        <v>202</v>
      </c>
      <c r="H151" s="220">
        <v>5.2000000000000002</v>
      </c>
      <c r="I151" s="221"/>
      <c r="J151" s="222">
        <f>ROUND(I151*H151,2)</f>
        <v>0</v>
      </c>
      <c r="K151" s="218" t="s">
        <v>203</v>
      </c>
      <c r="L151" s="47"/>
      <c r="M151" s="223" t="s">
        <v>19</v>
      </c>
      <c r="N151" s="224" t="s">
        <v>45</v>
      </c>
      <c r="O151" s="87"/>
      <c r="P151" s="225">
        <f>O151*H151</f>
        <v>0</v>
      </c>
      <c r="Q151" s="225">
        <v>0.1837</v>
      </c>
      <c r="R151" s="225">
        <f>Q151*H151</f>
        <v>0.95524000000000009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109</v>
      </c>
      <c r="AT151" s="227" t="s">
        <v>199</v>
      </c>
      <c r="AU151" s="227" t="s">
        <v>83</v>
      </c>
      <c r="AY151" s="20" t="s">
        <v>197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81</v>
      </c>
      <c r="BK151" s="228">
        <f>ROUND(I151*H151,2)</f>
        <v>0</v>
      </c>
      <c r="BL151" s="20" t="s">
        <v>109</v>
      </c>
      <c r="BM151" s="227" t="s">
        <v>5535</v>
      </c>
    </row>
    <row r="152" s="2" customFormat="1">
      <c r="A152" s="41"/>
      <c r="B152" s="42"/>
      <c r="C152" s="43"/>
      <c r="D152" s="229" t="s">
        <v>205</v>
      </c>
      <c r="E152" s="43"/>
      <c r="F152" s="230" t="s">
        <v>5103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205</v>
      </c>
      <c r="AU152" s="20" t="s">
        <v>83</v>
      </c>
    </row>
    <row r="153" s="12" customFormat="1" ht="22.8" customHeight="1">
      <c r="A153" s="12"/>
      <c r="B153" s="200"/>
      <c r="C153" s="201"/>
      <c r="D153" s="202" t="s">
        <v>73</v>
      </c>
      <c r="E153" s="214" t="s">
        <v>245</v>
      </c>
      <c r="F153" s="214" t="s">
        <v>4820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SUM(P154:P174)</f>
        <v>0</v>
      </c>
      <c r="Q153" s="208"/>
      <c r="R153" s="209">
        <f>SUM(R154:R174)</f>
        <v>0.28394140000000001</v>
      </c>
      <c r="S153" s="208"/>
      <c r="T153" s="210">
        <f>SUM(T154:T174)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81</v>
      </c>
      <c r="AT153" s="212" t="s">
        <v>73</v>
      </c>
      <c r="AU153" s="212" t="s">
        <v>81</v>
      </c>
      <c r="AY153" s="211" t="s">
        <v>197</v>
      </c>
      <c r="BK153" s="213">
        <f>SUM(BK154:BK174)</f>
        <v>0</v>
      </c>
    </row>
    <row r="154" s="2" customFormat="1" ht="24.15" customHeight="1">
      <c r="A154" s="41"/>
      <c r="B154" s="42"/>
      <c r="C154" s="216" t="s">
        <v>328</v>
      </c>
      <c r="D154" s="216" t="s">
        <v>199</v>
      </c>
      <c r="E154" s="217" t="s">
        <v>5112</v>
      </c>
      <c r="F154" s="218" t="s">
        <v>5113</v>
      </c>
      <c r="G154" s="219" t="s">
        <v>886</v>
      </c>
      <c r="H154" s="220">
        <v>13</v>
      </c>
      <c r="I154" s="221"/>
      <c r="J154" s="222">
        <f>ROUND(I154*H154,2)</f>
        <v>0</v>
      </c>
      <c r="K154" s="218" t="s">
        <v>203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1.0000000000000001E-05</v>
      </c>
      <c r="R154" s="225">
        <f>Q154*H154</f>
        <v>0.00013000000000000002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109</v>
      </c>
      <c r="AT154" s="227" t="s">
        <v>199</v>
      </c>
      <c r="AU154" s="227" t="s">
        <v>83</v>
      </c>
      <c r="AY154" s="20" t="s">
        <v>197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81</v>
      </c>
      <c r="BK154" s="228">
        <f>ROUND(I154*H154,2)</f>
        <v>0</v>
      </c>
      <c r="BL154" s="20" t="s">
        <v>109</v>
      </c>
      <c r="BM154" s="227" t="s">
        <v>5536</v>
      </c>
    </row>
    <row r="155" s="2" customFormat="1">
      <c r="A155" s="41"/>
      <c r="B155" s="42"/>
      <c r="C155" s="43"/>
      <c r="D155" s="229" t="s">
        <v>205</v>
      </c>
      <c r="E155" s="43"/>
      <c r="F155" s="230" t="s">
        <v>5115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205</v>
      </c>
      <c r="AU155" s="20" t="s">
        <v>83</v>
      </c>
    </row>
    <row r="156" s="2" customFormat="1" ht="24.15" customHeight="1">
      <c r="A156" s="41"/>
      <c r="B156" s="42"/>
      <c r="C156" s="279" t="s">
        <v>337</v>
      </c>
      <c r="D156" s="279" t="s">
        <v>542</v>
      </c>
      <c r="E156" s="280" t="s">
        <v>5119</v>
      </c>
      <c r="F156" s="281" t="s">
        <v>5120</v>
      </c>
      <c r="G156" s="282" t="s">
        <v>886</v>
      </c>
      <c r="H156" s="283">
        <v>13.390000000000001</v>
      </c>
      <c r="I156" s="284"/>
      <c r="J156" s="285">
        <f>ROUND(I156*H156,2)</f>
        <v>0</v>
      </c>
      <c r="K156" s="281" t="s">
        <v>203</v>
      </c>
      <c r="L156" s="286"/>
      <c r="M156" s="287" t="s">
        <v>19</v>
      </c>
      <c r="N156" s="288" t="s">
        <v>45</v>
      </c>
      <c r="O156" s="87"/>
      <c r="P156" s="225">
        <f>O156*H156</f>
        <v>0</v>
      </c>
      <c r="Q156" s="225">
        <v>0.0042599999999999999</v>
      </c>
      <c r="R156" s="225">
        <f>Q156*H156</f>
        <v>0.057041399999999999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245</v>
      </c>
      <c r="AT156" s="227" t="s">
        <v>542</v>
      </c>
      <c r="AU156" s="227" t="s">
        <v>83</v>
      </c>
      <c r="AY156" s="20" t="s">
        <v>197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81</v>
      </c>
      <c r="BK156" s="228">
        <f>ROUND(I156*H156,2)</f>
        <v>0</v>
      </c>
      <c r="BL156" s="20" t="s">
        <v>109</v>
      </c>
      <c r="BM156" s="227" t="s">
        <v>5537</v>
      </c>
    </row>
    <row r="157" s="13" customFormat="1">
      <c r="A157" s="13"/>
      <c r="B157" s="234"/>
      <c r="C157" s="235"/>
      <c r="D157" s="236" t="s">
        <v>207</v>
      </c>
      <c r="E157" s="237" t="s">
        <v>19</v>
      </c>
      <c r="F157" s="238" t="s">
        <v>5538</v>
      </c>
      <c r="G157" s="235"/>
      <c r="H157" s="239">
        <v>13.390000000000001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207</v>
      </c>
      <c r="AU157" s="245" t="s">
        <v>83</v>
      </c>
      <c r="AV157" s="13" t="s">
        <v>83</v>
      </c>
      <c r="AW157" s="13" t="s">
        <v>35</v>
      </c>
      <c r="AX157" s="13" t="s">
        <v>81</v>
      </c>
      <c r="AY157" s="245" t="s">
        <v>197</v>
      </c>
    </row>
    <row r="158" s="2" customFormat="1" ht="24.15" customHeight="1">
      <c r="A158" s="41"/>
      <c r="B158" s="42"/>
      <c r="C158" s="216" t="s">
        <v>345</v>
      </c>
      <c r="D158" s="216" t="s">
        <v>199</v>
      </c>
      <c r="E158" s="217" t="s">
        <v>5123</v>
      </c>
      <c r="F158" s="218" t="s">
        <v>5124</v>
      </c>
      <c r="G158" s="219" t="s">
        <v>886</v>
      </c>
      <c r="H158" s="220">
        <v>4</v>
      </c>
      <c r="I158" s="221"/>
      <c r="J158" s="222">
        <f>ROUND(I158*H158,2)</f>
        <v>0</v>
      </c>
      <c r="K158" s="218" t="s">
        <v>203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2.0000000000000002E-05</v>
      </c>
      <c r="R158" s="225">
        <f>Q158*H158</f>
        <v>8.0000000000000007E-05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109</v>
      </c>
      <c r="AT158" s="227" t="s">
        <v>199</v>
      </c>
      <c r="AU158" s="227" t="s">
        <v>83</v>
      </c>
      <c r="AY158" s="20" t="s">
        <v>197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81</v>
      </c>
      <c r="BK158" s="228">
        <f>ROUND(I158*H158,2)</f>
        <v>0</v>
      </c>
      <c r="BL158" s="20" t="s">
        <v>109</v>
      </c>
      <c r="BM158" s="227" t="s">
        <v>5539</v>
      </c>
    </row>
    <row r="159" s="2" customFormat="1">
      <c r="A159" s="41"/>
      <c r="B159" s="42"/>
      <c r="C159" s="43"/>
      <c r="D159" s="229" t="s">
        <v>205</v>
      </c>
      <c r="E159" s="43"/>
      <c r="F159" s="230" t="s">
        <v>5126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205</v>
      </c>
      <c r="AU159" s="20" t="s">
        <v>83</v>
      </c>
    </row>
    <row r="160" s="2" customFormat="1" ht="24.15" customHeight="1">
      <c r="A160" s="41"/>
      <c r="B160" s="42"/>
      <c r="C160" s="279" t="s">
        <v>352</v>
      </c>
      <c r="D160" s="279" t="s">
        <v>542</v>
      </c>
      <c r="E160" s="280" t="s">
        <v>5127</v>
      </c>
      <c r="F160" s="281" t="s">
        <v>5128</v>
      </c>
      <c r="G160" s="282" t="s">
        <v>886</v>
      </c>
      <c r="H160" s="283">
        <v>4.1200000000000001</v>
      </c>
      <c r="I160" s="284"/>
      <c r="J160" s="285">
        <f>ROUND(I160*H160,2)</f>
        <v>0</v>
      </c>
      <c r="K160" s="281" t="s">
        <v>203</v>
      </c>
      <c r="L160" s="286"/>
      <c r="M160" s="287" t="s">
        <v>19</v>
      </c>
      <c r="N160" s="288" t="s">
        <v>45</v>
      </c>
      <c r="O160" s="87"/>
      <c r="P160" s="225">
        <f>O160*H160</f>
        <v>0</v>
      </c>
      <c r="Q160" s="225">
        <v>0.0080999999999999996</v>
      </c>
      <c r="R160" s="225">
        <f>Q160*H160</f>
        <v>0.033371999999999999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245</v>
      </c>
      <c r="AT160" s="227" t="s">
        <v>542</v>
      </c>
      <c r="AU160" s="227" t="s">
        <v>83</v>
      </c>
      <c r="AY160" s="20" t="s">
        <v>197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81</v>
      </c>
      <c r="BK160" s="228">
        <f>ROUND(I160*H160,2)</f>
        <v>0</v>
      </c>
      <c r="BL160" s="20" t="s">
        <v>109</v>
      </c>
      <c r="BM160" s="227" t="s">
        <v>5540</v>
      </c>
    </row>
    <row r="161" s="13" customFormat="1">
      <c r="A161" s="13"/>
      <c r="B161" s="234"/>
      <c r="C161" s="235"/>
      <c r="D161" s="236" t="s">
        <v>207</v>
      </c>
      <c r="E161" s="237" t="s">
        <v>19</v>
      </c>
      <c r="F161" s="238" t="s">
        <v>5541</v>
      </c>
      <c r="G161" s="235"/>
      <c r="H161" s="239">
        <v>4.1200000000000001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207</v>
      </c>
      <c r="AU161" s="245" t="s">
        <v>83</v>
      </c>
      <c r="AV161" s="13" t="s">
        <v>83</v>
      </c>
      <c r="AW161" s="13" t="s">
        <v>35</v>
      </c>
      <c r="AX161" s="13" t="s">
        <v>81</v>
      </c>
      <c r="AY161" s="245" t="s">
        <v>197</v>
      </c>
    </row>
    <row r="162" s="2" customFormat="1" ht="33" customHeight="1">
      <c r="A162" s="41"/>
      <c r="B162" s="42"/>
      <c r="C162" s="216" t="s">
        <v>359</v>
      </c>
      <c r="D162" s="216" t="s">
        <v>199</v>
      </c>
      <c r="E162" s="217" t="s">
        <v>5131</v>
      </c>
      <c r="F162" s="218" t="s">
        <v>5132</v>
      </c>
      <c r="G162" s="219" t="s">
        <v>886</v>
      </c>
      <c r="H162" s="220">
        <v>3.2000000000000002</v>
      </c>
      <c r="I162" s="221"/>
      <c r="J162" s="222">
        <f>ROUND(I162*H162,2)</f>
        <v>0</v>
      </c>
      <c r="K162" s="218" t="s">
        <v>203</v>
      </c>
      <c r="L162" s="47"/>
      <c r="M162" s="223" t="s">
        <v>19</v>
      </c>
      <c r="N162" s="224" t="s">
        <v>45</v>
      </c>
      <c r="O162" s="87"/>
      <c r="P162" s="225">
        <f>O162*H162</f>
        <v>0</v>
      </c>
      <c r="Q162" s="225">
        <v>4.0000000000000003E-05</v>
      </c>
      <c r="R162" s="225">
        <f>Q162*H162</f>
        <v>0.00012800000000000002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109</v>
      </c>
      <c r="AT162" s="227" t="s">
        <v>199</v>
      </c>
      <c r="AU162" s="227" t="s">
        <v>83</v>
      </c>
      <c r="AY162" s="20" t="s">
        <v>197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81</v>
      </c>
      <c r="BK162" s="228">
        <f>ROUND(I162*H162,2)</f>
        <v>0</v>
      </c>
      <c r="BL162" s="20" t="s">
        <v>109</v>
      </c>
      <c r="BM162" s="227" t="s">
        <v>5542</v>
      </c>
    </row>
    <row r="163" s="2" customFormat="1">
      <c r="A163" s="41"/>
      <c r="B163" s="42"/>
      <c r="C163" s="43"/>
      <c r="D163" s="229" t="s">
        <v>205</v>
      </c>
      <c r="E163" s="43"/>
      <c r="F163" s="230" t="s">
        <v>5134</v>
      </c>
      <c r="G163" s="43"/>
      <c r="H163" s="43"/>
      <c r="I163" s="231"/>
      <c r="J163" s="43"/>
      <c r="K163" s="43"/>
      <c r="L163" s="47"/>
      <c r="M163" s="232"/>
      <c r="N163" s="233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205</v>
      </c>
      <c r="AU163" s="20" t="s">
        <v>83</v>
      </c>
    </row>
    <row r="164" s="13" customFormat="1">
      <c r="A164" s="13"/>
      <c r="B164" s="234"/>
      <c r="C164" s="235"/>
      <c r="D164" s="236" t="s">
        <v>207</v>
      </c>
      <c r="E164" s="237" t="s">
        <v>19</v>
      </c>
      <c r="F164" s="238" t="s">
        <v>5543</v>
      </c>
      <c r="G164" s="235"/>
      <c r="H164" s="239">
        <v>3.2000000000000002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207</v>
      </c>
      <c r="AU164" s="245" t="s">
        <v>83</v>
      </c>
      <c r="AV164" s="13" t="s">
        <v>83</v>
      </c>
      <c r="AW164" s="13" t="s">
        <v>35</v>
      </c>
      <c r="AX164" s="13" t="s">
        <v>81</v>
      </c>
      <c r="AY164" s="245" t="s">
        <v>197</v>
      </c>
    </row>
    <row r="165" s="2" customFormat="1" ht="16.5" customHeight="1">
      <c r="A165" s="41"/>
      <c r="B165" s="42"/>
      <c r="C165" s="279" t="s">
        <v>366</v>
      </c>
      <c r="D165" s="279" t="s">
        <v>542</v>
      </c>
      <c r="E165" s="280" t="s">
        <v>5136</v>
      </c>
      <c r="F165" s="281" t="s">
        <v>5137</v>
      </c>
      <c r="G165" s="282" t="s">
        <v>267</v>
      </c>
      <c r="H165" s="283">
        <v>4</v>
      </c>
      <c r="I165" s="284"/>
      <c r="J165" s="285">
        <f>ROUND(I165*H165,2)</f>
        <v>0</v>
      </c>
      <c r="K165" s="281" t="s">
        <v>19</v>
      </c>
      <c r="L165" s="286"/>
      <c r="M165" s="287" t="s">
        <v>19</v>
      </c>
      <c r="N165" s="288" t="s">
        <v>45</v>
      </c>
      <c r="O165" s="87"/>
      <c r="P165" s="225">
        <f>O165*H165</f>
        <v>0</v>
      </c>
      <c r="Q165" s="225">
        <v>0.024</v>
      </c>
      <c r="R165" s="225">
        <f>Q165*H165</f>
        <v>0.096000000000000002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245</v>
      </c>
      <c r="AT165" s="227" t="s">
        <v>542</v>
      </c>
      <c r="AU165" s="227" t="s">
        <v>83</v>
      </c>
      <c r="AY165" s="20" t="s">
        <v>197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81</v>
      </c>
      <c r="BK165" s="228">
        <f>ROUND(I165*H165,2)</f>
        <v>0</v>
      </c>
      <c r="BL165" s="20" t="s">
        <v>109</v>
      </c>
      <c r="BM165" s="227" t="s">
        <v>5544</v>
      </c>
    </row>
    <row r="166" s="13" customFormat="1">
      <c r="A166" s="13"/>
      <c r="B166" s="234"/>
      <c r="C166" s="235"/>
      <c r="D166" s="236" t="s">
        <v>207</v>
      </c>
      <c r="E166" s="237" t="s">
        <v>19</v>
      </c>
      <c r="F166" s="238" t="s">
        <v>5545</v>
      </c>
      <c r="G166" s="235"/>
      <c r="H166" s="239">
        <v>4</v>
      </c>
      <c r="I166" s="240"/>
      <c r="J166" s="235"/>
      <c r="K166" s="235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207</v>
      </c>
      <c r="AU166" s="245" t="s">
        <v>83</v>
      </c>
      <c r="AV166" s="13" t="s">
        <v>83</v>
      </c>
      <c r="AW166" s="13" t="s">
        <v>35</v>
      </c>
      <c r="AX166" s="13" t="s">
        <v>81</v>
      </c>
      <c r="AY166" s="245" t="s">
        <v>197</v>
      </c>
    </row>
    <row r="167" s="2" customFormat="1" ht="16.5" customHeight="1">
      <c r="A167" s="41"/>
      <c r="B167" s="42"/>
      <c r="C167" s="279" t="s">
        <v>372</v>
      </c>
      <c r="D167" s="279" t="s">
        <v>542</v>
      </c>
      <c r="E167" s="280" t="s">
        <v>5140</v>
      </c>
      <c r="F167" s="281" t="s">
        <v>5141</v>
      </c>
      <c r="G167" s="282" t="s">
        <v>267</v>
      </c>
      <c r="H167" s="283">
        <v>4</v>
      </c>
      <c r="I167" s="284"/>
      <c r="J167" s="285">
        <f>ROUND(I167*H167,2)</f>
        <v>0</v>
      </c>
      <c r="K167" s="281" t="s">
        <v>19</v>
      </c>
      <c r="L167" s="286"/>
      <c r="M167" s="287" t="s">
        <v>19</v>
      </c>
      <c r="N167" s="288" t="s">
        <v>45</v>
      </c>
      <c r="O167" s="87"/>
      <c r="P167" s="225">
        <f>O167*H167</f>
        <v>0</v>
      </c>
      <c r="Q167" s="225">
        <v>0.024</v>
      </c>
      <c r="R167" s="225">
        <f>Q167*H167</f>
        <v>0.096000000000000002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245</v>
      </c>
      <c r="AT167" s="227" t="s">
        <v>542</v>
      </c>
      <c r="AU167" s="227" t="s">
        <v>83</v>
      </c>
      <c r="AY167" s="20" t="s">
        <v>197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81</v>
      </c>
      <c r="BK167" s="228">
        <f>ROUND(I167*H167,2)</f>
        <v>0</v>
      </c>
      <c r="BL167" s="20" t="s">
        <v>109</v>
      </c>
      <c r="BM167" s="227" t="s">
        <v>5546</v>
      </c>
    </row>
    <row r="168" s="13" customFormat="1">
      <c r="A168" s="13"/>
      <c r="B168" s="234"/>
      <c r="C168" s="235"/>
      <c r="D168" s="236" t="s">
        <v>207</v>
      </c>
      <c r="E168" s="237" t="s">
        <v>19</v>
      </c>
      <c r="F168" s="238" t="s">
        <v>5545</v>
      </c>
      <c r="G168" s="235"/>
      <c r="H168" s="239">
        <v>4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207</v>
      </c>
      <c r="AU168" s="245" t="s">
        <v>83</v>
      </c>
      <c r="AV168" s="13" t="s">
        <v>83</v>
      </c>
      <c r="AW168" s="13" t="s">
        <v>35</v>
      </c>
      <c r="AX168" s="13" t="s">
        <v>81</v>
      </c>
      <c r="AY168" s="245" t="s">
        <v>197</v>
      </c>
    </row>
    <row r="169" s="2" customFormat="1" ht="16.5" customHeight="1">
      <c r="A169" s="41"/>
      <c r="B169" s="42"/>
      <c r="C169" s="279" t="s">
        <v>379</v>
      </c>
      <c r="D169" s="279" t="s">
        <v>542</v>
      </c>
      <c r="E169" s="280" t="s">
        <v>5143</v>
      </c>
      <c r="F169" s="281" t="s">
        <v>5144</v>
      </c>
      <c r="G169" s="282" t="s">
        <v>267</v>
      </c>
      <c r="H169" s="283">
        <v>1</v>
      </c>
      <c r="I169" s="284"/>
      <c r="J169" s="285">
        <f>ROUND(I169*H169,2)</f>
        <v>0</v>
      </c>
      <c r="K169" s="281" t="s">
        <v>19</v>
      </c>
      <c r="L169" s="286"/>
      <c r="M169" s="287" t="s">
        <v>19</v>
      </c>
      <c r="N169" s="288" t="s">
        <v>45</v>
      </c>
      <c r="O169" s="87"/>
      <c r="P169" s="225">
        <f>O169*H169</f>
        <v>0</v>
      </c>
      <c r="Q169" s="225">
        <v>0.00010000000000000001</v>
      </c>
      <c r="R169" s="225">
        <f>Q169*H169</f>
        <v>0.00010000000000000001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245</v>
      </c>
      <c r="AT169" s="227" t="s">
        <v>542</v>
      </c>
      <c r="AU169" s="227" t="s">
        <v>83</v>
      </c>
      <c r="AY169" s="20" t="s">
        <v>197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81</v>
      </c>
      <c r="BK169" s="228">
        <f>ROUND(I169*H169,2)</f>
        <v>0</v>
      </c>
      <c r="BL169" s="20" t="s">
        <v>109</v>
      </c>
      <c r="BM169" s="227" t="s">
        <v>5547</v>
      </c>
    </row>
    <row r="170" s="2" customFormat="1" ht="24.15" customHeight="1">
      <c r="A170" s="41"/>
      <c r="B170" s="42"/>
      <c r="C170" s="216" t="s">
        <v>383</v>
      </c>
      <c r="D170" s="216" t="s">
        <v>199</v>
      </c>
      <c r="E170" s="217" t="s">
        <v>5151</v>
      </c>
      <c r="F170" s="218" t="s">
        <v>5152</v>
      </c>
      <c r="G170" s="219" t="s">
        <v>5148</v>
      </c>
      <c r="H170" s="220">
        <v>1</v>
      </c>
      <c r="I170" s="221"/>
      <c r="J170" s="222">
        <f>ROUND(I170*H170,2)</f>
        <v>0</v>
      </c>
      <c r="K170" s="218" t="s">
        <v>203</v>
      </c>
      <c r="L170" s="47"/>
      <c r="M170" s="223" t="s">
        <v>19</v>
      </c>
      <c r="N170" s="224" t="s">
        <v>45</v>
      </c>
      <c r="O170" s="87"/>
      <c r="P170" s="225">
        <f>O170*H170</f>
        <v>0</v>
      </c>
      <c r="Q170" s="225">
        <v>0.00018000000000000001</v>
      </c>
      <c r="R170" s="225">
        <f>Q170*H170</f>
        <v>0.00018000000000000001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109</v>
      </c>
      <c r="AT170" s="227" t="s">
        <v>199</v>
      </c>
      <c r="AU170" s="227" t="s">
        <v>83</v>
      </c>
      <c r="AY170" s="20" t="s">
        <v>197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81</v>
      </c>
      <c r="BK170" s="228">
        <f>ROUND(I170*H170,2)</f>
        <v>0</v>
      </c>
      <c r="BL170" s="20" t="s">
        <v>109</v>
      </c>
      <c r="BM170" s="227" t="s">
        <v>5548</v>
      </c>
    </row>
    <row r="171" s="2" customFormat="1">
      <c r="A171" s="41"/>
      <c r="B171" s="42"/>
      <c r="C171" s="43"/>
      <c r="D171" s="229" t="s">
        <v>205</v>
      </c>
      <c r="E171" s="43"/>
      <c r="F171" s="230" t="s">
        <v>5154</v>
      </c>
      <c r="G171" s="43"/>
      <c r="H171" s="43"/>
      <c r="I171" s="231"/>
      <c r="J171" s="43"/>
      <c r="K171" s="43"/>
      <c r="L171" s="47"/>
      <c r="M171" s="232"/>
      <c r="N171" s="233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205</v>
      </c>
      <c r="AU171" s="20" t="s">
        <v>83</v>
      </c>
    </row>
    <row r="172" s="2" customFormat="1" ht="24.15" customHeight="1">
      <c r="A172" s="41"/>
      <c r="B172" s="42"/>
      <c r="C172" s="216" t="s">
        <v>390</v>
      </c>
      <c r="D172" s="216" t="s">
        <v>199</v>
      </c>
      <c r="E172" s="217" t="s">
        <v>5155</v>
      </c>
      <c r="F172" s="218" t="s">
        <v>5156</v>
      </c>
      <c r="G172" s="219" t="s">
        <v>886</v>
      </c>
      <c r="H172" s="220">
        <v>13</v>
      </c>
      <c r="I172" s="221"/>
      <c r="J172" s="222">
        <f>ROUND(I172*H172,2)</f>
        <v>0</v>
      </c>
      <c r="K172" s="218" t="s">
        <v>203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6.9999999999999994E-05</v>
      </c>
      <c r="R172" s="225">
        <f>Q172*H172</f>
        <v>0.00090999999999999989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109</v>
      </c>
      <c r="AT172" s="227" t="s">
        <v>199</v>
      </c>
      <c r="AU172" s="227" t="s">
        <v>83</v>
      </c>
      <c r="AY172" s="20" t="s">
        <v>197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81</v>
      </c>
      <c r="BK172" s="228">
        <f>ROUND(I172*H172,2)</f>
        <v>0</v>
      </c>
      <c r="BL172" s="20" t="s">
        <v>109</v>
      </c>
      <c r="BM172" s="227" t="s">
        <v>5549</v>
      </c>
    </row>
    <row r="173" s="2" customFormat="1">
      <c r="A173" s="41"/>
      <c r="B173" s="42"/>
      <c r="C173" s="43"/>
      <c r="D173" s="229" t="s">
        <v>205</v>
      </c>
      <c r="E173" s="43"/>
      <c r="F173" s="230" t="s">
        <v>5158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205</v>
      </c>
      <c r="AU173" s="20" t="s">
        <v>83</v>
      </c>
    </row>
    <row r="174" s="13" customFormat="1">
      <c r="A174" s="13"/>
      <c r="B174" s="234"/>
      <c r="C174" s="235"/>
      <c r="D174" s="236" t="s">
        <v>207</v>
      </c>
      <c r="E174" s="237" t="s">
        <v>19</v>
      </c>
      <c r="F174" s="238" t="s">
        <v>5550</v>
      </c>
      <c r="G174" s="235"/>
      <c r="H174" s="239">
        <v>13</v>
      </c>
      <c r="I174" s="240"/>
      <c r="J174" s="235"/>
      <c r="K174" s="235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207</v>
      </c>
      <c r="AU174" s="245" t="s">
        <v>83</v>
      </c>
      <c r="AV174" s="13" t="s">
        <v>83</v>
      </c>
      <c r="AW174" s="13" t="s">
        <v>35</v>
      </c>
      <c r="AX174" s="13" t="s">
        <v>81</v>
      </c>
      <c r="AY174" s="245" t="s">
        <v>197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4866</v>
      </c>
      <c r="F175" s="214" t="s">
        <v>4867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SUM(P176:P182)</f>
        <v>0</v>
      </c>
      <c r="Q175" s="208"/>
      <c r="R175" s="209">
        <f>SUM(R176:R182)</f>
        <v>0</v>
      </c>
      <c r="S175" s="208"/>
      <c r="T175" s="210">
        <f>SUM(T176:T182)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81</v>
      </c>
      <c r="AT175" s="212" t="s">
        <v>73</v>
      </c>
      <c r="AU175" s="212" t="s">
        <v>81</v>
      </c>
      <c r="AY175" s="211" t="s">
        <v>197</v>
      </c>
      <c r="BK175" s="213">
        <f>SUM(BK176:BK182)</f>
        <v>0</v>
      </c>
    </row>
    <row r="176" s="2" customFormat="1" ht="37.8" customHeight="1">
      <c r="A176" s="41"/>
      <c r="B176" s="42"/>
      <c r="C176" s="216" t="s">
        <v>396</v>
      </c>
      <c r="D176" s="216" t="s">
        <v>199</v>
      </c>
      <c r="E176" s="217" t="s">
        <v>5280</v>
      </c>
      <c r="F176" s="218" t="s">
        <v>5281</v>
      </c>
      <c r="G176" s="219" t="s">
        <v>253</v>
      </c>
      <c r="H176" s="220">
        <v>1.534</v>
      </c>
      <c r="I176" s="221"/>
      <c r="J176" s="222">
        <f>ROUND(I176*H176,2)</f>
        <v>0</v>
      </c>
      <c r="K176" s="218" t="s">
        <v>203</v>
      </c>
      <c r="L176" s="47"/>
      <c r="M176" s="223" t="s">
        <v>19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109</v>
      </c>
      <c r="AT176" s="227" t="s">
        <v>199</v>
      </c>
      <c r="AU176" s="227" t="s">
        <v>83</v>
      </c>
      <c r="AY176" s="20" t="s">
        <v>197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81</v>
      </c>
      <c r="BK176" s="228">
        <f>ROUND(I176*H176,2)</f>
        <v>0</v>
      </c>
      <c r="BL176" s="20" t="s">
        <v>109</v>
      </c>
      <c r="BM176" s="227" t="s">
        <v>5551</v>
      </c>
    </row>
    <row r="177" s="2" customFormat="1">
      <c r="A177" s="41"/>
      <c r="B177" s="42"/>
      <c r="C177" s="43"/>
      <c r="D177" s="229" t="s">
        <v>205</v>
      </c>
      <c r="E177" s="43"/>
      <c r="F177" s="230" t="s">
        <v>5283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205</v>
      </c>
      <c r="AU177" s="20" t="s">
        <v>83</v>
      </c>
    </row>
    <row r="178" s="2" customFormat="1" ht="49.05" customHeight="1">
      <c r="A178" s="41"/>
      <c r="B178" s="42"/>
      <c r="C178" s="216" t="s">
        <v>402</v>
      </c>
      <c r="D178" s="216" t="s">
        <v>199</v>
      </c>
      <c r="E178" s="217" t="s">
        <v>5284</v>
      </c>
      <c r="F178" s="218" t="s">
        <v>5285</v>
      </c>
      <c r="G178" s="219" t="s">
        <v>253</v>
      </c>
      <c r="H178" s="220">
        <v>15.34</v>
      </c>
      <c r="I178" s="221"/>
      <c r="J178" s="222">
        <f>ROUND(I178*H178,2)</f>
        <v>0</v>
      </c>
      <c r="K178" s="218" t="s">
        <v>203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109</v>
      </c>
      <c r="AT178" s="227" t="s">
        <v>199</v>
      </c>
      <c r="AU178" s="227" t="s">
        <v>83</v>
      </c>
      <c r="AY178" s="20" t="s">
        <v>197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81</v>
      </c>
      <c r="BK178" s="228">
        <f>ROUND(I178*H178,2)</f>
        <v>0</v>
      </c>
      <c r="BL178" s="20" t="s">
        <v>109</v>
      </c>
      <c r="BM178" s="227" t="s">
        <v>5552</v>
      </c>
    </row>
    <row r="179" s="2" customFormat="1">
      <c r="A179" s="41"/>
      <c r="B179" s="42"/>
      <c r="C179" s="43"/>
      <c r="D179" s="229" t="s">
        <v>205</v>
      </c>
      <c r="E179" s="43"/>
      <c r="F179" s="230" t="s">
        <v>5287</v>
      </c>
      <c r="G179" s="43"/>
      <c r="H179" s="43"/>
      <c r="I179" s="231"/>
      <c r="J179" s="43"/>
      <c r="K179" s="43"/>
      <c r="L179" s="47"/>
      <c r="M179" s="232"/>
      <c r="N179" s="233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205</v>
      </c>
      <c r="AU179" s="20" t="s">
        <v>83</v>
      </c>
    </row>
    <row r="180" s="13" customFormat="1">
      <c r="A180" s="13"/>
      <c r="B180" s="234"/>
      <c r="C180" s="235"/>
      <c r="D180" s="236" t="s">
        <v>207</v>
      </c>
      <c r="E180" s="237" t="s">
        <v>19</v>
      </c>
      <c r="F180" s="238" t="s">
        <v>5162</v>
      </c>
      <c r="G180" s="235"/>
      <c r="H180" s="239">
        <v>15.34</v>
      </c>
      <c r="I180" s="240"/>
      <c r="J180" s="235"/>
      <c r="K180" s="235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207</v>
      </c>
      <c r="AU180" s="245" t="s">
        <v>83</v>
      </c>
      <c r="AV180" s="13" t="s">
        <v>83</v>
      </c>
      <c r="AW180" s="13" t="s">
        <v>35</v>
      </c>
      <c r="AX180" s="13" t="s">
        <v>81</v>
      </c>
      <c r="AY180" s="245" t="s">
        <v>197</v>
      </c>
    </row>
    <row r="181" s="2" customFormat="1" ht="44.25" customHeight="1">
      <c r="A181" s="41"/>
      <c r="B181" s="42"/>
      <c r="C181" s="216" t="s">
        <v>408</v>
      </c>
      <c r="D181" s="216" t="s">
        <v>199</v>
      </c>
      <c r="E181" s="217" t="s">
        <v>5289</v>
      </c>
      <c r="F181" s="218" t="s">
        <v>5164</v>
      </c>
      <c r="G181" s="219" t="s">
        <v>253</v>
      </c>
      <c r="H181" s="220">
        <v>1.534</v>
      </c>
      <c r="I181" s="221"/>
      <c r="J181" s="222">
        <f>ROUND(I181*H181,2)</f>
        <v>0</v>
      </c>
      <c r="K181" s="218" t="s">
        <v>203</v>
      </c>
      <c r="L181" s="47"/>
      <c r="M181" s="223" t="s">
        <v>19</v>
      </c>
      <c r="N181" s="224" t="s">
        <v>45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109</v>
      </c>
      <c r="AT181" s="227" t="s">
        <v>199</v>
      </c>
      <c r="AU181" s="227" t="s">
        <v>83</v>
      </c>
      <c r="AY181" s="20" t="s">
        <v>197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81</v>
      </c>
      <c r="BK181" s="228">
        <f>ROUND(I181*H181,2)</f>
        <v>0</v>
      </c>
      <c r="BL181" s="20" t="s">
        <v>109</v>
      </c>
      <c r="BM181" s="227" t="s">
        <v>5553</v>
      </c>
    </row>
    <row r="182" s="2" customFormat="1">
      <c r="A182" s="41"/>
      <c r="B182" s="42"/>
      <c r="C182" s="43"/>
      <c r="D182" s="229" t="s">
        <v>205</v>
      </c>
      <c r="E182" s="43"/>
      <c r="F182" s="230" t="s">
        <v>5291</v>
      </c>
      <c r="G182" s="43"/>
      <c r="H182" s="43"/>
      <c r="I182" s="231"/>
      <c r="J182" s="43"/>
      <c r="K182" s="43"/>
      <c r="L182" s="47"/>
      <c r="M182" s="232"/>
      <c r="N182" s="233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205</v>
      </c>
      <c r="AU182" s="20" t="s">
        <v>83</v>
      </c>
    </row>
    <row r="183" s="12" customFormat="1" ht="22.8" customHeight="1">
      <c r="A183" s="12"/>
      <c r="B183" s="200"/>
      <c r="C183" s="201"/>
      <c r="D183" s="202" t="s">
        <v>73</v>
      </c>
      <c r="E183" s="214" t="s">
        <v>1210</v>
      </c>
      <c r="F183" s="214" t="s">
        <v>1211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SUM(P184:P187)</f>
        <v>0</v>
      </c>
      <c r="Q183" s="208"/>
      <c r="R183" s="209">
        <f>SUM(R184:R187)</f>
        <v>0</v>
      </c>
      <c r="S183" s="208"/>
      <c r="T183" s="210">
        <f>SUM(T184:T187)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81</v>
      </c>
      <c r="AT183" s="212" t="s">
        <v>73</v>
      </c>
      <c r="AU183" s="212" t="s">
        <v>81</v>
      </c>
      <c r="AY183" s="211" t="s">
        <v>197</v>
      </c>
      <c r="BK183" s="213">
        <f>SUM(BK184:BK187)</f>
        <v>0</v>
      </c>
    </row>
    <row r="184" s="2" customFormat="1" ht="49.05" customHeight="1">
      <c r="A184" s="41"/>
      <c r="B184" s="42"/>
      <c r="C184" s="216" t="s">
        <v>415</v>
      </c>
      <c r="D184" s="216" t="s">
        <v>199</v>
      </c>
      <c r="E184" s="217" t="s">
        <v>5022</v>
      </c>
      <c r="F184" s="218" t="s">
        <v>5023</v>
      </c>
      <c r="G184" s="219" t="s">
        <v>253</v>
      </c>
      <c r="H184" s="220">
        <v>30.539999999999999</v>
      </c>
      <c r="I184" s="221"/>
      <c r="J184" s="222">
        <f>ROUND(I184*H184,2)</f>
        <v>0</v>
      </c>
      <c r="K184" s="218" t="s">
        <v>203</v>
      </c>
      <c r="L184" s="47"/>
      <c r="M184" s="223" t="s">
        <v>19</v>
      </c>
      <c r="N184" s="224" t="s">
        <v>45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109</v>
      </c>
      <c r="AT184" s="227" t="s">
        <v>199</v>
      </c>
      <c r="AU184" s="227" t="s">
        <v>83</v>
      </c>
      <c r="AY184" s="20" t="s">
        <v>197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81</v>
      </c>
      <c r="BK184" s="228">
        <f>ROUND(I184*H184,2)</f>
        <v>0</v>
      </c>
      <c r="BL184" s="20" t="s">
        <v>109</v>
      </c>
      <c r="BM184" s="227" t="s">
        <v>5554</v>
      </c>
    </row>
    <row r="185" s="2" customFormat="1">
      <c r="A185" s="41"/>
      <c r="B185" s="42"/>
      <c r="C185" s="43"/>
      <c r="D185" s="229" t="s">
        <v>205</v>
      </c>
      <c r="E185" s="43"/>
      <c r="F185" s="230" t="s">
        <v>5025</v>
      </c>
      <c r="G185" s="43"/>
      <c r="H185" s="43"/>
      <c r="I185" s="231"/>
      <c r="J185" s="43"/>
      <c r="K185" s="43"/>
      <c r="L185" s="47"/>
      <c r="M185" s="232"/>
      <c r="N185" s="233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205</v>
      </c>
      <c r="AU185" s="20" t="s">
        <v>83</v>
      </c>
    </row>
    <row r="186" s="2" customFormat="1" ht="55.5" customHeight="1">
      <c r="A186" s="41"/>
      <c r="B186" s="42"/>
      <c r="C186" s="216" t="s">
        <v>423</v>
      </c>
      <c r="D186" s="216" t="s">
        <v>199</v>
      </c>
      <c r="E186" s="217" t="s">
        <v>5168</v>
      </c>
      <c r="F186" s="218" t="s">
        <v>5169</v>
      </c>
      <c r="G186" s="219" t="s">
        <v>253</v>
      </c>
      <c r="H186" s="220">
        <v>30.539999999999999</v>
      </c>
      <c r="I186" s="221"/>
      <c r="J186" s="222">
        <f>ROUND(I186*H186,2)</f>
        <v>0</v>
      </c>
      <c r="K186" s="218" t="s">
        <v>203</v>
      </c>
      <c r="L186" s="47"/>
      <c r="M186" s="223" t="s">
        <v>19</v>
      </c>
      <c r="N186" s="224" t="s">
        <v>45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109</v>
      </c>
      <c r="AT186" s="227" t="s">
        <v>199</v>
      </c>
      <c r="AU186" s="227" t="s">
        <v>83</v>
      </c>
      <c r="AY186" s="20" t="s">
        <v>197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81</v>
      </c>
      <c r="BK186" s="228">
        <f>ROUND(I186*H186,2)</f>
        <v>0</v>
      </c>
      <c r="BL186" s="20" t="s">
        <v>109</v>
      </c>
      <c r="BM186" s="227" t="s">
        <v>5555</v>
      </c>
    </row>
    <row r="187" s="2" customFormat="1">
      <c r="A187" s="41"/>
      <c r="B187" s="42"/>
      <c r="C187" s="43"/>
      <c r="D187" s="229" t="s">
        <v>205</v>
      </c>
      <c r="E187" s="43"/>
      <c r="F187" s="230" t="s">
        <v>5171</v>
      </c>
      <c r="G187" s="43"/>
      <c r="H187" s="43"/>
      <c r="I187" s="231"/>
      <c r="J187" s="43"/>
      <c r="K187" s="43"/>
      <c r="L187" s="47"/>
      <c r="M187" s="291"/>
      <c r="N187" s="292"/>
      <c r="O187" s="293"/>
      <c r="P187" s="293"/>
      <c r="Q187" s="293"/>
      <c r="R187" s="293"/>
      <c r="S187" s="293"/>
      <c r="T187" s="294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205</v>
      </c>
      <c r="AU187" s="20" t="s">
        <v>83</v>
      </c>
    </row>
    <row r="188" s="2" customFormat="1" ht="6.96" customHeight="1">
      <c r="A188" s="41"/>
      <c r="B188" s="62"/>
      <c r="C188" s="63"/>
      <c r="D188" s="63"/>
      <c r="E188" s="63"/>
      <c r="F188" s="63"/>
      <c r="G188" s="63"/>
      <c r="H188" s="63"/>
      <c r="I188" s="63"/>
      <c r="J188" s="63"/>
      <c r="K188" s="63"/>
      <c r="L188" s="47"/>
      <c r="M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</row>
  </sheetData>
  <sheetProtection sheet="1" autoFilter="0" formatColumns="0" formatRows="0" objects="1" scenarios="1" spinCount="100000" saltValue="DnCEmV7h9TVKRSWbdV/abH7/H5YG0msG8Ugq73IqeZfhRKz4g5p1Bwq/CSID4+Hzqvv6BqzM5dT/LxdBlEMFDA==" hashValue="ID/HqHwxfZKHMkYwRnPflr+tisrM+dlJEWPkzaCKw1wW8fdMrojJcxz+xfKRdLjPEy8TsgaDckKVxWZiWmBSMA==" algorithmName="SHA-512" password="CC35"/>
  <autoFilter ref="C86:K18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2/113106071"/>
    <hyperlink ref="F94" r:id="rId2" display="https://podminky.urs.cz/item/CS_URS_2024_02/115101201"/>
    <hyperlink ref="F97" r:id="rId3" display="https://podminky.urs.cz/item/CS_URS_2024_02/121151103"/>
    <hyperlink ref="F100" r:id="rId4" display="https://podminky.urs.cz/item/CS_URS_2024_02/131251203"/>
    <hyperlink ref="F103" r:id="rId5" display="https://podminky.urs.cz/item/CS_URS_2024_02/151101102"/>
    <hyperlink ref="F106" r:id="rId6" display="https://podminky.urs.cz/item/CS_URS_2024_02/151101112"/>
    <hyperlink ref="F109" r:id="rId7" display="https://podminky.urs.cz/item/CS_URS_2024_02/162251102"/>
    <hyperlink ref="F112" r:id="rId8" display="https://podminky.urs.cz/item/CS_URS_2024_02/162751117"/>
    <hyperlink ref="F115" r:id="rId9" display="https://podminky.urs.cz/item/CS_URS_2024_02/167151101"/>
    <hyperlink ref="F118" r:id="rId10" display="https://podminky.urs.cz/item/CS_URS_2024_02/171201221"/>
    <hyperlink ref="F121" r:id="rId11" display="https://podminky.urs.cz/item/CS_URS_2024_02/174151101"/>
    <hyperlink ref="F130" r:id="rId12" display="https://podminky.urs.cz/item/CS_URS_2024_02/175151101"/>
    <hyperlink ref="F135" r:id="rId13" display="https://podminky.urs.cz/item/CS_URS_2024_02/181411121"/>
    <hyperlink ref="F141" r:id="rId14" display="https://podminky.urs.cz/item/CS_URS_2024_02/359901111"/>
    <hyperlink ref="F144" r:id="rId15" display="https://podminky.urs.cz/item/CS_URS_2024_02/359901211"/>
    <hyperlink ref="F148" r:id="rId16" display="https://podminky.urs.cz/item/CS_URS_2024_02/451573111"/>
    <hyperlink ref="F152" r:id="rId17" display="https://podminky.urs.cz/item/CS_URS_2024_02/591211111"/>
    <hyperlink ref="F155" r:id="rId18" display="https://podminky.urs.cz/item/CS_URS_2024_02/871353121"/>
    <hyperlink ref="F159" r:id="rId19" display="https://podminky.urs.cz/item/CS_URS_2024_02/871363121"/>
    <hyperlink ref="F163" r:id="rId20" display="https://podminky.urs.cz/item/CS_URS_2024_02/871440430"/>
    <hyperlink ref="F171" r:id="rId21" display="https://podminky.urs.cz/item/CS_URS_2024_02/892352121"/>
    <hyperlink ref="F173" r:id="rId22" display="https://podminky.urs.cz/item/CS_URS_2024_02/899722112"/>
    <hyperlink ref="F177" r:id="rId23" display="https://podminky.urs.cz/item/CS_URS_2024_02/997221571"/>
    <hyperlink ref="F179" r:id="rId24" display="https://podminky.urs.cz/item/CS_URS_2024_02/997221579"/>
    <hyperlink ref="F182" r:id="rId25" display="https://podminky.urs.cz/item/CS_URS_2024_02/997221615"/>
    <hyperlink ref="F185" r:id="rId26" display="https://podminky.urs.cz/item/CS_URS_2024_02/998276101"/>
    <hyperlink ref="F187" r:id="rId27" display="https://podminky.urs.cz/item/CS_URS_2024_02/998276128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5556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ROUND(J86,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ROUND((SUM(BE86:BE125)),  2)</f>
        <v>0</v>
      </c>
      <c r="G33" s="41"/>
      <c r="H33" s="41"/>
      <c r="I33" s="161">
        <v>0.20999999999999999</v>
      </c>
      <c r="J33" s="160">
        <f>ROUND(((SUM(BE86:BE125))*I33),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ROUND((SUM(BF86:BF125)),  2)</f>
        <v>0</v>
      </c>
      <c r="G34" s="41"/>
      <c r="H34" s="41"/>
      <c r="I34" s="161">
        <v>0.12</v>
      </c>
      <c r="J34" s="160">
        <f>ROUND(((SUM(BF86:BF125))*I34),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ROUND((SUM(BG86:BG125)),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ROUND((SUM(BH86:BH125)),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ROUND((SUM(BI86:BI125)),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 - aktual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VRN - Vedlejší rozpočtové náklady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5556</v>
      </c>
      <c r="E60" s="181"/>
      <c r="F60" s="181"/>
      <c r="G60" s="181"/>
      <c r="H60" s="181"/>
      <c r="I60" s="181"/>
      <c r="J60" s="182">
        <f>J87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5557</v>
      </c>
      <c r="E61" s="186"/>
      <c r="F61" s="186"/>
      <c r="G61" s="186"/>
      <c r="H61" s="186"/>
      <c r="I61" s="186"/>
      <c r="J61" s="187">
        <f>J88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5558</v>
      </c>
      <c r="E62" s="186"/>
      <c r="F62" s="186"/>
      <c r="G62" s="186"/>
      <c r="H62" s="186"/>
      <c r="I62" s="186"/>
      <c r="J62" s="187">
        <f>J95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5559</v>
      </c>
      <c r="E63" s="186"/>
      <c r="F63" s="186"/>
      <c r="G63" s="186"/>
      <c r="H63" s="186"/>
      <c r="I63" s="186"/>
      <c r="J63" s="187">
        <f>J98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5560</v>
      </c>
      <c r="E64" s="186"/>
      <c r="F64" s="186"/>
      <c r="G64" s="186"/>
      <c r="H64" s="186"/>
      <c r="I64" s="186"/>
      <c r="J64" s="187">
        <f>J108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5561</v>
      </c>
      <c r="E65" s="186"/>
      <c r="F65" s="186"/>
      <c r="G65" s="186"/>
      <c r="H65" s="186"/>
      <c r="I65" s="186"/>
      <c r="J65" s="187">
        <f>J113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5562</v>
      </c>
      <c r="E66" s="186"/>
      <c r="F66" s="186"/>
      <c r="G66" s="186"/>
      <c r="H66" s="186"/>
      <c r="I66" s="186"/>
      <c r="J66" s="187">
        <f>J118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182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ZZS - Náchod - aktual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147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VRN - Vedlejší rozpočtové náklady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>Náchod</v>
      </c>
      <c r="G80" s="43"/>
      <c r="H80" s="43"/>
      <c r="I80" s="35" t="s">
        <v>23</v>
      </c>
      <c r="J80" s="75" t="str">
        <f>IF(J12="","",J12)</f>
        <v>29. 7. 2024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>Královéhradecký kraj</v>
      </c>
      <c r="G82" s="43"/>
      <c r="H82" s="43"/>
      <c r="I82" s="35" t="s">
        <v>31</v>
      </c>
      <c r="J82" s="39" t="str">
        <f>E21</f>
        <v>CE-ING s.r.o.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29</v>
      </c>
      <c r="D83" s="43"/>
      <c r="E83" s="43"/>
      <c r="F83" s="30" t="str">
        <f>IF(E18="","",E18)</f>
        <v>Vyplň údaj</v>
      </c>
      <c r="G83" s="43"/>
      <c r="H83" s="43"/>
      <c r="I83" s="35" t="s">
        <v>36</v>
      </c>
      <c r="J83" s="39" t="str">
        <f>E24</f>
        <v xml:space="preserve"> 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9"/>
      <c r="B85" s="190"/>
      <c r="C85" s="191" t="s">
        <v>183</v>
      </c>
      <c r="D85" s="192" t="s">
        <v>59</v>
      </c>
      <c r="E85" s="192" t="s">
        <v>55</v>
      </c>
      <c r="F85" s="192" t="s">
        <v>56</v>
      </c>
      <c r="G85" s="192" t="s">
        <v>184</v>
      </c>
      <c r="H85" s="192" t="s">
        <v>185</v>
      </c>
      <c r="I85" s="192" t="s">
        <v>186</v>
      </c>
      <c r="J85" s="192" t="s">
        <v>153</v>
      </c>
      <c r="K85" s="193" t="s">
        <v>187</v>
      </c>
      <c r="L85" s="194"/>
      <c r="M85" s="95" t="s">
        <v>19</v>
      </c>
      <c r="N85" s="96" t="s">
        <v>44</v>
      </c>
      <c r="O85" s="96" t="s">
        <v>188</v>
      </c>
      <c r="P85" s="96" t="s">
        <v>189</v>
      </c>
      <c r="Q85" s="96" t="s">
        <v>190</v>
      </c>
      <c r="R85" s="96" t="s">
        <v>191</v>
      </c>
      <c r="S85" s="96" t="s">
        <v>192</v>
      </c>
      <c r="T85" s="97" t="s">
        <v>193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1"/>
      <c r="B86" s="42"/>
      <c r="C86" s="102" t="s">
        <v>194</v>
      </c>
      <c r="D86" s="43"/>
      <c r="E86" s="43"/>
      <c r="F86" s="43"/>
      <c r="G86" s="43"/>
      <c r="H86" s="43"/>
      <c r="I86" s="43"/>
      <c r="J86" s="195">
        <f>BK86</f>
        <v>0</v>
      </c>
      <c r="K86" s="43"/>
      <c r="L86" s="47"/>
      <c r="M86" s="98"/>
      <c r="N86" s="196"/>
      <c r="O86" s="99"/>
      <c r="P86" s="197">
        <f>P87</f>
        <v>0</v>
      </c>
      <c r="Q86" s="99"/>
      <c r="R86" s="197">
        <f>R87</f>
        <v>0</v>
      </c>
      <c r="S86" s="99"/>
      <c r="T86" s="198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73</v>
      </c>
      <c r="AU86" s="20" t="s">
        <v>154</v>
      </c>
      <c r="BK86" s="199">
        <f>BK87</f>
        <v>0</v>
      </c>
    </row>
    <row r="87" s="12" customFormat="1" ht="25.92" customHeight="1">
      <c r="A87" s="12"/>
      <c r="B87" s="200"/>
      <c r="C87" s="201"/>
      <c r="D87" s="202" t="s">
        <v>73</v>
      </c>
      <c r="E87" s="203" t="s">
        <v>140</v>
      </c>
      <c r="F87" s="203" t="s">
        <v>141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P88+P95+P98+P108+P113+P118</f>
        <v>0</v>
      </c>
      <c r="Q87" s="208"/>
      <c r="R87" s="209">
        <f>R88+R95+R98+R108+R113+R118</f>
        <v>0</v>
      </c>
      <c r="S87" s="208"/>
      <c r="T87" s="210">
        <f>T88+T95+T98+T108+T113+T118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230</v>
      </c>
      <c r="AT87" s="212" t="s">
        <v>73</v>
      </c>
      <c r="AU87" s="212" t="s">
        <v>74</v>
      </c>
      <c r="AY87" s="211" t="s">
        <v>197</v>
      </c>
      <c r="BK87" s="213">
        <f>BK88+BK95+BK98+BK108+BK113+BK118</f>
        <v>0</v>
      </c>
    </row>
    <row r="88" s="12" customFormat="1" ht="22.8" customHeight="1">
      <c r="A88" s="12"/>
      <c r="B88" s="200"/>
      <c r="C88" s="201"/>
      <c r="D88" s="202" t="s">
        <v>73</v>
      </c>
      <c r="E88" s="214" t="s">
        <v>5563</v>
      </c>
      <c r="F88" s="214" t="s">
        <v>5564</v>
      </c>
      <c r="G88" s="201"/>
      <c r="H88" s="201"/>
      <c r="I88" s="204"/>
      <c r="J88" s="215">
        <f>BK88</f>
        <v>0</v>
      </c>
      <c r="K88" s="201"/>
      <c r="L88" s="206"/>
      <c r="M88" s="207"/>
      <c r="N88" s="208"/>
      <c r="O88" s="208"/>
      <c r="P88" s="209">
        <f>SUM(P89:P94)</f>
        <v>0</v>
      </c>
      <c r="Q88" s="208"/>
      <c r="R88" s="209">
        <f>SUM(R89:R94)</f>
        <v>0</v>
      </c>
      <c r="S88" s="208"/>
      <c r="T88" s="210">
        <f>SUM(T89:T94)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230</v>
      </c>
      <c r="AT88" s="212" t="s">
        <v>73</v>
      </c>
      <c r="AU88" s="212" t="s">
        <v>81</v>
      </c>
      <c r="AY88" s="211" t="s">
        <v>197</v>
      </c>
      <c r="BK88" s="213">
        <f>SUM(BK89:BK94)</f>
        <v>0</v>
      </c>
    </row>
    <row r="89" s="2" customFormat="1" ht="16.5" customHeight="1">
      <c r="A89" s="41"/>
      <c r="B89" s="42"/>
      <c r="C89" s="216" t="s">
        <v>81</v>
      </c>
      <c r="D89" s="216" t="s">
        <v>199</v>
      </c>
      <c r="E89" s="217" t="s">
        <v>5565</v>
      </c>
      <c r="F89" s="218" t="s">
        <v>5566</v>
      </c>
      <c r="G89" s="219" t="s">
        <v>1500</v>
      </c>
      <c r="H89" s="220">
        <v>1</v>
      </c>
      <c r="I89" s="221"/>
      <c r="J89" s="222">
        <f>ROUND(I89*H89,2)</f>
        <v>0</v>
      </c>
      <c r="K89" s="218" t="s">
        <v>203</v>
      </c>
      <c r="L89" s="47"/>
      <c r="M89" s="223" t="s">
        <v>19</v>
      </c>
      <c r="N89" s="224" t="s">
        <v>45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5567</v>
      </c>
      <c r="AT89" s="227" t="s">
        <v>199</v>
      </c>
      <c r="AU89" s="227" t="s">
        <v>83</v>
      </c>
      <c r="AY89" s="20" t="s">
        <v>197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81</v>
      </c>
      <c r="BK89" s="228">
        <f>ROUND(I89*H89,2)</f>
        <v>0</v>
      </c>
      <c r="BL89" s="20" t="s">
        <v>5567</v>
      </c>
      <c r="BM89" s="227" t="s">
        <v>5568</v>
      </c>
    </row>
    <row r="90" s="2" customFormat="1">
      <c r="A90" s="41"/>
      <c r="B90" s="42"/>
      <c r="C90" s="43"/>
      <c r="D90" s="229" t="s">
        <v>205</v>
      </c>
      <c r="E90" s="43"/>
      <c r="F90" s="230" t="s">
        <v>5569</v>
      </c>
      <c r="G90" s="43"/>
      <c r="H90" s="43"/>
      <c r="I90" s="231"/>
      <c r="J90" s="43"/>
      <c r="K90" s="43"/>
      <c r="L90" s="47"/>
      <c r="M90" s="232"/>
      <c r="N90" s="233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205</v>
      </c>
      <c r="AU90" s="20" t="s">
        <v>83</v>
      </c>
    </row>
    <row r="91" s="2" customFormat="1" ht="21.75" customHeight="1">
      <c r="A91" s="41"/>
      <c r="B91" s="42"/>
      <c r="C91" s="216" t="s">
        <v>83</v>
      </c>
      <c r="D91" s="216" t="s">
        <v>199</v>
      </c>
      <c r="E91" s="217" t="s">
        <v>5570</v>
      </c>
      <c r="F91" s="218" t="s">
        <v>5571</v>
      </c>
      <c r="G91" s="219" t="s">
        <v>1500</v>
      </c>
      <c r="H91" s="220">
        <v>1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5567</v>
      </c>
      <c r="AT91" s="227" t="s">
        <v>199</v>
      </c>
      <c r="AU91" s="227" t="s">
        <v>83</v>
      </c>
      <c r="AY91" s="20" t="s">
        <v>197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81</v>
      </c>
      <c r="BK91" s="228">
        <f>ROUND(I91*H91,2)</f>
        <v>0</v>
      </c>
      <c r="BL91" s="20" t="s">
        <v>5567</v>
      </c>
      <c r="BM91" s="227" t="s">
        <v>5572</v>
      </c>
    </row>
    <row r="92" s="2" customFormat="1" ht="16.5" customHeight="1">
      <c r="A92" s="41"/>
      <c r="B92" s="42"/>
      <c r="C92" s="216" t="s">
        <v>310</v>
      </c>
      <c r="D92" s="267" t="s">
        <v>199</v>
      </c>
      <c r="E92" s="217" t="s">
        <v>5573</v>
      </c>
      <c r="F92" s="218" t="s">
        <v>5574</v>
      </c>
      <c r="G92" s="219" t="s">
        <v>1500</v>
      </c>
      <c r="H92" s="220">
        <v>1</v>
      </c>
      <c r="I92" s="221"/>
      <c r="J92" s="222">
        <f>ROUND(I92*H92,2)</f>
        <v>0</v>
      </c>
      <c r="K92" s="218" t="s">
        <v>498</v>
      </c>
      <c r="L92" s="47"/>
      <c r="M92" s="223" t="s">
        <v>19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5567</v>
      </c>
      <c r="AT92" s="227" t="s">
        <v>199</v>
      </c>
      <c r="AU92" s="227" t="s">
        <v>83</v>
      </c>
      <c r="AY92" s="20" t="s">
        <v>197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81</v>
      </c>
      <c r="BK92" s="228">
        <f>ROUND(I92*H92,2)</f>
        <v>0</v>
      </c>
      <c r="BL92" s="20" t="s">
        <v>5567</v>
      </c>
      <c r="BM92" s="227" t="s">
        <v>5575</v>
      </c>
    </row>
    <row r="93" s="2" customFormat="1">
      <c r="A93" s="41"/>
      <c r="B93" s="42"/>
      <c r="C93" s="43"/>
      <c r="D93" s="229" t="s">
        <v>205</v>
      </c>
      <c r="E93" s="43"/>
      <c r="F93" s="230" t="s">
        <v>5576</v>
      </c>
      <c r="G93" s="43"/>
      <c r="H93" s="43"/>
      <c r="I93" s="231"/>
      <c r="J93" s="43"/>
      <c r="K93" s="43"/>
      <c r="L93" s="47"/>
      <c r="M93" s="232"/>
      <c r="N93" s="233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205</v>
      </c>
      <c r="AU93" s="20" t="s">
        <v>83</v>
      </c>
    </row>
    <row r="94" s="13" customFormat="1">
      <c r="A94" s="13"/>
      <c r="B94" s="234"/>
      <c r="C94" s="235"/>
      <c r="D94" s="236" t="s">
        <v>207</v>
      </c>
      <c r="E94" s="237" t="s">
        <v>19</v>
      </c>
      <c r="F94" s="238" t="s">
        <v>5577</v>
      </c>
      <c r="G94" s="235"/>
      <c r="H94" s="239">
        <v>1</v>
      </c>
      <c r="I94" s="240"/>
      <c r="J94" s="235"/>
      <c r="K94" s="235"/>
      <c r="L94" s="241"/>
      <c r="M94" s="242"/>
      <c r="N94" s="243"/>
      <c r="O94" s="243"/>
      <c r="P94" s="243"/>
      <c r="Q94" s="243"/>
      <c r="R94" s="243"/>
      <c r="S94" s="243"/>
      <c r="T94" s="24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5" t="s">
        <v>207</v>
      </c>
      <c r="AU94" s="245" t="s">
        <v>83</v>
      </c>
      <c r="AV94" s="13" t="s">
        <v>83</v>
      </c>
      <c r="AW94" s="13" t="s">
        <v>35</v>
      </c>
      <c r="AX94" s="13" t="s">
        <v>81</v>
      </c>
      <c r="AY94" s="245" t="s">
        <v>197</v>
      </c>
    </row>
    <row r="95" s="12" customFormat="1" ht="22.8" customHeight="1">
      <c r="A95" s="12"/>
      <c r="B95" s="200"/>
      <c r="C95" s="201"/>
      <c r="D95" s="202" t="s">
        <v>73</v>
      </c>
      <c r="E95" s="214" t="s">
        <v>5578</v>
      </c>
      <c r="F95" s="214" t="s">
        <v>5579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SUM(P96:P97)</f>
        <v>0</v>
      </c>
      <c r="Q95" s="208"/>
      <c r="R95" s="209">
        <f>SUM(R96:R97)</f>
        <v>0</v>
      </c>
      <c r="S95" s="208"/>
      <c r="T95" s="210">
        <f>SUM(T96:T97)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230</v>
      </c>
      <c r="AT95" s="212" t="s">
        <v>73</v>
      </c>
      <c r="AU95" s="212" t="s">
        <v>81</v>
      </c>
      <c r="AY95" s="211" t="s">
        <v>197</v>
      </c>
      <c r="BK95" s="213">
        <f>SUM(BK96:BK97)</f>
        <v>0</v>
      </c>
    </row>
    <row r="96" s="2" customFormat="1" ht="16.5" customHeight="1">
      <c r="A96" s="41"/>
      <c r="B96" s="42"/>
      <c r="C96" s="216" t="s">
        <v>94</v>
      </c>
      <c r="D96" s="216" t="s">
        <v>199</v>
      </c>
      <c r="E96" s="217" t="s">
        <v>5580</v>
      </c>
      <c r="F96" s="218" t="s">
        <v>5579</v>
      </c>
      <c r="G96" s="219" t="s">
        <v>1500</v>
      </c>
      <c r="H96" s="220">
        <v>1</v>
      </c>
      <c r="I96" s="221"/>
      <c r="J96" s="222">
        <f>ROUND(I96*H96,2)</f>
        <v>0</v>
      </c>
      <c r="K96" s="218" t="s">
        <v>203</v>
      </c>
      <c r="L96" s="47"/>
      <c r="M96" s="223" t="s">
        <v>19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5567</v>
      </c>
      <c r="AT96" s="227" t="s">
        <v>199</v>
      </c>
      <c r="AU96" s="227" t="s">
        <v>83</v>
      </c>
      <c r="AY96" s="20" t="s">
        <v>197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81</v>
      </c>
      <c r="BK96" s="228">
        <f>ROUND(I96*H96,2)</f>
        <v>0</v>
      </c>
      <c r="BL96" s="20" t="s">
        <v>5567</v>
      </c>
      <c r="BM96" s="227" t="s">
        <v>5581</v>
      </c>
    </row>
    <row r="97" s="2" customFormat="1">
      <c r="A97" s="41"/>
      <c r="B97" s="42"/>
      <c r="C97" s="43"/>
      <c r="D97" s="229" t="s">
        <v>205</v>
      </c>
      <c r="E97" s="43"/>
      <c r="F97" s="230" t="s">
        <v>5582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205</v>
      </c>
      <c r="AU97" s="20" t="s">
        <v>83</v>
      </c>
    </row>
    <row r="98" s="12" customFormat="1" ht="22.8" customHeight="1">
      <c r="A98" s="12"/>
      <c r="B98" s="200"/>
      <c r="C98" s="201"/>
      <c r="D98" s="202" t="s">
        <v>73</v>
      </c>
      <c r="E98" s="214" t="s">
        <v>5583</v>
      </c>
      <c r="F98" s="214" t="s">
        <v>5584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SUM(P99:P107)</f>
        <v>0</v>
      </c>
      <c r="Q98" s="208"/>
      <c r="R98" s="209">
        <f>SUM(R99:R107)</f>
        <v>0</v>
      </c>
      <c r="S98" s="208"/>
      <c r="T98" s="210">
        <f>SUM(T99:T107)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230</v>
      </c>
      <c r="AT98" s="212" t="s">
        <v>73</v>
      </c>
      <c r="AU98" s="212" t="s">
        <v>81</v>
      </c>
      <c r="AY98" s="211" t="s">
        <v>197</v>
      </c>
      <c r="BK98" s="213">
        <f>SUM(BK99:BK107)</f>
        <v>0</v>
      </c>
    </row>
    <row r="99" s="2" customFormat="1" ht="16.5" customHeight="1">
      <c r="A99" s="41"/>
      <c r="B99" s="42"/>
      <c r="C99" s="216" t="s">
        <v>109</v>
      </c>
      <c r="D99" s="216" t="s">
        <v>199</v>
      </c>
      <c r="E99" s="217" t="s">
        <v>5585</v>
      </c>
      <c r="F99" s="218" t="s">
        <v>5584</v>
      </c>
      <c r="G99" s="219" t="s">
        <v>1500</v>
      </c>
      <c r="H99" s="220">
        <v>1</v>
      </c>
      <c r="I99" s="221"/>
      <c r="J99" s="222">
        <f>ROUND(I99*H99,2)</f>
        <v>0</v>
      </c>
      <c r="K99" s="218" t="s">
        <v>203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5567</v>
      </c>
      <c r="AT99" s="227" t="s">
        <v>199</v>
      </c>
      <c r="AU99" s="227" t="s">
        <v>83</v>
      </c>
      <c r="AY99" s="20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81</v>
      </c>
      <c r="BK99" s="228">
        <f>ROUND(I99*H99,2)</f>
        <v>0</v>
      </c>
      <c r="BL99" s="20" t="s">
        <v>5567</v>
      </c>
      <c r="BM99" s="227" t="s">
        <v>5586</v>
      </c>
    </row>
    <row r="100" s="2" customFormat="1">
      <c r="A100" s="41"/>
      <c r="B100" s="42"/>
      <c r="C100" s="43"/>
      <c r="D100" s="229" t="s">
        <v>205</v>
      </c>
      <c r="E100" s="43"/>
      <c r="F100" s="230" t="s">
        <v>5587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205</v>
      </c>
      <c r="AU100" s="20" t="s">
        <v>83</v>
      </c>
    </row>
    <row r="101" s="2" customFormat="1" ht="16.5" customHeight="1">
      <c r="A101" s="41"/>
      <c r="B101" s="42"/>
      <c r="C101" s="216" t="s">
        <v>230</v>
      </c>
      <c r="D101" s="216" t="s">
        <v>199</v>
      </c>
      <c r="E101" s="217" t="s">
        <v>5588</v>
      </c>
      <c r="F101" s="218" t="s">
        <v>5589</v>
      </c>
      <c r="G101" s="219" t="s">
        <v>1500</v>
      </c>
      <c r="H101" s="220">
        <v>1</v>
      </c>
      <c r="I101" s="221"/>
      <c r="J101" s="222">
        <f>ROUND(I101*H101,2)</f>
        <v>0</v>
      </c>
      <c r="K101" s="218" t="s">
        <v>203</v>
      </c>
      <c r="L101" s="47"/>
      <c r="M101" s="223" t="s">
        <v>19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5567</v>
      </c>
      <c r="AT101" s="227" t="s">
        <v>199</v>
      </c>
      <c r="AU101" s="227" t="s">
        <v>83</v>
      </c>
      <c r="AY101" s="20" t="s">
        <v>197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81</v>
      </c>
      <c r="BK101" s="228">
        <f>ROUND(I101*H101,2)</f>
        <v>0</v>
      </c>
      <c r="BL101" s="20" t="s">
        <v>5567</v>
      </c>
      <c r="BM101" s="227" t="s">
        <v>5590</v>
      </c>
    </row>
    <row r="102" s="2" customFormat="1">
      <c r="A102" s="41"/>
      <c r="B102" s="42"/>
      <c r="C102" s="43"/>
      <c r="D102" s="229" t="s">
        <v>205</v>
      </c>
      <c r="E102" s="43"/>
      <c r="F102" s="230" t="s">
        <v>5591</v>
      </c>
      <c r="G102" s="43"/>
      <c r="H102" s="43"/>
      <c r="I102" s="231"/>
      <c r="J102" s="43"/>
      <c r="K102" s="43"/>
      <c r="L102" s="47"/>
      <c r="M102" s="232"/>
      <c r="N102" s="233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205</v>
      </c>
      <c r="AU102" s="20" t="s">
        <v>83</v>
      </c>
    </row>
    <row r="103" s="2" customFormat="1" ht="21.75" customHeight="1">
      <c r="A103" s="41"/>
      <c r="B103" s="42"/>
      <c r="C103" s="216" t="s">
        <v>698</v>
      </c>
      <c r="D103" s="216" t="s">
        <v>199</v>
      </c>
      <c r="E103" s="217" t="s">
        <v>5592</v>
      </c>
      <c r="F103" s="218" t="s">
        <v>5593</v>
      </c>
      <c r="G103" s="219" t="s">
        <v>1500</v>
      </c>
      <c r="H103" s="220">
        <v>1</v>
      </c>
      <c r="I103" s="221"/>
      <c r="J103" s="222">
        <f>ROUND(I103*H103,2)</f>
        <v>0</v>
      </c>
      <c r="K103" s="218" t="s">
        <v>203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5567</v>
      </c>
      <c r="AT103" s="227" t="s">
        <v>199</v>
      </c>
      <c r="AU103" s="227" t="s">
        <v>83</v>
      </c>
      <c r="AY103" s="20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81</v>
      </c>
      <c r="BK103" s="228">
        <f>ROUND(I103*H103,2)</f>
        <v>0</v>
      </c>
      <c r="BL103" s="20" t="s">
        <v>5567</v>
      </c>
      <c r="BM103" s="227" t="s">
        <v>5594</v>
      </c>
    </row>
    <row r="104" s="2" customFormat="1">
      <c r="A104" s="41"/>
      <c r="B104" s="42"/>
      <c r="C104" s="43"/>
      <c r="D104" s="229" t="s">
        <v>205</v>
      </c>
      <c r="E104" s="43"/>
      <c r="F104" s="230" t="s">
        <v>5595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205</v>
      </c>
      <c r="AU104" s="20" t="s">
        <v>83</v>
      </c>
    </row>
    <row r="105" s="2" customFormat="1" ht="21.75" customHeight="1">
      <c r="A105" s="41"/>
      <c r="B105" s="42"/>
      <c r="C105" s="216" t="s">
        <v>236</v>
      </c>
      <c r="D105" s="216" t="s">
        <v>199</v>
      </c>
      <c r="E105" s="217" t="s">
        <v>5596</v>
      </c>
      <c r="F105" s="218" t="s">
        <v>5597</v>
      </c>
      <c r="G105" s="219" t="s">
        <v>1500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5567</v>
      </c>
      <c r="AT105" s="227" t="s">
        <v>199</v>
      </c>
      <c r="AU105" s="227" t="s">
        <v>83</v>
      </c>
      <c r="AY105" s="20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81</v>
      </c>
      <c r="BK105" s="228">
        <f>ROUND(I105*H105,2)</f>
        <v>0</v>
      </c>
      <c r="BL105" s="20" t="s">
        <v>5567</v>
      </c>
      <c r="BM105" s="227" t="s">
        <v>5598</v>
      </c>
    </row>
    <row r="106" s="2" customFormat="1" ht="16.5" customHeight="1">
      <c r="A106" s="41"/>
      <c r="B106" s="42"/>
      <c r="C106" s="216" t="s">
        <v>245</v>
      </c>
      <c r="D106" s="216" t="s">
        <v>199</v>
      </c>
      <c r="E106" s="217" t="s">
        <v>5599</v>
      </c>
      <c r="F106" s="218" t="s">
        <v>5600</v>
      </c>
      <c r="G106" s="219" t="s">
        <v>1500</v>
      </c>
      <c r="H106" s="220">
        <v>1</v>
      </c>
      <c r="I106" s="221"/>
      <c r="J106" s="222">
        <f>ROUND(I106*H106,2)</f>
        <v>0</v>
      </c>
      <c r="K106" s="218" t="s">
        <v>203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5567</v>
      </c>
      <c r="AT106" s="227" t="s">
        <v>199</v>
      </c>
      <c r="AU106" s="227" t="s">
        <v>83</v>
      </c>
      <c r="AY106" s="20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81</v>
      </c>
      <c r="BK106" s="228">
        <f>ROUND(I106*H106,2)</f>
        <v>0</v>
      </c>
      <c r="BL106" s="20" t="s">
        <v>5567</v>
      </c>
      <c r="BM106" s="227" t="s">
        <v>5601</v>
      </c>
    </row>
    <row r="107" s="2" customFormat="1">
      <c r="A107" s="41"/>
      <c r="B107" s="42"/>
      <c r="C107" s="43"/>
      <c r="D107" s="229" t="s">
        <v>205</v>
      </c>
      <c r="E107" s="43"/>
      <c r="F107" s="230" t="s">
        <v>5602</v>
      </c>
      <c r="G107" s="43"/>
      <c r="H107" s="43"/>
      <c r="I107" s="231"/>
      <c r="J107" s="43"/>
      <c r="K107" s="43"/>
      <c r="L107" s="47"/>
      <c r="M107" s="232"/>
      <c r="N107" s="233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205</v>
      </c>
      <c r="AU107" s="20" t="s">
        <v>83</v>
      </c>
    </row>
    <row r="108" s="12" customFormat="1" ht="22.8" customHeight="1">
      <c r="A108" s="12"/>
      <c r="B108" s="200"/>
      <c r="C108" s="201"/>
      <c r="D108" s="202" t="s">
        <v>73</v>
      </c>
      <c r="E108" s="214" t="s">
        <v>5603</v>
      </c>
      <c r="F108" s="214" t="s">
        <v>5604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SUM(P109:P112)</f>
        <v>0</v>
      </c>
      <c r="Q108" s="208"/>
      <c r="R108" s="209">
        <f>SUM(R109:R112)</f>
        <v>0</v>
      </c>
      <c r="S108" s="208"/>
      <c r="T108" s="210">
        <f>SUM(T109:T112)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230</v>
      </c>
      <c r="AT108" s="212" t="s">
        <v>73</v>
      </c>
      <c r="AU108" s="212" t="s">
        <v>81</v>
      </c>
      <c r="AY108" s="211" t="s">
        <v>197</v>
      </c>
      <c r="BK108" s="213">
        <f>SUM(BK109:BK112)</f>
        <v>0</v>
      </c>
    </row>
    <row r="109" s="2" customFormat="1" ht="16.5" customHeight="1">
      <c r="A109" s="41"/>
      <c r="B109" s="42"/>
      <c r="C109" s="216" t="s">
        <v>250</v>
      </c>
      <c r="D109" s="216" t="s">
        <v>199</v>
      </c>
      <c r="E109" s="217" t="s">
        <v>5605</v>
      </c>
      <c r="F109" s="218" t="s">
        <v>5604</v>
      </c>
      <c r="G109" s="219" t="s">
        <v>1500</v>
      </c>
      <c r="H109" s="220">
        <v>1</v>
      </c>
      <c r="I109" s="221"/>
      <c r="J109" s="222">
        <f>ROUND(I109*H109,2)</f>
        <v>0</v>
      </c>
      <c r="K109" s="218" t="s">
        <v>203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5567</v>
      </c>
      <c r="AT109" s="227" t="s">
        <v>199</v>
      </c>
      <c r="AU109" s="227" t="s">
        <v>83</v>
      </c>
      <c r="AY109" s="20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81</v>
      </c>
      <c r="BK109" s="228">
        <f>ROUND(I109*H109,2)</f>
        <v>0</v>
      </c>
      <c r="BL109" s="20" t="s">
        <v>5567</v>
      </c>
      <c r="BM109" s="227" t="s">
        <v>5606</v>
      </c>
    </row>
    <row r="110" s="2" customFormat="1">
      <c r="A110" s="41"/>
      <c r="B110" s="42"/>
      <c r="C110" s="43"/>
      <c r="D110" s="229" t="s">
        <v>205</v>
      </c>
      <c r="E110" s="43"/>
      <c r="F110" s="230" t="s">
        <v>5607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205</v>
      </c>
      <c r="AU110" s="20" t="s">
        <v>83</v>
      </c>
    </row>
    <row r="111" s="2" customFormat="1" ht="16.5" customHeight="1">
      <c r="A111" s="41"/>
      <c r="B111" s="42"/>
      <c r="C111" s="216" t="s">
        <v>2766</v>
      </c>
      <c r="D111" s="216" t="s">
        <v>199</v>
      </c>
      <c r="E111" s="217" t="s">
        <v>5608</v>
      </c>
      <c r="F111" s="218" t="s">
        <v>5355</v>
      </c>
      <c r="G111" s="219" t="s">
        <v>1500</v>
      </c>
      <c r="H111" s="220">
        <v>1</v>
      </c>
      <c r="I111" s="221"/>
      <c r="J111" s="222">
        <f>ROUND(I111*H111,2)</f>
        <v>0</v>
      </c>
      <c r="K111" s="218" t="s">
        <v>203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5567</v>
      </c>
      <c r="AT111" s="227" t="s">
        <v>199</v>
      </c>
      <c r="AU111" s="227" t="s">
        <v>83</v>
      </c>
      <c r="AY111" s="20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81</v>
      </c>
      <c r="BK111" s="228">
        <f>ROUND(I111*H111,2)</f>
        <v>0</v>
      </c>
      <c r="BL111" s="20" t="s">
        <v>5567</v>
      </c>
      <c r="BM111" s="227" t="s">
        <v>5609</v>
      </c>
    </row>
    <row r="112" s="2" customFormat="1">
      <c r="A112" s="41"/>
      <c r="B112" s="42"/>
      <c r="C112" s="43"/>
      <c r="D112" s="229" t="s">
        <v>205</v>
      </c>
      <c r="E112" s="43"/>
      <c r="F112" s="230" t="s">
        <v>5610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205</v>
      </c>
      <c r="AU112" s="20" t="s">
        <v>83</v>
      </c>
    </row>
    <row r="113" s="12" customFormat="1" ht="22.8" customHeight="1">
      <c r="A113" s="12"/>
      <c r="B113" s="200"/>
      <c r="C113" s="201"/>
      <c r="D113" s="202" t="s">
        <v>73</v>
      </c>
      <c r="E113" s="214" t="s">
        <v>5611</v>
      </c>
      <c r="F113" s="214" t="s">
        <v>5612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SUM(P114:P117)</f>
        <v>0</v>
      </c>
      <c r="Q113" s="208"/>
      <c r="R113" s="209">
        <f>SUM(R114:R117)</f>
        <v>0</v>
      </c>
      <c r="S113" s="208"/>
      <c r="T113" s="210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230</v>
      </c>
      <c r="AT113" s="212" t="s">
        <v>73</v>
      </c>
      <c r="AU113" s="212" t="s">
        <v>81</v>
      </c>
      <c r="AY113" s="211" t="s">
        <v>197</v>
      </c>
      <c r="BK113" s="213">
        <f>SUM(BK114:BK117)</f>
        <v>0</v>
      </c>
    </row>
    <row r="114" s="2" customFormat="1" ht="16.5" customHeight="1">
      <c r="A114" s="41"/>
      <c r="B114" s="42"/>
      <c r="C114" s="216" t="s">
        <v>259</v>
      </c>
      <c r="D114" s="216" t="s">
        <v>199</v>
      </c>
      <c r="E114" s="217" t="s">
        <v>5613</v>
      </c>
      <c r="F114" s="218" t="s">
        <v>5612</v>
      </c>
      <c r="G114" s="219" t="s">
        <v>1500</v>
      </c>
      <c r="H114" s="220">
        <v>1</v>
      </c>
      <c r="I114" s="221"/>
      <c r="J114" s="222">
        <f>ROUND(I114*H114,2)</f>
        <v>0</v>
      </c>
      <c r="K114" s="218" t="s">
        <v>203</v>
      </c>
      <c r="L114" s="47"/>
      <c r="M114" s="223" t="s">
        <v>19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5567</v>
      </c>
      <c r="AT114" s="227" t="s">
        <v>199</v>
      </c>
      <c r="AU114" s="227" t="s">
        <v>83</v>
      </c>
      <c r="AY114" s="20" t="s">
        <v>197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81</v>
      </c>
      <c r="BK114" s="228">
        <f>ROUND(I114*H114,2)</f>
        <v>0</v>
      </c>
      <c r="BL114" s="20" t="s">
        <v>5567</v>
      </c>
      <c r="BM114" s="227" t="s">
        <v>5614</v>
      </c>
    </row>
    <row r="115" s="2" customFormat="1">
      <c r="A115" s="41"/>
      <c r="B115" s="42"/>
      <c r="C115" s="43"/>
      <c r="D115" s="229" t="s">
        <v>205</v>
      </c>
      <c r="E115" s="43"/>
      <c r="F115" s="230" t="s">
        <v>5615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205</v>
      </c>
      <c r="AU115" s="20" t="s">
        <v>83</v>
      </c>
    </row>
    <row r="116" s="2" customFormat="1" ht="16.5" customHeight="1">
      <c r="A116" s="41"/>
      <c r="B116" s="42"/>
      <c r="C116" s="216" t="s">
        <v>8</v>
      </c>
      <c r="D116" s="216" t="s">
        <v>199</v>
      </c>
      <c r="E116" s="217" t="s">
        <v>5616</v>
      </c>
      <c r="F116" s="218" t="s">
        <v>5617</v>
      </c>
      <c r="G116" s="219" t="s">
        <v>1500</v>
      </c>
      <c r="H116" s="220">
        <v>1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5567</v>
      </c>
      <c r="AT116" s="227" t="s">
        <v>199</v>
      </c>
      <c r="AU116" s="227" t="s">
        <v>83</v>
      </c>
      <c r="AY116" s="20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81</v>
      </c>
      <c r="BK116" s="228">
        <f>ROUND(I116*H116,2)</f>
        <v>0</v>
      </c>
      <c r="BL116" s="20" t="s">
        <v>5567</v>
      </c>
      <c r="BM116" s="227" t="s">
        <v>5618</v>
      </c>
    </row>
    <row r="117" s="2" customFormat="1" ht="16.5" customHeight="1">
      <c r="A117" s="41"/>
      <c r="B117" s="42"/>
      <c r="C117" s="216" t="s">
        <v>271</v>
      </c>
      <c r="D117" s="216" t="s">
        <v>199</v>
      </c>
      <c r="E117" s="217" t="s">
        <v>5619</v>
      </c>
      <c r="F117" s="218" t="s">
        <v>5620</v>
      </c>
      <c r="G117" s="219" t="s">
        <v>1500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5567</v>
      </c>
      <c r="AT117" s="227" t="s">
        <v>199</v>
      </c>
      <c r="AU117" s="227" t="s">
        <v>83</v>
      </c>
      <c r="AY117" s="20" t="s">
        <v>197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81</v>
      </c>
      <c r="BK117" s="228">
        <f>ROUND(I117*H117,2)</f>
        <v>0</v>
      </c>
      <c r="BL117" s="20" t="s">
        <v>5567</v>
      </c>
      <c r="BM117" s="227" t="s">
        <v>5621</v>
      </c>
    </row>
    <row r="118" s="12" customFormat="1" ht="22.8" customHeight="1">
      <c r="A118" s="12"/>
      <c r="B118" s="200"/>
      <c r="C118" s="201"/>
      <c r="D118" s="202" t="s">
        <v>73</v>
      </c>
      <c r="E118" s="214" t="s">
        <v>5622</v>
      </c>
      <c r="F118" s="214" t="s">
        <v>5299</v>
      </c>
      <c r="G118" s="201"/>
      <c r="H118" s="201"/>
      <c r="I118" s="204"/>
      <c r="J118" s="215">
        <f>BK118</f>
        <v>0</v>
      </c>
      <c r="K118" s="201"/>
      <c r="L118" s="206"/>
      <c r="M118" s="207"/>
      <c r="N118" s="208"/>
      <c r="O118" s="208"/>
      <c r="P118" s="209">
        <f>SUM(P119:P125)</f>
        <v>0</v>
      </c>
      <c r="Q118" s="208"/>
      <c r="R118" s="209">
        <f>SUM(R119:R125)</f>
        <v>0</v>
      </c>
      <c r="S118" s="208"/>
      <c r="T118" s="210">
        <f>SUM(T119:T125)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230</v>
      </c>
      <c r="AT118" s="212" t="s">
        <v>73</v>
      </c>
      <c r="AU118" s="212" t="s">
        <v>81</v>
      </c>
      <c r="AY118" s="211" t="s">
        <v>197</v>
      </c>
      <c r="BK118" s="213">
        <f>SUM(BK119:BK125)</f>
        <v>0</v>
      </c>
    </row>
    <row r="119" s="2" customFormat="1" ht="16.5" customHeight="1">
      <c r="A119" s="41"/>
      <c r="B119" s="42"/>
      <c r="C119" s="216" t="s">
        <v>278</v>
      </c>
      <c r="D119" s="216" t="s">
        <v>199</v>
      </c>
      <c r="E119" s="217" t="s">
        <v>5623</v>
      </c>
      <c r="F119" s="218" t="s">
        <v>5624</v>
      </c>
      <c r="G119" s="219" t="s">
        <v>1500</v>
      </c>
      <c r="H119" s="220">
        <v>1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109</v>
      </c>
      <c r="AT119" s="227" t="s">
        <v>199</v>
      </c>
      <c r="AU119" s="227" t="s">
        <v>83</v>
      </c>
      <c r="AY119" s="20" t="s">
        <v>197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81</v>
      </c>
      <c r="BK119" s="228">
        <f>ROUND(I119*H119,2)</f>
        <v>0</v>
      </c>
      <c r="BL119" s="20" t="s">
        <v>109</v>
      </c>
      <c r="BM119" s="227" t="s">
        <v>5625</v>
      </c>
    </row>
    <row r="120" s="2" customFormat="1" ht="24.15" customHeight="1">
      <c r="A120" s="41"/>
      <c r="B120" s="42"/>
      <c r="C120" s="216" t="s">
        <v>284</v>
      </c>
      <c r="D120" s="216" t="s">
        <v>199</v>
      </c>
      <c r="E120" s="217" t="s">
        <v>5626</v>
      </c>
      <c r="F120" s="218" t="s">
        <v>5627</v>
      </c>
      <c r="G120" s="219" t="s">
        <v>1500</v>
      </c>
      <c r="H120" s="220">
        <v>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109</v>
      </c>
      <c r="AT120" s="227" t="s">
        <v>199</v>
      </c>
      <c r="AU120" s="227" t="s">
        <v>83</v>
      </c>
      <c r="AY120" s="20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81</v>
      </c>
      <c r="BK120" s="228">
        <f>ROUND(I120*H120,2)</f>
        <v>0</v>
      </c>
      <c r="BL120" s="20" t="s">
        <v>109</v>
      </c>
      <c r="BM120" s="227" t="s">
        <v>5628</v>
      </c>
    </row>
    <row r="121" s="13" customFormat="1">
      <c r="A121" s="13"/>
      <c r="B121" s="234"/>
      <c r="C121" s="235"/>
      <c r="D121" s="236" t="s">
        <v>207</v>
      </c>
      <c r="E121" s="237" t="s">
        <v>19</v>
      </c>
      <c r="F121" s="238" t="s">
        <v>5629</v>
      </c>
      <c r="G121" s="235"/>
      <c r="H121" s="239">
        <v>1</v>
      </c>
      <c r="I121" s="240"/>
      <c r="J121" s="235"/>
      <c r="K121" s="235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207</v>
      </c>
      <c r="AU121" s="245" t="s">
        <v>83</v>
      </c>
      <c r="AV121" s="13" t="s">
        <v>83</v>
      </c>
      <c r="AW121" s="13" t="s">
        <v>35</v>
      </c>
      <c r="AX121" s="13" t="s">
        <v>74</v>
      </c>
      <c r="AY121" s="245" t="s">
        <v>197</v>
      </c>
    </row>
    <row r="122" s="14" customFormat="1">
      <c r="A122" s="14"/>
      <c r="B122" s="246"/>
      <c r="C122" s="247"/>
      <c r="D122" s="236" t="s">
        <v>207</v>
      </c>
      <c r="E122" s="248" t="s">
        <v>19</v>
      </c>
      <c r="F122" s="249" t="s">
        <v>216</v>
      </c>
      <c r="G122" s="247"/>
      <c r="H122" s="250">
        <v>1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207</v>
      </c>
      <c r="AU122" s="256" t="s">
        <v>83</v>
      </c>
      <c r="AV122" s="14" t="s">
        <v>109</v>
      </c>
      <c r="AW122" s="14" t="s">
        <v>35</v>
      </c>
      <c r="AX122" s="14" t="s">
        <v>81</v>
      </c>
      <c r="AY122" s="256" t="s">
        <v>197</v>
      </c>
    </row>
    <row r="123" s="2" customFormat="1" ht="16.5" customHeight="1">
      <c r="A123" s="41"/>
      <c r="B123" s="42"/>
      <c r="C123" s="216" t="s">
        <v>296</v>
      </c>
      <c r="D123" s="216" t="s">
        <v>199</v>
      </c>
      <c r="E123" s="217" t="s">
        <v>5630</v>
      </c>
      <c r="F123" s="218" t="s">
        <v>5631</v>
      </c>
      <c r="G123" s="219" t="s">
        <v>1500</v>
      </c>
      <c r="H123" s="220">
        <v>1</v>
      </c>
      <c r="I123" s="221"/>
      <c r="J123" s="222">
        <f>ROUND(I123*H123,2)</f>
        <v>0</v>
      </c>
      <c r="K123" s="218" t="s">
        <v>203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5567</v>
      </c>
      <c r="AT123" s="227" t="s">
        <v>199</v>
      </c>
      <c r="AU123" s="227" t="s">
        <v>83</v>
      </c>
      <c r="AY123" s="20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81</v>
      </c>
      <c r="BK123" s="228">
        <f>ROUND(I123*H123,2)</f>
        <v>0</v>
      </c>
      <c r="BL123" s="20" t="s">
        <v>5567</v>
      </c>
      <c r="BM123" s="227" t="s">
        <v>5632</v>
      </c>
    </row>
    <row r="124" s="2" customFormat="1">
      <c r="A124" s="41"/>
      <c r="B124" s="42"/>
      <c r="C124" s="43"/>
      <c r="D124" s="229" t="s">
        <v>205</v>
      </c>
      <c r="E124" s="43"/>
      <c r="F124" s="230" t="s">
        <v>5633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205</v>
      </c>
      <c r="AU124" s="20" t="s">
        <v>83</v>
      </c>
    </row>
    <row r="125" s="2" customFormat="1" ht="24.15" customHeight="1">
      <c r="A125" s="41"/>
      <c r="B125" s="42"/>
      <c r="C125" s="216" t="s">
        <v>303</v>
      </c>
      <c r="D125" s="216" t="s">
        <v>199</v>
      </c>
      <c r="E125" s="217" t="s">
        <v>5634</v>
      </c>
      <c r="F125" s="218" t="s">
        <v>5635</v>
      </c>
      <c r="G125" s="219" t="s">
        <v>5636</v>
      </c>
      <c r="H125" s="220">
        <v>1</v>
      </c>
      <c r="I125" s="221"/>
      <c r="J125" s="222">
        <f>ROUND(I125*H125,2)</f>
        <v>0</v>
      </c>
      <c r="K125" s="218" t="s">
        <v>19</v>
      </c>
      <c r="L125" s="47"/>
      <c r="M125" s="296" t="s">
        <v>19</v>
      </c>
      <c r="N125" s="297" t="s">
        <v>45</v>
      </c>
      <c r="O125" s="293"/>
      <c r="P125" s="298">
        <f>O125*H125</f>
        <v>0</v>
      </c>
      <c r="Q125" s="298">
        <v>0</v>
      </c>
      <c r="R125" s="298">
        <f>Q125*H125</f>
        <v>0</v>
      </c>
      <c r="S125" s="298">
        <v>0</v>
      </c>
      <c r="T125" s="29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5567</v>
      </c>
      <c r="AT125" s="227" t="s">
        <v>199</v>
      </c>
      <c r="AU125" s="227" t="s">
        <v>83</v>
      </c>
      <c r="AY125" s="20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81</v>
      </c>
      <c r="BK125" s="228">
        <f>ROUND(I125*H125,2)</f>
        <v>0</v>
      </c>
      <c r="BL125" s="20" t="s">
        <v>5567</v>
      </c>
      <c r="BM125" s="227" t="s">
        <v>5637</v>
      </c>
    </row>
    <row r="126" s="2" customFormat="1" ht="6.96" customHeight="1">
      <c r="A126" s="41"/>
      <c r="B126" s="62"/>
      <c r="C126" s="63"/>
      <c r="D126" s="63"/>
      <c r="E126" s="63"/>
      <c r="F126" s="63"/>
      <c r="G126" s="63"/>
      <c r="H126" s="63"/>
      <c r="I126" s="63"/>
      <c r="J126" s="63"/>
      <c r="K126" s="63"/>
      <c r="L126" s="47"/>
      <c r="M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</sheetData>
  <sheetProtection sheet="1" autoFilter="0" formatColumns="0" formatRows="0" objects="1" scenarios="1" spinCount="100000" saltValue="iPOmbX9edxqwowc7ftGcYilsoKytXJIeneeO4JLpOWO+WWmtWaGF3mwqOjZRmGeiGgM14VbZysR4MLuYiWvv3w==" hashValue="WCNSrN79S+52RLtMW9y7W88K/91H67LJdJjZLxf55Uumq291LJRfBJeXa3QEX0pqLxES2q+EziYcnHSEMYZWxg==" algorithmName="SHA-512" password="CC35"/>
  <autoFilter ref="C85:K12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2/010001000"/>
    <hyperlink ref="F93" r:id="rId2" display="https://podminky.urs.cz/item/CS_URS_2025_02/013294000"/>
    <hyperlink ref="F97" r:id="rId3" display="https://podminky.urs.cz/item/CS_URS_2024_02/020001000"/>
    <hyperlink ref="F100" r:id="rId4" display="https://podminky.urs.cz/item/CS_URS_2024_02/030001000"/>
    <hyperlink ref="F102" r:id="rId5" display="https://podminky.urs.cz/item/CS_URS_2024_02/032002000"/>
    <hyperlink ref="F104" r:id="rId6" display="https://podminky.urs.cz/item/CS_URS_2024_02/033002000"/>
    <hyperlink ref="F107" r:id="rId7" display="https://podminky.urs.cz/item/CS_URS_2024_02/034103000"/>
    <hyperlink ref="F110" r:id="rId8" display="https://podminky.urs.cz/item/CS_URS_2024_02/040001000"/>
    <hyperlink ref="F112" r:id="rId9" display="https://podminky.urs.cz/item/CS_URS_2024_02/045203000"/>
    <hyperlink ref="F115" r:id="rId10" display="https://podminky.urs.cz/item/CS_URS_2024_02/070001000"/>
    <hyperlink ref="F124" r:id="rId11" display="https://podminky.urs.cz/item/CS_URS_2024_02/092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5638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ROUND(J81,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ROUND((SUM(BE81:BE93)),  2)</f>
        <v>0</v>
      </c>
      <c r="G33" s="41"/>
      <c r="H33" s="41"/>
      <c r="I33" s="161">
        <v>0.20999999999999999</v>
      </c>
      <c r="J33" s="160">
        <f>ROUND(((SUM(BE81:BE93))*I33),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ROUND((SUM(BF81:BF93)),  2)</f>
        <v>0</v>
      </c>
      <c r="G34" s="41"/>
      <c r="H34" s="41"/>
      <c r="I34" s="161">
        <v>0.12</v>
      </c>
      <c r="J34" s="160">
        <f>ROUND(((SUM(BF81:BF93))*I34),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ROUND((SUM(BG81:BG93)),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ROUND((SUM(BH81:BH93)),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ROUND((SUM(BI81:BI93)),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 - aktual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Vnitřní vybavení pevně spojené se stavbou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5639</v>
      </c>
      <c r="E60" s="181"/>
      <c r="F60" s="181"/>
      <c r="G60" s="181"/>
      <c r="H60" s="181"/>
      <c r="I60" s="181"/>
      <c r="J60" s="182">
        <f>J82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5640</v>
      </c>
      <c r="E61" s="186"/>
      <c r="F61" s="186"/>
      <c r="G61" s="186"/>
      <c r="H61" s="186"/>
      <c r="I61" s="186"/>
      <c r="J61" s="187">
        <f>J83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182</v>
      </c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73" t="str">
        <f>E7</f>
        <v>ZZS - Náchod - aktual</v>
      </c>
      <c r="F71" s="35"/>
      <c r="G71" s="35"/>
      <c r="H71" s="35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147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01 - Vnitřní vybavení pevně spojené se stavbou</v>
      </c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>Náchod</v>
      </c>
      <c r="G75" s="43"/>
      <c r="H75" s="43"/>
      <c r="I75" s="35" t="s">
        <v>23</v>
      </c>
      <c r="J75" s="75" t="str">
        <f>IF(J12="","",J12)</f>
        <v>29. 7. 2024</v>
      </c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>Královéhradecký kraj</v>
      </c>
      <c r="G77" s="43"/>
      <c r="H77" s="43"/>
      <c r="I77" s="35" t="s">
        <v>31</v>
      </c>
      <c r="J77" s="39" t="str">
        <f>E21</f>
        <v>CE-ING s.r.o.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29</v>
      </c>
      <c r="D78" s="43"/>
      <c r="E78" s="43"/>
      <c r="F78" s="30" t="str">
        <f>IF(E18="","",E18)</f>
        <v>Vyplň údaj</v>
      </c>
      <c r="G78" s="43"/>
      <c r="H78" s="43"/>
      <c r="I78" s="35" t="s">
        <v>36</v>
      </c>
      <c r="J78" s="39" t="str">
        <f>E24</f>
        <v xml:space="preserve"> 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9"/>
      <c r="B80" s="190"/>
      <c r="C80" s="191" t="s">
        <v>183</v>
      </c>
      <c r="D80" s="192" t="s">
        <v>59</v>
      </c>
      <c r="E80" s="192" t="s">
        <v>55</v>
      </c>
      <c r="F80" s="192" t="s">
        <v>56</v>
      </c>
      <c r="G80" s="192" t="s">
        <v>184</v>
      </c>
      <c r="H80" s="192" t="s">
        <v>185</v>
      </c>
      <c r="I80" s="192" t="s">
        <v>186</v>
      </c>
      <c r="J80" s="192" t="s">
        <v>153</v>
      </c>
      <c r="K80" s="193" t="s">
        <v>187</v>
      </c>
      <c r="L80" s="194"/>
      <c r="M80" s="95" t="s">
        <v>19</v>
      </c>
      <c r="N80" s="96" t="s">
        <v>44</v>
      </c>
      <c r="O80" s="96" t="s">
        <v>188</v>
      </c>
      <c r="P80" s="96" t="s">
        <v>189</v>
      </c>
      <c r="Q80" s="96" t="s">
        <v>190</v>
      </c>
      <c r="R80" s="96" t="s">
        <v>191</v>
      </c>
      <c r="S80" s="96" t="s">
        <v>192</v>
      </c>
      <c r="T80" s="97" t="s">
        <v>193</v>
      </c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</row>
    <row r="81" s="2" customFormat="1" ht="22.8" customHeight="1">
      <c r="A81" s="41"/>
      <c r="B81" s="42"/>
      <c r="C81" s="102" t="s">
        <v>194</v>
      </c>
      <c r="D81" s="43"/>
      <c r="E81" s="43"/>
      <c r="F81" s="43"/>
      <c r="G81" s="43"/>
      <c r="H81" s="43"/>
      <c r="I81" s="43"/>
      <c r="J81" s="195">
        <f>BK81</f>
        <v>0</v>
      </c>
      <c r="K81" s="43"/>
      <c r="L81" s="47"/>
      <c r="M81" s="98"/>
      <c r="N81" s="196"/>
      <c r="O81" s="99"/>
      <c r="P81" s="197">
        <f>P82</f>
        <v>0</v>
      </c>
      <c r="Q81" s="99"/>
      <c r="R81" s="197">
        <f>R82</f>
        <v>0.11799999999999999</v>
      </c>
      <c r="S81" s="99"/>
      <c r="T81" s="198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73</v>
      </c>
      <c r="AU81" s="20" t="s">
        <v>154</v>
      </c>
      <c r="BK81" s="199">
        <f>BK82</f>
        <v>0</v>
      </c>
    </row>
    <row r="82" s="12" customFormat="1" ht="25.92" customHeight="1">
      <c r="A82" s="12"/>
      <c r="B82" s="200"/>
      <c r="C82" s="201"/>
      <c r="D82" s="202" t="s">
        <v>73</v>
      </c>
      <c r="E82" s="203" t="s">
        <v>3323</v>
      </c>
      <c r="F82" s="203" t="s">
        <v>3323</v>
      </c>
      <c r="G82" s="201"/>
      <c r="H82" s="201"/>
      <c r="I82" s="204"/>
      <c r="J82" s="205">
        <f>BK82</f>
        <v>0</v>
      </c>
      <c r="K82" s="201"/>
      <c r="L82" s="206"/>
      <c r="M82" s="207"/>
      <c r="N82" s="208"/>
      <c r="O82" s="208"/>
      <c r="P82" s="209">
        <f>P83</f>
        <v>0</v>
      </c>
      <c r="Q82" s="208"/>
      <c r="R82" s="209">
        <f>R83</f>
        <v>0.11799999999999999</v>
      </c>
      <c r="S82" s="208"/>
      <c r="T82" s="21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1" t="s">
        <v>109</v>
      </c>
      <c r="AT82" s="212" t="s">
        <v>73</v>
      </c>
      <c r="AU82" s="212" t="s">
        <v>74</v>
      </c>
      <c r="AY82" s="211" t="s">
        <v>197</v>
      </c>
      <c r="BK82" s="213">
        <f>BK83</f>
        <v>0</v>
      </c>
    </row>
    <row r="83" s="12" customFormat="1" ht="22.8" customHeight="1">
      <c r="A83" s="12"/>
      <c r="B83" s="200"/>
      <c r="C83" s="201"/>
      <c r="D83" s="202" t="s">
        <v>73</v>
      </c>
      <c r="E83" s="214" t="s">
        <v>5641</v>
      </c>
      <c r="F83" s="214" t="s">
        <v>5642</v>
      </c>
      <c r="G83" s="201"/>
      <c r="H83" s="201"/>
      <c r="I83" s="204"/>
      <c r="J83" s="215">
        <f>BK83</f>
        <v>0</v>
      </c>
      <c r="K83" s="201"/>
      <c r="L83" s="206"/>
      <c r="M83" s="207"/>
      <c r="N83" s="208"/>
      <c r="O83" s="208"/>
      <c r="P83" s="209">
        <f>SUM(P84:P93)</f>
        <v>0</v>
      </c>
      <c r="Q83" s="208"/>
      <c r="R83" s="209">
        <f>SUM(R84:R93)</f>
        <v>0.11799999999999999</v>
      </c>
      <c r="S83" s="208"/>
      <c r="T83" s="210">
        <f>SUM(T84:T93)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109</v>
      </c>
      <c r="AT83" s="212" t="s">
        <v>73</v>
      </c>
      <c r="AU83" s="212" t="s">
        <v>81</v>
      </c>
      <c r="AY83" s="211" t="s">
        <v>197</v>
      </c>
      <c r="BK83" s="213">
        <f>SUM(BK84:BK93)</f>
        <v>0</v>
      </c>
    </row>
    <row r="84" s="2" customFormat="1" ht="49.05" customHeight="1">
      <c r="A84" s="41"/>
      <c r="B84" s="42"/>
      <c r="C84" s="279" t="s">
        <v>81</v>
      </c>
      <c r="D84" s="289" t="s">
        <v>542</v>
      </c>
      <c r="E84" s="280" t="s">
        <v>5643</v>
      </c>
      <c r="F84" s="281" t="s">
        <v>5644</v>
      </c>
      <c r="G84" s="282" t="s">
        <v>267</v>
      </c>
      <c r="H84" s="283">
        <v>1</v>
      </c>
      <c r="I84" s="284"/>
      <c r="J84" s="285">
        <f>ROUND(I84*H84,2)</f>
        <v>0</v>
      </c>
      <c r="K84" s="281" t="s">
        <v>19</v>
      </c>
      <c r="L84" s="286"/>
      <c r="M84" s="287" t="s">
        <v>19</v>
      </c>
      <c r="N84" s="288" t="s">
        <v>45</v>
      </c>
      <c r="O84" s="87"/>
      <c r="P84" s="225">
        <f>O84*H84</f>
        <v>0</v>
      </c>
      <c r="Q84" s="225">
        <v>0.014</v>
      </c>
      <c r="R84" s="225">
        <f>Q84*H84</f>
        <v>0.014</v>
      </c>
      <c r="S84" s="225">
        <v>0</v>
      </c>
      <c r="T84" s="226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7" t="s">
        <v>245</v>
      </c>
      <c r="AT84" s="227" t="s">
        <v>542</v>
      </c>
      <c r="AU84" s="227" t="s">
        <v>83</v>
      </c>
      <c r="AY84" s="20" t="s">
        <v>197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20" t="s">
        <v>81</v>
      </c>
      <c r="BK84" s="228">
        <f>ROUND(I84*H84,2)</f>
        <v>0</v>
      </c>
      <c r="BL84" s="20" t="s">
        <v>109</v>
      </c>
      <c r="BM84" s="227" t="s">
        <v>5645</v>
      </c>
    </row>
    <row r="85" s="13" customFormat="1">
      <c r="A85" s="13"/>
      <c r="B85" s="234"/>
      <c r="C85" s="235"/>
      <c r="D85" s="236" t="s">
        <v>207</v>
      </c>
      <c r="E85" s="237" t="s">
        <v>19</v>
      </c>
      <c r="F85" s="238" t="s">
        <v>5646</v>
      </c>
      <c r="G85" s="235"/>
      <c r="H85" s="239">
        <v>1</v>
      </c>
      <c r="I85" s="240"/>
      <c r="J85" s="235"/>
      <c r="K85" s="235"/>
      <c r="L85" s="241"/>
      <c r="M85" s="242"/>
      <c r="N85" s="243"/>
      <c r="O85" s="243"/>
      <c r="P85" s="243"/>
      <c r="Q85" s="243"/>
      <c r="R85" s="243"/>
      <c r="S85" s="243"/>
      <c r="T85" s="244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45" t="s">
        <v>207</v>
      </c>
      <c r="AU85" s="245" t="s">
        <v>83</v>
      </c>
      <c r="AV85" s="13" t="s">
        <v>83</v>
      </c>
      <c r="AW85" s="13" t="s">
        <v>35</v>
      </c>
      <c r="AX85" s="13" t="s">
        <v>81</v>
      </c>
      <c r="AY85" s="245" t="s">
        <v>197</v>
      </c>
    </row>
    <row r="86" s="2" customFormat="1" ht="16.5" customHeight="1">
      <c r="A86" s="41"/>
      <c r="B86" s="42"/>
      <c r="C86" s="279" t="s">
        <v>83</v>
      </c>
      <c r="D86" s="279" t="s">
        <v>542</v>
      </c>
      <c r="E86" s="280" t="s">
        <v>5647</v>
      </c>
      <c r="F86" s="281" t="s">
        <v>5648</v>
      </c>
      <c r="G86" s="282" t="s">
        <v>267</v>
      </c>
      <c r="H86" s="283">
        <v>1</v>
      </c>
      <c r="I86" s="284"/>
      <c r="J86" s="285">
        <f>ROUND(I86*H86,2)</f>
        <v>0</v>
      </c>
      <c r="K86" s="281" t="s">
        <v>19</v>
      </c>
      <c r="L86" s="286"/>
      <c r="M86" s="287" t="s">
        <v>19</v>
      </c>
      <c r="N86" s="288" t="s">
        <v>45</v>
      </c>
      <c r="O86" s="87"/>
      <c r="P86" s="225">
        <f>O86*H86</f>
        <v>0</v>
      </c>
      <c r="Q86" s="225">
        <v>0.010500000000000001</v>
      </c>
      <c r="R86" s="225">
        <f>Q86*H86</f>
        <v>0.010500000000000001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245</v>
      </c>
      <c r="AT86" s="227" t="s">
        <v>542</v>
      </c>
      <c r="AU86" s="227" t="s">
        <v>83</v>
      </c>
      <c r="AY86" s="20" t="s">
        <v>197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81</v>
      </c>
      <c r="BK86" s="228">
        <f>ROUND(I86*H86,2)</f>
        <v>0</v>
      </c>
      <c r="BL86" s="20" t="s">
        <v>109</v>
      </c>
      <c r="BM86" s="227" t="s">
        <v>5649</v>
      </c>
    </row>
    <row r="87" s="13" customFormat="1">
      <c r="A87" s="13"/>
      <c r="B87" s="234"/>
      <c r="C87" s="235"/>
      <c r="D87" s="236" t="s">
        <v>207</v>
      </c>
      <c r="E87" s="237" t="s">
        <v>19</v>
      </c>
      <c r="F87" s="238" t="s">
        <v>5650</v>
      </c>
      <c r="G87" s="235"/>
      <c r="H87" s="239">
        <v>1</v>
      </c>
      <c r="I87" s="240"/>
      <c r="J87" s="235"/>
      <c r="K87" s="235"/>
      <c r="L87" s="241"/>
      <c r="M87" s="242"/>
      <c r="N87" s="243"/>
      <c r="O87" s="243"/>
      <c r="P87" s="243"/>
      <c r="Q87" s="243"/>
      <c r="R87" s="243"/>
      <c r="S87" s="243"/>
      <c r="T87" s="24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5" t="s">
        <v>207</v>
      </c>
      <c r="AU87" s="245" t="s">
        <v>83</v>
      </c>
      <c r="AV87" s="13" t="s">
        <v>83</v>
      </c>
      <c r="AW87" s="13" t="s">
        <v>35</v>
      </c>
      <c r="AX87" s="13" t="s">
        <v>81</v>
      </c>
      <c r="AY87" s="245" t="s">
        <v>197</v>
      </c>
    </row>
    <row r="88" s="2" customFormat="1" ht="16.5" customHeight="1">
      <c r="A88" s="41"/>
      <c r="B88" s="42"/>
      <c r="C88" s="279" t="s">
        <v>94</v>
      </c>
      <c r="D88" s="279" t="s">
        <v>542</v>
      </c>
      <c r="E88" s="280" t="s">
        <v>5651</v>
      </c>
      <c r="F88" s="281" t="s">
        <v>5652</v>
      </c>
      <c r="G88" s="282" t="s">
        <v>267</v>
      </c>
      <c r="H88" s="283">
        <v>1</v>
      </c>
      <c r="I88" s="284"/>
      <c r="J88" s="285">
        <f>ROUND(I88*H88,2)</f>
        <v>0</v>
      </c>
      <c r="K88" s="281" t="s">
        <v>19</v>
      </c>
      <c r="L88" s="286"/>
      <c r="M88" s="287" t="s">
        <v>19</v>
      </c>
      <c r="N88" s="288" t="s">
        <v>45</v>
      </c>
      <c r="O88" s="87"/>
      <c r="P88" s="225">
        <f>O88*H88</f>
        <v>0</v>
      </c>
      <c r="Q88" s="225">
        <v>0.035999999999999997</v>
      </c>
      <c r="R88" s="225">
        <f>Q88*H88</f>
        <v>0.035999999999999997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245</v>
      </c>
      <c r="AT88" s="227" t="s">
        <v>542</v>
      </c>
      <c r="AU88" s="227" t="s">
        <v>83</v>
      </c>
      <c r="AY88" s="20" t="s">
        <v>197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81</v>
      </c>
      <c r="BK88" s="228">
        <f>ROUND(I88*H88,2)</f>
        <v>0</v>
      </c>
      <c r="BL88" s="20" t="s">
        <v>109</v>
      </c>
      <c r="BM88" s="227" t="s">
        <v>5653</v>
      </c>
    </row>
    <row r="89" s="13" customFormat="1">
      <c r="A89" s="13"/>
      <c r="B89" s="234"/>
      <c r="C89" s="235"/>
      <c r="D89" s="236" t="s">
        <v>207</v>
      </c>
      <c r="E89" s="237" t="s">
        <v>19</v>
      </c>
      <c r="F89" s="238" t="s">
        <v>5646</v>
      </c>
      <c r="G89" s="235"/>
      <c r="H89" s="239">
        <v>1</v>
      </c>
      <c r="I89" s="240"/>
      <c r="J89" s="235"/>
      <c r="K89" s="235"/>
      <c r="L89" s="241"/>
      <c r="M89" s="242"/>
      <c r="N89" s="243"/>
      <c r="O89" s="243"/>
      <c r="P89" s="243"/>
      <c r="Q89" s="243"/>
      <c r="R89" s="243"/>
      <c r="S89" s="243"/>
      <c r="T89" s="24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5" t="s">
        <v>207</v>
      </c>
      <c r="AU89" s="245" t="s">
        <v>83</v>
      </c>
      <c r="AV89" s="13" t="s">
        <v>83</v>
      </c>
      <c r="AW89" s="13" t="s">
        <v>35</v>
      </c>
      <c r="AX89" s="13" t="s">
        <v>81</v>
      </c>
      <c r="AY89" s="245" t="s">
        <v>197</v>
      </c>
    </row>
    <row r="90" s="2" customFormat="1" ht="16.5" customHeight="1">
      <c r="A90" s="41"/>
      <c r="B90" s="42"/>
      <c r="C90" s="279" t="s">
        <v>109</v>
      </c>
      <c r="D90" s="279" t="s">
        <v>542</v>
      </c>
      <c r="E90" s="280" t="s">
        <v>5654</v>
      </c>
      <c r="F90" s="281" t="s">
        <v>5655</v>
      </c>
      <c r="G90" s="282" t="s">
        <v>267</v>
      </c>
      <c r="H90" s="283">
        <v>1</v>
      </c>
      <c r="I90" s="284"/>
      <c r="J90" s="285">
        <f>ROUND(I90*H90,2)</f>
        <v>0</v>
      </c>
      <c r="K90" s="281" t="s">
        <v>19</v>
      </c>
      <c r="L90" s="286"/>
      <c r="M90" s="287" t="s">
        <v>19</v>
      </c>
      <c r="N90" s="288" t="s">
        <v>45</v>
      </c>
      <c r="O90" s="87"/>
      <c r="P90" s="225">
        <f>O90*H90</f>
        <v>0</v>
      </c>
      <c r="Q90" s="225">
        <v>0.050999999999999997</v>
      </c>
      <c r="R90" s="225">
        <f>Q90*H90</f>
        <v>0.050999999999999997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245</v>
      </c>
      <c r="AT90" s="227" t="s">
        <v>542</v>
      </c>
      <c r="AU90" s="227" t="s">
        <v>83</v>
      </c>
      <c r="AY90" s="20" t="s">
        <v>197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81</v>
      </c>
      <c r="BK90" s="228">
        <f>ROUND(I90*H90,2)</f>
        <v>0</v>
      </c>
      <c r="BL90" s="20" t="s">
        <v>109</v>
      </c>
      <c r="BM90" s="227" t="s">
        <v>5656</v>
      </c>
    </row>
    <row r="91" s="13" customFormat="1">
      <c r="A91" s="13"/>
      <c r="B91" s="234"/>
      <c r="C91" s="235"/>
      <c r="D91" s="236" t="s">
        <v>207</v>
      </c>
      <c r="E91" s="237" t="s">
        <v>19</v>
      </c>
      <c r="F91" s="238" t="s">
        <v>5646</v>
      </c>
      <c r="G91" s="235"/>
      <c r="H91" s="239">
        <v>1</v>
      </c>
      <c r="I91" s="240"/>
      <c r="J91" s="235"/>
      <c r="K91" s="235"/>
      <c r="L91" s="241"/>
      <c r="M91" s="242"/>
      <c r="N91" s="243"/>
      <c r="O91" s="243"/>
      <c r="P91" s="243"/>
      <c r="Q91" s="243"/>
      <c r="R91" s="243"/>
      <c r="S91" s="243"/>
      <c r="T91" s="24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5" t="s">
        <v>207</v>
      </c>
      <c r="AU91" s="245" t="s">
        <v>83</v>
      </c>
      <c r="AV91" s="13" t="s">
        <v>83</v>
      </c>
      <c r="AW91" s="13" t="s">
        <v>35</v>
      </c>
      <c r="AX91" s="13" t="s">
        <v>81</v>
      </c>
      <c r="AY91" s="245" t="s">
        <v>197</v>
      </c>
    </row>
    <row r="92" s="2" customFormat="1" ht="21.75" customHeight="1">
      <c r="A92" s="41"/>
      <c r="B92" s="42"/>
      <c r="C92" s="279" t="s">
        <v>230</v>
      </c>
      <c r="D92" s="279" t="s">
        <v>542</v>
      </c>
      <c r="E92" s="280" t="s">
        <v>5657</v>
      </c>
      <c r="F92" s="281" t="s">
        <v>5658</v>
      </c>
      <c r="G92" s="282" t="s">
        <v>267</v>
      </c>
      <c r="H92" s="283">
        <v>1</v>
      </c>
      <c r="I92" s="284"/>
      <c r="J92" s="285">
        <f>ROUND(I92*H92,2)</f>
        <v>0</v>
      </c>
      <c r="K92" s="281" t="s">
        <v>19</v>
      </c>
      <c r="L92" s="286"/>
      <c r="M92" s="287" t="s">
        <v>19</v>
      </c>
      <c r="N92" s="288" t="s">
        <v>45</v>
      </c>
      <c r="O92" s="87"/>
      <c r="P92" s="225">
        <f>O92*H92</f>
        <v>0</v>
      </c>
      <c r="Q92" s="225">
        <v>0.0064999999999999997</v>
      </c>
      <c r="R92" s="225">
        <f>Q92*H92</f>
        <v>0.0064999999999999997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245</v>
      </c>
      <c r="AT92" s="227" t="s">
        <v>542</v>
      </c>
      <c r="AU92" s="227" t="s">
        <v>83</v>
      </c>
      <c r="AY92" s="20" t="s">
        <v>197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81</v>
      </c>
      <c r="BK92" s="228">
        <f>ROUND(I92*H92,2)</f>
        <v>0</v>
      </c>
      <c r="BL92" s="20" t="s">
        <v>109</v>
      </c>
      <c r="BM92" s="227" t="s">
        <v>5659</v>
      </c>
    </row>
    <row r="93" s="13" customFormat="1">
      <c r="A93" s="13"/>
      <c r="B93" s="234"/>
      <c r="C93" s="235"/>
      <c r="D93" s="236" t="s">
        <v>207</v>
      </c>
      <c r="E93" s="237" t="s">
        <v>19</v>
      </c>
      <c r="F93" s="238" t="s">
        <v>5646</v>
      </c>
      <c r="G93" s="235"/>
      <c r="H93" s="239">
        <v>1</v>
      </c>
      <c r="I93" s="240"/>
      <c r="J93" s="235"/>
      <c r="K93" s="235"/>
      <c r="L93" s="241"/>
      <c r="M93" s="301"/>
      <c r="N93" s="302"/>
      <c r="O93" s="302"/>
      <c r="P93" s="302"/>
      <c r="Q93" s="302"/>
      <c r="R93" s="302"/>
      <c r="S93" s="302"/>
      <c r="T93" s="30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5" t="s">
        <v>207</v>
      </c>
      <c r="AU93" s="245" t="s">
        <v>83</v>
      </c>
      <c r="AV93" s="13" t="s">
        <v>83</v>
      </c>
      <c r="AW93" s="13" t="s">
        <v>35</v>
      </c>
      <c r="AX93" s="13" t="s">
        <v>81</v>
      </c>
      <c r="AY93" s="245" t="s">
        <v>197</v>
      </c>
    </row>
    <row r="94" s="2" customFormat="1" ht="6.96" customHeight="1">
      <c r="A94" s="41"/>
      <c r="B94" s="62"/>
      <c r="C94" s="63"/>
      <c r="D94" s="63"/>
      <c r="E94" s="63"/>
      <c r="F94" s="63"/>
      <c r="G94" s="63"/>
      <c r="H94" s="63"/>
      <c r="I94" s="63"/>
      <c r="J94" s="63"/>
      <c r="K94" s="63"/>
      <c r="L94" s="47"/>
      <c r="M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</sheetData>
  <sheetProtection sheet="1" autoFilter="0" formatColumns="0" formatRows="0" objects="1" scenarios="1" spinCount="100000" saltValue="H968vdFTdmK+Ehpd7IMtstNCNWMkjs02JDKA8T4nUQZUv6hCNYy+jjcGDQaNCnOYBsCZNusx3T1rcVY4ObhGzg==" hashValue="vlSpn+HmYnIskhMfrAeYnSpY6J97XXPuOO1/6EYV+1gzJ/IE88q31s4JeysS8S5J54pULNDqUurmE9QbBTZU7Q==" algorithmName="SHA-512" password="CC35"/>
  <autoFilter ref="C80:K93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304" customWidth="1"/>
    <col min="2" max="2" width="1.667969" style="304" customWidth="1"/>
    <col min="3" max="4" width="5" style="304" customWidth="1"/>
    <col min="5" max="5" width="11.66016" style="304" customWidth="1"/>
    <col min="6" max="6" width="9.160156" style="304" customWidth="1"/>
    <col min="7" max="7" width="5" style="304" customWidth="1"/>
    <col min="8" max="8" width="77.83203" style="304" customWidth="1"/>
    <col min="9" max="10" width="20" style="304" customWidth="1"/>
    <col min="11" max="11" width="1.667969" style="304" customWidth="1"/>
  </cols>
  <sheetData>
    <row r="1" s="1" customFormat="1" ht="37.5" customHeight="1"/>
    <row r="2" s="1" customFormat="1" ht="7.5" customHeight="1">
      <c r="B2" s="305"/>
      <c r="C2" s="306"/>
      <c r="D2" s="306"/>
      <c r="E2" s="306"/>
      <c r="F2" s="306"/>
      <c r="G2" s="306"/>
      <c r="H2" s="306"/>
      <c r="I2" s="306"/>
      <c r="J2" s="306"/>
      <c r="K2" s="307"/>
    </row>
    <row r="3" s="17" customFormat="1" ht="45" customHeight="1">
      <c r="B3" s="308"/>
      <c r="C3" s="309" t="s">
        <v>5660</v>
      </c>
      <c r="D3" s="309"/>
      <c r="E3" s="309"/>
      <c r="F3" s="309"/>
      <c r="G3" s="309"/>
      <c r="H3" s="309"/>
      <c r="I3" s="309"/>
      <c r="J3" s="309"/>
      <c r="K3" s="310"/>
    </row>
    <row r="4" s="1" customFormat="1" ht="25.5" customHeight="1">
      <c r="B4" s="311"/>
      <c r="C4" s="312" t="s">
        <v>5661</v>
      </c>
      <c r="D4" s="312"/>
      <c r="E4" s="312"/>
      <c r="F4" s="312"/>
      <c r="G4" s="312"/>
      <c r="H4" s="312"/>
      <c r="I4" s="312"/>
      <c r="J4" s="312"/>
      <c r="K4" s="313"/>
    </row>
    <row r="5" s="1" customFormat="1" ht="5.25" customHeight="1">
      <c r="B5" s="311"/>
      <c r="C5" s="314"/>
      <c r="D5" s="314"/>
      <c r="E5" s="314"/>
      <c r="F5" s="314"/>
      <c r="G5" s="314"/>
      <c r="H5" s="314"/>
      <c r="I5" s="314"/>
      <c r="J5" s="314"/>
      <c r="K5" s="313"/>
    </row>
    <row r="6" s="1" customFormat="1" ht="15" customHeight="1">
      <c r="B6" s="311"/>
      <c r="C6" s="315" t="s">
        <v>5662</v>
      </c>
      <c r="D6" s="315"/>
      <c r="E6" s="315"/>
      <c r="F6" s="315"/>
      <c r="G6" s="315"/>
      <c r="H6" s="315"/>
      <c r="I6" s="315"/>
      <c r="J6" s="315"/>
      <c r="K6" s="313"/>
    </row>
    <row r="7" s="1" customFormat="1" ht="15" customHeight="1">
      <c r="B7" s="316"/>
      <c r="C7" s="315" t="s">
        <v>5663</v>
      </c>
      <c r="D7" s="315"/>
      <c r="E7" s="315"/>
      <c r="F7" s="315"/>
      <c r="G7" s="315"/>
      <c r="H7" s="315"/>
      <c r="I7" s="315"/>
      <c r="J7" s="315"/>
      <c r="K7" s="313"/>
    </row>
    <row r="8" s="1" customFormat="1" ht="12.75" customHeight="1">
      <c r="B8" s="316"/>
      <c r="C8" s="315"/>
      <c r="D8" s="315"/>
      <c r="E8" s="315"/>
      <c r="F8" s="315"/>
      <c r="G8" s="315"/>
      <c r="H8" s="315"/>
      <c r="I8" s="315"/>
      <c r="J8" s="315"/>
      <c r="K8" s="313"/>
    </row>
    <row r="9" s="1" customFormat="1" ht="15" customHeight="1">
      <c r="B9" s="316"/>
      <c r="C9" s="315" t="s">
        <v>5664</v>
      </c>
      <c r="D9" s="315"/>
      <c r="E9" s="315"/>
      <c r="F9" s="315"/>
      <c r="G9" s="315"/>
      <c r="H9" s="315"/>
      <c r="I9" s="315"/>
      <c r="J9" s="315"/>
      <c r="K9" s="313"/>
    </row>
    <row r="10" s="1" customFormat="1" ht="15" customHeight="1">
      <c r="B10" s="316"/>
      <c r="C10" s="315"/>
      <c r="D10" s="315" t="s">
        <v>5665</v>
      </c>
      <c r="E10" s="315"/>
      <c r="F10" s="315"/>
      <c r="G10" s="315"/>
      <c r="H10" s="315"/>
      <c r="I10" s="315"/>
      <c r="J10" s="315"/>
      <c r="K10" s="313"/>
    </row>
    <row r="11" s="1" customFormat="1" ht="15" customHeight="1">
      <c r="B11" s="316"/>
      <c r="C11" s="317"/>
      <c r="D11" s="315" t="s">
        <v>5666</v>
      </c>
      <c r="E11" s="315"/>
      <c r="F11" s="315"/>
      <c r="G11" s="315"/>
      <c r="H11" s="315"/>
      <c r="I11" s="315"/>
      <c r="J11" s="315"/>
      <c r="K11" s="313"/>
    </row>
    <row r="12" s="1" customFormat="1" ht="15" customHeight="1">
      <c r="B12" s="316"/>
      <c r="C12" s="317"/>
      <c r="D12" s="315"/>
      <c r="E12" s="315"/>
      <c r="F12" s="315"/>
      <c r="G12" s="315"/>
      <c r="H12" s="315"/>
      <c r="I12" s="315"/>
      <c r="J12" s="315"/>
      <c r="K12" s="313"/>
    </row>
    <row r="13" s="1" customFormat="1" ht="15" customHeight="1">
      <c r="B13" s="316"/>
      <c r="C13" s="317"/>
      <c r="D13" s="318" t="s">
        <v>5667</v>
      </c>
      <c r="E13" s="315"/>
      <c r="F13" s="315"/>
      <c r="G13" s="315"/>
      <c r="H13" s="315"/>
      <c r="I13" s="315"/>
      <c r="J13" s="315"/>
      <c r="K13" s="313"/>
    </row>
    <row r="14" s="1" customFormat="1" ht="12.75" customHeight="1">
      <c r="B14" s="316"/>
      <c r="C14" s="317"/>
      <c r="D14" s="317"/>
      <c r="E14" s="317"/>
      <c r="F14" s="317"/>
      <c r="G14" s="317"/>
      <c r="H14" s="317"/>
      <c r="I14" s="317"/>
      <c r="J14" s="317"/>
      <c r="K14" s="313"/>
    </row>
    <row r="15" s="1" customFormat="1" ht="15" customHeight="1">
      <c r="B15" s="316"/>
      <c r="C15" s="317"/>
      <c r="D15" s="315" t="s">
        <v>5668</v>
      </c>
      <c r="E15" s="315"/>
      <c r="F15" s="315"/>
      <c r="G15" s="315"/>
      <c r="H15" s="315"/>
      <c r="I15" s="315"/>
      <c r="J15" s="315"/>
      <c r="K15" s="313"/>
    </row>
    <row r="16" s="1" customFormat="1" ht="15" customHeight="1">
      <c r="B16" s="316"/>
      <c r="C16" s="317"/>
      <c r="D16" s="315" t="s">
        <v>5669</v>
      </c>
      <c r="E16" s="315"/>
      <c r="F16" s="315"/>
      <c r="G16" s="315"/>
      <c r="H16" s="315"/>
      <c r="I16" s="315"/>
      <c r="J16" s="315"/>
      <c r="K16" s="313"/>
    </row>
    <row r="17" s="1" customFormat="1" ht="15" customHeight="1">
      <c r="B17" s="316"/>
      <c r="C17" s="317"/>
      <c r="D17" s="315" t="s">
        <v>5670</v>
      </c>
      <c r="E17" s="315"/>
      <c r="F17" s="315"/>
      <c r="G17" s="315"/>
      <c r="H17" s="315"/>
      <c r="I17" s="315"/>
      <c r="J17" s="315"/>
      <c r="K17" s="313"/>
    </row>
    <row r="18" s="1" customFormat="1" ht="15" customHeight="1">
      <c r="B18" s="316"/>
      <c r="C18" s="317"/>
      <c r="D18" s="317"/>
      <c r="E18" s="319" t="s">
        <v>80</v>
      </c>
      <c r="F18" s="315" t="s">
        <v>5671</v>
      </c>
      <c r="G18" s="315"/>
      <c r="H18" s="315"/>
      <c r="I18" s="315"/>
      <c r="J18" s="315"/>
      <c r="K18" s="313"/>
    </row>
    <row r="19" s="1" customFormat="1" ht="15" customHeight="1">
      <c r="B19" s="316"/>
      <c r="C19" s="317"/>
      <c r="D19" s="317"/>
      <c r="E19" s="319" t="s">
        <v>5672</v>
      </c>
      <c r="F19" s="315" t="s">
        <v>5673</v>
      </c>
      <c r="G19" s="315"/>
      <c r="H19" s="315"/>
      <c r="I19" s="315"/>
      <c r="J19" s="315"/>
      <c r="K19" s="313"/>
    </row>
    <row r="20" s="1" customFormat="1" ht="15" customHeight="1">
      <c r="B20" s="316"/>
      <c r="C20" s="317"/>
      <c r="D20" s="317"/>
      <c r="E20" s="319" t="s">
        <v>5674</v>
      </c>
      <c r="F20" s="315" t="s">
        <v>5675</v>
      </c>
      <c r="G20" s="315"/>
      <c r="H20" s="315"/>
      <c r="I20" s="315"/>
      <c r="J20" s="315"/>
      <c r="K20" s="313"/>
    </row>
    <row r="21" s="1" customFormat="1" ht="15" customHeight="1">
      <c r="B21" s="316"/>
      <c r="C21" s="317"/>
      <c r="D21" s="317"/>
      <c r="E21" s="319" t="s">
        <v>5676</v>
      </c>
      <c r="F21" s="315" t="s">
        <v>5677</v>
      </c>
      <c r="G21" s="315"/>
      <c r="H21" s="315"/>
      <c r="I21" s="315"/>
      <c r="J21" s="315"/>
      <c r="K21" s="313"/>
    </row>
    <row r="22" s="1" customFormat="1" ht="15" customHeight="1">
      <c r="B22" s="316"/>
      <c r="C22" s="317"/>
      <c r="D22" s="317"/>
      <c r="E22" s="319" t="s">
        <v>5678</v>
      </c>
      <c r="F22" s="315" t="s">
        <v>3323</v>
      </c>
      <c r="G22" s="315"/>
      <c r="H22" s="315"/>
      <c r="I22" s="315"/>
      <c r="J22" s="315"/>
      <c r="K22" s="313"/>
    </row>
    <row r="23" s="1" customFormat="1" ht="15" customHeight="1">
      <c r="B23" s="316"/>
      <c r="C23" s="317"/>
      <c r="D23" s="317"/>
      <c r="E23" s="319" t="s">
        <v>87</v>
      </c>
      <c r="F23" s="315" t="s">
        <v>5679</v>
      </c>
      <c r="G23" s="315"/>
      <c r="H23" s="315"/>
      <c r="I23" s="315"/>
      <c r="J23" s="315"/>
      <c r="K23" s="313"/>
    </row>
    <row r="24" s="1" customFormat="1" ht="12.75" customHeight="1">
      <c r="B24" s="316"/>
      <c r="C24" s="317"/>
      <c r="D24" s="317"/>
      <c r="E24" s="317"/>
      <c r="F24" s="317"/>
      <c r="G24" s="317"/>
      <c r="H24" s="317"/>
      <c r="I24" s="317"/>
      <c r="J24" s="317"/>
      <c r="K24" s="313"/>
    </row>
    <row r="25" s="1" customFormat="1" ht="15" customHeight="1">
      <c r="B25" s="316"/>
      <c r="C25" s="315" t="s">
        <v>5680</v>
      </c>
      <c r="D25" s="315"/>
      <c r="E25" s="315"/>
      <c r="F25" s="315"/>
      <c r="G25" s="315"/>
      <c r="H25" s="315"/>
      <c r="I25" s="315"/>
      <c r="J25" s="315"/>
      <c r="K25" s="313"/>
    </row>
    <row r="26" s="1" customFormat="1" ht="15" customHeight="1">
      <c r="B26" s="316"/>
      <c r="C26" s="315" t="s">
        <v>5681</v>
      </c>
      <c r="D26" s="315"/>
      <c r="E26" s="315"/>
      <c r="F26" s="315"/>
      <c r="G26" s="315"/>
      <c r="H26" s="315"/>
      <c r="I26" s="315"/>
      <c r="J26" s="315"/>
      <c r="K26" s="313"/>
    </row>
    <row r="27" s="1" customFormat="1" ht="15" customHeight="1">
      <c r="B27" s="316"/>
      <c r="C27" s="315"/>
      <c r="D27" s="315" t="s">
        <v>5682</v>
      </c>
      <c r="E27" s="315"/>
      <c r="F27" s="315"/>
      <c r="G27" s="315"/>
      <c r="H27" s="315"/>
      <c r="I27" s="315"/>
      <c r="J27" s="315"/>
      <c r="K27" s="313"/>
    </row>
    <row r="28" s="1" customFormat="1" ht="15" customHeight="1">
      <c r="B28" s="316"/>
      <c r="C28" s="317"/>
      <c r="D28" s="315" t="s">
        <v>5683</v>
      </c>
      <c r="E28" s="315"/>
      <c r="F28" s="315"/>
      <c r="G28" s="315"/>
      <c r="H28" s="315"/>
      <c r="I28" s="315"/>
      <c r="J28" s="315"/>
      <c r="K28" s="313"/>
    </row>
    <row r="29" s="1" customFormat="1" ht="12.75" customHeight="1">
      <c r="B29" s="316"/>
      <c r="C29" s="317"/>
      <c r="D29" s="317"/>
      <c r="E29" s="317"/>
      <c r="F29" s="317"/>
      <c r="G29" s="317"/>
      <c r="H29" s="317"/>
      <c r="I29" s="317"/>
      <c r="J29" s="317"/>
      <c r="K29" s="313"/>
    </row>
    <row r="30" s="1" customFormat="1" ht="15" customHeight="1">
      <c r="B30" s="316"/>
      <c r="C30" s="317"/>
      <c r="D30" s="315" t="s">
        <v>5684</v>
      </c>
      <c r="E30" s="315"/>
      <c r="F30" s="315"/>
      <c r="G30" s="315"/>
      <c r="H30" s="315"/>
      <c r="I30" s="315"/>
      <c r="J30" s="315"/>
      <c r="K30" s="313"/>
    </row>
    <row r="31" s="1" customFormat="1" ht="15" customHeight="1">
      <c r="B31" s="316"/>
      <c r="C31" s="317"/>
      <c r="D31" s="315" t="s">
        <v>5685</v>
      </c>
      <c r="E31" s="315"/>
      <c r="F31" s="315"/>
      <c r="G31" s="315"/>
      <c r="H31" s="315"/>
      <c r="I31" s="315"/>
      <c r="J31" s="315"/>
      <c r="K31" s="313"/>
    </row>
    <row r="32" s="1" customFormat="1" ht="12.75" customHeight="1">
      <c r="B32" s="316"/>
      <c r="C32" s="317"/>
      <c r="D32" s="317"/>
      <c r="E32" s="317"/>
      <c r="F32" s="317"/>
      <c r="G32" s="317"/>
      <c r="H32" s="317"/>
      <c r="I32" s="317"/>
      <c r="J32" s="317"/>
      <c r="K32" s="313"/>
    </row>
    <row r="33" s="1" customFormat="1" ht="15" customHeight="1">
      <c r="B33" s="316"/>
      <c r="C33" s="317"/>
      <c r="D33" s="315" t="s">
        <v>5686</v>
      </c>
      <c r="E33" s="315"/>
      <c r="F33" s="315"/>
      <c r="G33" s="315"/>
      <c r="H33" s="315"/>
      <c r="I33" s="315"/>
      <c r="J33" s="315"/>
      <c r="K33" s="313"/>
    </row>
    <row r="34" s="1" customFormat="1" ht="15" customHeight="1">
      <c r="B34" s="316"/>
      <c r="C34" s="317"/>
      <c r="D34" s="315" t="s">
        <v>5687</v>
      </c>
      <c r="E34" s="315"/>
      <c r="F34" s="315"/>
      <c r="G34" s="315"/>
      <c r="H34" s="315"/>
      <c r="I34" s="315"/>
      <c r="J34" s="315"/>
      <c r="K34" s="313"/>
    </row>
    <row r="35" s="1" customFormat="1" ht="15" customHeight="1">
      <c r="B35" s="316"/>
      <c r="C35" s="317"/>
      <c r="D35" s="315" t="s">
        <v>5688</v>
      </c>
      <c r="E35" s="315"/>
      <c r="F35" s="315"/>
      <c r="G35" s="315"/>
      <c r="H35" s="315"/>
      <c r="I35" s="315"/>
      <c r="J35" s="315"/>
      <c r="K35" s="313"/>
    </row>
    <row r="36" s="1" customFormat="1" ht="15" customHeight="1">
      <c r="B36" s="316"/>
      <c r="C36" s="317"/>
      <c r="D36" s="315"/>
      <c r="E36" s="318" t="s">
        <v>183</v>
      </c>
      <c r="F36" s="315"/>
      <c r="G36" s="315" t="s">
        <v>5689</v>
      </c>
      <c r="H36" s="315"/>
      <c r="I36" s="315"/>
      <c r="J36" s="315"/>
      <c r="K36" s="313"/>
    </row>
    <row r="37" s="1" customFormat="1" ht="30.75" customHeight="1">
      <c r="B37" s="316"/>
      <c r="C37" s="317"/>
      <c r="D37" s="315"/>
      <c r="E37" s="318" t="s">
        <v>5690</v>
      </c>
      <c r="F37" s="315"/>
      <c r="G37" s="315" t="s">
        <v>5691</v>
      </c>
      <c r="H37" s="315"/>
      <c r="I37" s="315"/>
      <c r="J37" s="315"/>
      <c r="K37" s="313"/>
    </row>
    <row r="38" s="1" customFormat="1" ht="15" customHeight="1">
      <c r="B38" s="316"/>
      <c r="C38" s="317"/>
      <c r="D38" s="315"/>
      <c r="E38" s="318" t="s">
        <v>55</v>
      </c>
      <c r="F38" s="315"/>
      <c r="G38" s="315" t="s">
        <v>5692</v>
      </c>
      <c r="H38" s="315"/>
      <c r="I38" s="315"/>
      <c r="J38" s="315"/>
      <c r="K38" s="313"/>
    </row>
    <row r="39" s="1" customFormat="1" ht="15" customHeight="1">
      <c r="B39" s="316"/>
      <c r="C39" s="317"/>
      <c r="D39" s="315"/>
      <c r="E39" s="318" t="s">
        <v>56</v>
      </c>
      <c r="F39" s="315"/>
      <c r="G39" s="315" t="s">
        <v>5693</v>
      </c>
      <c r="H39" s="315"/>
      <c r="I39" s="315"/>
      <c r="J39" s="315"/>
      <c r="K39" s="313"/>
    </row>
    <row r="40" s="1" customFormat="1" ht="15" customHeight="1">
      <c r="B40" s="316"/>
      <c r="C40" s="317"/>
      <c r="D40" s="315"/>
      <c r="E40" s="318" t="s">
        <v>184</v>
      </c>
      <c r="F40" s="315"/>
      <c r="G40" s="315" t="s">
        <v>5694</v>
      </c>
      <c r="H40" s="315"/>
      <c r="I40" s="315"/>
      <c r="J40" s="315"/>
      <c r="K40" s="313"/>
    </row>
    <row r="41" s="1" customFormat="1" ht="15" customHeight="1">
      <c r="B41" s="316"/>
      <c r="C41" s="317"/>
      <c r="D41" s="315"/>
      <c r="E41" s="318" t="s">
        <v>185</v>
      </c>
      <c r="F41" s="315"/>
      <c r="G41" s="315" t="s">
        <v>5695</v>
      </c>
      <c r="H41" s="315"/>
      <c r="I41" s="315"/>
      <c r="J41" s="315"/>
      <c r="K41" s="313"/>
    </row>
    <row r="42" s="1" customFormat="1" ht="15" customHeight="1">
      <c r="B42" s="316"/>
      <c r="C42" s="317"/>
      <c r="D42" s="315"/>
      <c r="E42" s="318" t="s">
        <v>5696</v>
      </c>
      <c r="F42" s="315"/>
      <c r="G42" s="315" t="s">
        <v>5697</v>
      </c>
      <c r="H42" s="315"/>
      <c r="I42" s="315"/>
      <c r="J42" s="315"/>
      <c r="K42" s="313"/>
    </row>
    <row r="43" s="1" customFormat="1" ht="15" customHeight="1">
      <c r="B43" s="316"/>
      <c r="C43" s="317"/>
      <c r="D43" s="315"/>
      <c r="E43" s="318"/>
      <c r="F43" s="315"/>
      <c r="G43" s="315" t="s">
        <v>5698</v>
      </c>
      <c r="H43" s="315"/>
      <c r="I43" s="315"/>
      <c r="J43" s="315"/>
      <c r="K43" s="313"/>
    </row>
    <row r="44" s="1" customFormat="1" ht="15" customHeight="1">
      <c r="B44" s="316"/>
      <c r="C44" s="317"/>
      <c r="D44" s="315"/>
      <c r="E44" s="318" t="s">
        <v>5699</v>
      </c>
      <c r="F44" s="315"/>
      <c r="G44" s="315" t="s">
        <v>5700</v>
      </c>
      <c r="H44" s="315"/>
      <c r="I44" s="315"/>
      <c r="J44" s="315"/>
      <c r="K44" s="313"/>
    </row>
    <row r="45" s="1" customFormat="1" ht="15" customHeight="1">
      <c r="B45" s="316"/>
      <c r="C45" s="317"/>
      <c r="D45" s="315"/>
      <c r="E45" s="318" t="s">
        <v>187</v>
      </c>
      <c r="F45" s="315"/>
      <c r="G45" s="315" t="s">
        <v>5701</v>
      </c>
      <c r="H45" s="315"/>
      <c r="I45" s="315"/>
      <c r="J45" s="315"/>
      <c r="K45" s="313"/>
    </row>
    <row r="46" s="1" customFormat="1" ht="12.75" customHeight="1">
      <c r="B46" s="316"/>
      <c r="C46" s="317"/>
      <c r="D46" s="315"/>
      <c r="E46" s="315"/>
      <c r="F46" s="315"/>
      <c r="G46" s="315"/>
      <c r="H46" s="315"/>
      <c r="I46" s="315"/>
      <c r="J46" s="315"/>
      <c r="K46" s="313"/>
    </row>
    <row r="47" s="1" customFormat="1" ht="15" customHeight="1">
      <c r="B47" s="316"/>
      <c r="C47" s="317"/>
      <c r="D47" s="315" t="s">
        <v>5702</v>
      </c>
      <c r="E47" s="315"/>
      <c r="F47" s="315"/>
      <c r="G47" s="315"/>
      <c r="H47" s="315"/>
      <c r="I47" s="315"/>
      <c r="J47" s="315"/>
      <c r="K47" s="313"/>
    </row>
    <row r="48" s="1" customFormat="1" ht="15" customHeight="1">
      <c r="B48" s="316"/>
      <c r="C48" s="317"/>
      <c r="D48" s="317"/>
      <c r="E48" s="315" t="s">
        <v>5703</v>
      </c>
      <c r="F48" s="315"/>
      <c r="G48" s="315"/>
      <c r="H48" s="315"/>
      <c r="I48" s="315"/>
      <c r="J48" s="315"/>
      <c r="K48" s="313"/>
    </row>
    <row r="49" s="1" customFormat="1" ht="15" customHeight="1">
      <c r="B49" s="316"/>
      <c r="C49" s="317"/>
      <c r="D49" s="317"/>
      <c r="E49" s="315" t="s">
        <v>5704</v>
      </c>
      <c r="F49" s="315"/>
      <c r="G49" s="315"/>
      <c r="H49" s="315"/>
      <c r="I49" s="315"/>
      <c r="J49" s="315"/>
      <c r="K49" s="313"/>
    </row>
    <row r="50" s="1" customFormat="1" ht="15" customHeight="1">
      <c r="B50" s="316"/>
      <c r="C50" s="317"/>
      <c r="D50" s="317"/>
      <c r="E50" s="315" t="s">
        <v>5705</v>
      </c>
      <c r="F50" s="315"/>
      <c r="G50" s="315"/>
      <c r="H50" s="315"/>
      <c r="I50" s="315"/>
      <c r="J50" s="315"/>
      <c r="K50" s="313"/>
    </row>
    <row r="51" s="1" customFormat="1" ht="15" customHeight="1">
      <c r="B51" s="316"/>
      <c r="C51" s="317"/>
      <c r="D51" s="315" t="s">
        <v>5706</v>
      </c>
      <c r="E51" s="315"/>
      <c r="F51" s="315"/>
      <c r="G51" s="315"/>
      <c r="H51" s="315"/>
      <c r="I51" s="315"/>
      <c r="J51" s="315"/>
      <c r="K51" s="313"/>
    </row>
    <row r="52" s="1" customFormat="1" ht="25.5" customHeight="1">
      <c r="B52" s="311"/>
      <c r="C52" s="312" t="s">
        <v>5707</v>
      </c>
      <c r="D52" s="312"/>
      <c r="E52" s="312"/>
      <c r="F52" s="312"/>
      <c r="G52" s="312"/>
      <c r="H52" s="312"/>
      <c r="I52" s="312"/>
      <c r="J52" s="312"/>
      <c r="K52" s="313"/>
    </row>
    <row r="53" s="1" customFormat="1" ht="5.25" customHeight="1">
      <c r="B53" s="311"/>
      <c r="C53" s="314"/>
      <c r="D53" s="314"/>
      <c r="E53" s="314"/>
      <c r="F53" s="314"/>
      <c r="G53" s="314"/>
      <c r="H53" s="314"/>
      <c r="I53" s="314"/>
      <c r="J53" s="314"/>
      <c r="K53" s="313"/>
    </row>
    <row r="54" s="1" customFormat="1" ht="15" customHeight="1">
      <c r="B54" s="311"/>
      <c r="C54" s="315" t="s">
        <v>5708</v>
      </c>
      <c r="D54" s="315"/>
      <c r="E54" s="315"/>
      <c r="F54" s="315"/>
      <c r="G54" s="315"/>
      <c r="H54" s="315"/>
      <c r="I54" s="315"/>
      <c r="J54" s="315"/>
      <c r="K54" s="313"/>
    </row>
    <row r="55" s="1" customFormat="1" ht="15" customHeight="1">
      <c r="B55" s="311"/>
      <c r="C55" s="315" t="s">
        <v>5709</v>
      </c>
      <c r="D55" s="315"/>
      <c r="E55" s="315"/>
      <c r="F55" s="315"/>
      <c r="G55" s="315"/>
      <c r="H55" s="315"/>
      <c r="I55" s="315"/>
      <c r="J55" s="315"/>
      <c r="K55" s="313"/>
    </row>
    <row r="56" s="1" customFormat="1" ht="12.75" customHeight="1">
      <c r="B56" s="311"/>
      <c r="C56" s="315"/>
      <c r="D56" s="315"/>
      <c r="E56" s="315"/>
      <c r="F56" s="315"/>
      <c r="G56" s="315"/>
      <c r="H56" s="315"/>
      <c r="I56" s="315"/>
      <c r="J56" s="315"/>
      <c r="K56" s="313"/>
    </row>
    <row r="57" s="1" customFormat="1" ht="15" customHeight="1">
      <c r="B57" s="311"/>
      <c r="C57" s="315" t="s">
        <v>5710</v>
      </c>
      <c r="D57" s="315"/>
      <c r="E57" s="315"/>
      <c r="F57" s="315"/>
      <c r="G57" s="315"/>
      <c r="H57" s="315"/>
      <c r="I57" s="315"/>
      <c r="J57" s="315"/>
      <c r="K57" s="313"/>
    </row>
    <row r="58" s="1" customFormat="1" ht="15" customHeight="1">
      <c r="B58" s="311"/>
      <c r="C58" s="317"/>
      <c r="D58" s="315" t="s">
        <v>5711</v>
      </c>
      <c r="E58" s="315"/>
      <c r="F58" s="315"/>
      <c r="G58" s="315"/>
      <c r="H58" s="315"/>
      <c r="I58" s="315"/>
      <c r="J58" s="315"/>
      <c r="K58" s="313"/>
    </row>
    <row r="59" s="1" customFormat="1" ht="15" customHeight="1">
      <c r="B59" s="311"/>
      <c r="C59" s="317"/>
      <c r="D59" s="315" t="s">
        <v>5712</v>
      </c>
      <c r="E59" s="315"/>
      <c r="F59" s="315"/>
      <c r="G59" s="315"/>
      <c r="H59" s="315"/>
      <c r="I59" s="315"/>
      <c r="J59" s="315"/>
      <c r="K59" s="313"/>
    </row>
    <row r="60" s="1" customFormat="1" ht="15" customHeight="1">
      <c r="B60" s="311"/>
      <c r="C60" s="317"/>
      <c r="D60" s="315" t="s">
        <v>5713</v>
      </c>
      <c r="E60" s="315"/>
      <c r="F60" s="315"/>
      <c r="G60" s="315"/>
      <c r="H60" s="315"/>
      <c r="I60" s="315"/>
      <c r="J60" s="315"/>
      <c r="K60" s="313"/>
    </row>
    <row r="61" s="1" customFormat="1" ht="15" customHeight="1">
      <c r="B61" s="311"/>
      <c r="C61" s="317"/>
      <c r="D61" s="315" t="s">
        <v>5714</v>
      </c>
      <c r="E61" s="315"/>
      <c r="F61" s="315"/>
      <c r="G61" s="315"/>
      <c r="H61" s="315"/>
      <c r="I61" s="315"/>
      <c r="J61" s="315"/>
      <c r="K61" s="313"/>
    </row>
    <row r="62" s="1" customFormat="1" ht="15" customHeight="1">
      <c r="B62" s="311"/>
      <c r="C62" s="317"/>
      <c r="D62" s="320" t="s">
        <v>5715</v>
      </c>
      <c r="E62" s="320"/>
      <c r="F62" s="320"/>
      <c r="G62" s="320"/>
      <c r="H62" s="320"/>
      <c r="I62" s="320"/>
      <c r="J62" s="320"/>
      <c r="K62" s="313"/>
    </row>
    <row r="63" s="1" customFormat="1" ht="15" customHeight="1">
      <c r="B63" s="311"/>
      <c r="C63" s="317"/>
      <c r="D63" s="315" t="s">
        <v>5716</v>
      </c>
      <c r="E63" s="315"/>
      <c r="F63" s="315"/>
      <c r="G63" s="315"/>
      <c r="H63" s="315"/>
      <c r="I63" s="315"/>
      <c r="J63" s="315"/>
      <c r="K63" s="313"/>
    </row>
    <row r="64" s="1" customFormat="1" ht="12.75" customHeight="1">
      <c r="B64" s="311"/>
      <c r="C64" s="317"/>
      <c r="D64" s="317"/>
      <c r="E64" s="321"/>
      <c r="F64" s="317"/>
      <c r="G64" s="317"/>
      <c r="H64" s="317"/>
      <c r="I64" s="317"/>
      <c r="J64" s="317"/>
      <c r="K64" s="313"/>
    </row>
    <row r="65" s="1" customFormat="1" ht="15" customHeight="1">
      <c r="B65" s="311"/>
      <c r="C65" s="317"/>
      <c r="D65" s="315" t="s">
        <v>5717</v>
      </c>
      <c r="E65" s="315"/>
      <c r="F65" s="315"/>
      <c r="G65" s="315"/>
      <c r="H65" s="315"/>
      <c r="I65" s="315"/>
      <c r="J65" s="315"/>
      <c r="K65" s="313"/>
    </row>
    <row r="66" s="1" customFormat="1" ht="15" customHeight="1">
      <c r="B66" s="311"/>
      <c r="C66" s="317"/>
      <c r="D66" s="320" t="s">
        <v>5718</v>
      </c>
      <c r="E66" s="320"/>
      <c r="F66" s="320"/>
      <c r="G66" s="320"/>
      <c r="H66" s="320"/>
      <c r="I66" s="320"/>
      <c r="J66" s="320"/>
      <c r="K66" s="313"/>
    </row>
    <row r="67" s="1" customFormat="1" ht="15" customHeight="1">
      <c r="B67" s="311"/>
      <c r="C67" s="317"/>
      <c r="D67" s="315" t="s">
        <v>5719</v>
      </c>
      <c r="E67" s="315"/>
      <c r="F67" s="315"/>
      <c r="G67" s="315"/>
      <c r="H67" s="315"/>
      <c r="I67" s="315"/>
      <c r="J67" s="315"/>
      <c r="K67" s="313"/>
    </row>
    <row r="68" s="1" customFormat="1" ht="15" customHeight="1">
      <c r="B68" s="311"/>
      <c r="C68" s="317"/>
      <c r="D68" s="315" t="s">
        <v>5720</v>
      </c>
      <c r="E68" s="315"/>
      <c r="F68" s="315"/>
      <c r="G68" s="315"/>
      <c r="H68" s="315"/>
      <c r="I68" s="315"/>
      <c r="J68" s="315"/>
      <c r="K68" s="313"/>
    </row>
    <row r="69" s="1" customFormat="1" ht="15" customHeight="1">
      <c r="B69" s="311"/>
      <c r="C69" s="317"/>
      <c r="D69" s="315" t="s">
        <v>5721</v>
      </c>
      <c r="E69" s="315"/>
      <c r="F69" s="315"/>
      <c r="G69" s="315"/>
      <c r="H69" s="315"/>
      <c r="I69" s="315"/>
      <c r="J69" s="315"/>
      <c r="K69" s="313"/>
    </row>
    <row r="70" s="1" customFormat="1" ht="15" customHeight="1">
      <c r="B70" s="311"/>
      <c r="C70" s="317"/>
      <c r="D70" s="315" t="s">
        <v>5722</v>
      </c>
      <c r="E70" s="315"/>
      <c r="F70" s="315"/>
      <c r="G70" s="315"/>
      <c r="H70" s="315"/>
      <c r="I70" s="315"/>
      <c r="J70" s="315"/>
      <c r="K70" s="313"/>
    </row>
    <row r="71" s="1" customFormat="1" ht="12.75" customHeight="1">
      <c r="B71" s="322"/>
      <c r="C71" s="323"/>
      <c r="D71" s="323"/>
      <c r="E71" s="323"/>
      <c r="F71" s="323"/>
      <c r="G71" s="323"/>
      <c r="H71" s="323"/>
      <c r="I71" s="323"/>
      <c r="J71" s="323"/>
      <c r="K71" s="324"/>
    </row>
    <row r="72" s="1" customFormat="1" ht="18.75" customHeight="1">
      <c r="B72" s="325"/>
      <c r="C72" s="325"/>
      <c r="D72" s="325"/>
      <c r="E72" s="325"/>
      <c r="F72" s="325"/>
      <c r="G72" s="325"/>
      <c r="H72" s="325"/>
      <c r="I72" s="325"/>
      <c r="J72" s="325"/>
      <c r="K72" s="326"/>
    </row>
    <row r="73" s="1" customFormat="1" ht="18.75" customHeight="1">
      <c r="B73" s="326"/>
      <c r="C73" s="326"/>
      <c r="D73" s="326"/>
      <c r="E73" s="326"/>
      <c r="F73" s="326"/>
      <c r="G73" s="326"/>
      <c r="H73" s="326"/>
      <c r="I73" s="326"/>
      <c r="J73" s="326"/>
      <c r="K73" s="326"/>
    </row>
    <row r="74" s="1" customFormat="1" ht="7.5" customHeight="1">
      <c r="B74" s="327"/>
      <c r="C74" s="328"/>
      <c r="D74" s="328"/>
      <c r="E74" s="328"/>
      <c r="F74" s="328"/>
      <c r="G74" s="328"/>
      <c r="H74" s="328"/>
      <c r="I74" s="328"/>
      <c r="J74" s="328"/>
      <c r="K74" s="329"/>
    </row>
    <row r="75" s="1" customFormat="1" ht="45" customHeight="1">
      <c r="B75" s="330"/>
      <c r="C75" s="331" t="s">
        <v>5723</v>
      </c>
      <c r="D75" s="331"/>
      <c r="E75" s="331"/>
      <c r="F75" s="331"/>
      <c r="G75" s="331"/>
      <c r="H75" s="331"/>
      <c r="I75" s="331"/>
      <c r="J75" s="331"/>
      <c r="K75" s="332"/>
    </row>
    <row r="76" s="1" customFormat="1" ht="17.25" customHeight="1">
      <c r="B76" s="330"/>
      <c r="C76" s="333" t="s">
        <v>5724</v>
      </c>
      <c r="D76" s="333"/>
      <c r="E76" s="333"/>
      <c r="F76" s="333" t="s">
        <v>5725</v>
      </c>
      <c r="G76" s="334"/>
      <c r="H76" s="333" t="s">
        <v>56</v>
      </c>
      <c r="I76" s="333" t="s">
        <v>59</v>
      </c>
      <c r="J76" s="333" t="s">
        <v>5726</v>
      </c>
      <c r="K76" s="332"/>
    </row>
    <row r="77" s="1" customFormat="1" ht="17.25" customHeight="1">
      <c r="B77" s="330"/>
      <c r="C77" s="335" t="s">
        <v>5727</v>
      </c>
      <c r="D77" s="335"/>
      <c r="E77" s="335"/>
      <c r="F77" s="336" t="s">
        <v>5728</v>
      </c>
      <c r="G77" s="337"/>
      <c r="H77" s="335"/>
      <c r="I77" s="335"/>
      <c r="J77" s="335" t="s">
        <v>5729</v>
      </c>
      <c r="K77" s="332"/>
    </row>
    <row r="78" s="1" customFormat="1" ht="5.25" customHeight="1">
      <c r="B78" s="330"/>
      <c r="C78" s="338"/>
      <c r="D78" s="338"/>
      <c r="E78" s="338"/>
      <c r="F78" s="338"/>
      <c r="G78" s="339"/>
      <c r="H78" s="338"/>
      <c r="I78" s="338"/>
      <c r="J78" s="338"/>
      <c r="K78" s="332"/>
    </row>
    <row r="79" s="1" customFormat="1" ht="15" customHeight="1">
      <c r="B79" s="330"/>
      <c r="C79" s="318" t="s">
        <v>55</v>
      </c>
      <c r="D79" s="340"/>
      <c r="E79" s="340"/>
      <c r="F79" s="341" t="s">
        <v>5730</v>
      </c>
      <c r="G79" s="342"/>
      <c r="H79" s="318" t="s">
        <v>5731</v>
      </c>
      <c r="I79" s="318" t="s">
        <v>5732</v>
      </c>
      <c r="J79" s="318">
        <v>20</v>
      </c>
      <c r="K79" s="332"/>
    </row>
    <row r="80" s="1" customFormat="1" ht="15" customHeight="1">
      <c r="B80" s="330"/>
      <c r="C80" s="318" t="s">
        <v>5733</v>
      </c>
      <c r="D80" s="318"/>
      <c r="E80" s="318"/>
      <c r="F80" s="341" t="s">
        <v>5730</v>
      </c>
      <c r="G80" s="342"/>
      <c r="H80" s="318" t="s">
        <v>5734</v>
      </c>
      <c r="I80" s="318" t="s">
        <v>5732</v>
      </c>
      <c r="J80" s="318">
        <v>120</v>
      </c>
      <c r="K80" s="332"/>
    </row>
    <row r="81" s="1" customFormat="1" ht="15" customHeight="1">
      <c r="B81" s="343"/>
      <c r="C81" s="318" t="s">
        <v>5735</v>
      </c>
      <c r="D81" s="318"/>
      <c r="E81" s="318"/>
      <c r="F81" s="341" t="s">
        <v>5736</v>
      </c>
      <c r="G81" s="342"/>
      <c r="H81" s="318" t="s">
        <v>5737</v>
      </c>
      <c r="I81" s="318" t="s">
        <v>5732</v>
      </c>
      <c r="J81" s="318">
        <v>50</v>
      </c>
      <c r="K81" s="332"/>
    </row>
    <row r="82" s="1" customFormat="1" ht="15" customHeight="1">
      <c r="B82" s="343"/>
      <c r="C82" s="318" t="s">
        <v>5738</v>
      </c>
      <c r="D82" s="318"/>
      <c r="E82" s="318"/>
      <c r="F82" s="341" t="s">
        <v>5730</v>
      </c>
      <c r="G82" s="342"/>
      <c r="H82" s="318" t="s">
        <v>5739</v>
      </c>
      <c r="I82" s="318" t="s">
        <v>5740</v>
      </c>
      <c r="J82" s="318"/>
      <c r="K82" s="332"/>
    </row>
    <row r="83" s="1" customFormat="1" ht="15" customHeight="1">
      <c r="B83" s="343"/>
      <c r="C83" s="344" t="s">
        <v>5741</v>
      </c>
      <c r="D83" s="344"/>
      <c r="E83" s="344"/>
      <c r="F83" s="345" t="s">
        <v>5736</v>
      </c>
      <c r="G83" s="344"/>
      <c r="H83" s="344" t="s">
        <v>5742</v>
      </c>
      <c r="I83" s="344" t="s">
        <v>5732</v>
      </c>
      <c r="J83" s="344">
        <v>15</v>
      </c>
      <c r="K83" s="332"/>
    </row>
    <row r="84" s="1" customFormat="1" ht="15" customHeight="1">
      <c r="B84" s="343"/>
      <c r="C84" s="344" t="s">
        <v>5743</v>
      </c>
      <c r="D84" s="344"/>
      <c r="E84" s="344"/>
      <c r="F84" s="345" t="s">
        <v>5736</v>
      </c>
      <c r="G84" s="344"/>
      <c r="H84" s="344" t="s">
        <v>5744</v>
      </c>
      <c r="I84" s="344" t="s">
        <v>5732</v>
      </c>
      <c r="J84" s="344">
        <v>15</v>
      </c>
      <c r="K84" s="332"/>
    </row>
    <row r="85" s="1" customFormat="1" ht="15" customHeight="1">
      <c r="B85" s="343"/>
      <c r="C85" s="344" t="s">
        <v>5745</v>
      </c>
      <c r="D85" s="344"/>
      <c r="E85" s="344"/>
      <c r="F85" s="345" t="s">
        <v>5736</v>
      </c>
      <c r="G85" s="344"/>
      <c r="H85" s="344" t="s">
        <v>5746</v>
      </c>
      <c r="I85" s="344" t="s">
        <v>5732</v>
      </c>
      <c r="J85" s="344">
        <v>20</v>
      </c>
      <c r="K85" s="332"/>
    </row>
    <row r="86" s="1" customFormat="1" ht="15" customHeight="1">
      <c r="B86" s="343"/>
      <c r="C86" s="344" t="s">
        <v>5747</v>
      </c>
      <c r="D86" s="344"/>
      <c r="E86" s="344"/>
      <c r="F86" s="345" t="s">
        <v>5736</v>
      </c>
      <c r="G86" s="344"/>
      <c r="H86" s="344" t="s">
        <v>5748</v>
      </c>
      <c r="I86" s="344" t="s">
        <v>5732</v>
      </c>
      <c r="J86" s="344">
        <v>20</v>
      </c>
      <c r="K86" s="332"/>
    </row>
    <row r="87" s="1" customFormat="1" ht="15" customHeight="1">
      <c r="B87" s="343"/>
      <c r="C87" s="318" t="s">
        <v>5749</v>
      </c>
      <c r="D87" s="318"/>
      <c r="E87" s="318"/>
      <c r="F87" s="341" t="s">
        <v>5736</v>
      </c>
      <c r="G87" s="342"/>
      <c r="H87" s="318" t="s">
        <v>5750</v>
      </c>
      <c r="I87" s="318" t="s">
        <v>5732</v>
      </c>
      <c r="J87" s="318">
        <v>50</v>
      </c>
      <c r="K87" s="332"/>
    </row>
    <row r="88" s="1" customFormat="1" ht="15" customHeight="1">
      <c r="B88" s="343"/>
      <c r="C88" s="318" t="s">
        <v>5751</v>
      </c>
      <c r="D88" s="318"/>
      <c r="E88" s="318"/>
      <c r="F88" s="341" t="s">
        <v>5736</v>
      </c>
      <c r="G88" s="342"/>
      <c r="H88" s="318" t="s">
        <v>5752</v>
      </c>
      <c r="I88" s="318" t="s">
        <v>5732</v>
      </c>
      <c r="J88" s="318">
        <v>20</v>
      </c>
      <c r="K88" s="332"/>
    </row>
    <row r="89" s="1" customFormat="1" ht="15" customHeight="1">
      <c r="B89" s="343"/>
      <c r="C89" s="318" t="s">
        <v>5753</v>
      </c>
      <c r="D89" s="318"/>
      <c r="E89" s="318"/>
      <c r="F89" s="341" t="s">
        <v>5736</v>
      </c>
      <c r="G89" s="342"/>
      <c r="H89" s="318" t="s">
        <v>5754</v>
      </c>
      <c r="I89" s="318" t="s">
        <v>5732</v>
      </c>
      <c r="J89" s="318">
        <v>20</v>
      </c>
      <c r="K89" s="332"/>
    </row>
    <row r="90" s="1" customFormat="1" ht="15" customHeight="1">
      <c r="B90" s="343"/>
      <c r="C90" s="318" t="s">
        <v>5755</v>
      </c>
      <c r="D90" s="318"/>
      <c r="E90" s="318"/>
      <c r="F90" s="341" t="s">
        <v>5736</v>
      </c>
      <c r="G90" s="342"/>
      <c r="H90" s="318" t="s">
        <v>5756</v>
      </c>
      <c r="I90" s="318" t="s">
        <v>5732</v>
      </c>
      <c r="J90" s="318">
        <v>50</v>
      </c>
      <c r="K90" s="332"/>
    </row>
    <row r="91" s="1" customFormat="1" ht="15" customHeight="1">
      <c r="B91" s="343"/>
      <c r="C91" s="318" t="s">
        <v>5757</v>
      </c>
      <c r="D91" s="318"/>
      <c r="E91" s="318"/>
      <c r="F91" s="341" t="s">
        <v>5736</v>
      </c>
      <c r="G91" s="342"/>
      <c r="H91" s="318" t="s">
        <v>5757</v>
      </c>
      <c r="I91" s="318" t="s">
        <v>5732</v>
      </c>
      <c r="J91" s="318">
        <v>50</v>
      </c>
      <c r="K91" s="332"/>
    </row>
    <row r="92" s="1" customFormat="1" ht="15" customHeight="1">
      <c r="B92" s="343"/>
      <c r="C92" s="318" t="s">
        <v>5758</v>
      </c>
      <c r="D92" s="318"/>
      <c r="E92" s="318"/>
      <c r="F92" s="341" t="s">
        <v>5736</v>
      </c>
      <c r="G92" s="342"/>
      <c r="H92" s="318" t="s">
        <v>5759</v>
      </c>
      <c r="I92" s="318" t="s">
        <v>5732</v>
      </c>
      <c r="J92" s="318">
        <v>255</v>
      </c>
      <c r="K92" s="332"/>
    </row>
    <row r="93" s="1" customFormat="1" ht="15" customHeight="1">
      <c r="B93" s="343"/>
      <c r="C93" s="318" t="s">
        <v>5760</v>
      </c>
      <c r="D93" s="318"/>
      <c r="E93" s="318"/>
      <c r="F93" s="341" t="s">
        <v>5730</v>
      </c>
      <c r="G93" s="342"/>
      <c r="H93" s="318" t="s">
        <v>5761</v>
      </c>
      <c r="I93" s="318" t="s">
        <v>5762</v>
      </c>
      <c r="J93" s="318"/>
      <c r="K93" s="332"/>
    </row>
    <row r="94" s="1" customFormat="1" ht="15" customHeight="1">
      <c r="B94" s="343"/>
      <c r="C94" s="318" t="s">
        <v>5763</v>
      </c>
      <c r="D94" s="318"/>
      <c r="E94" s="318"/>
      <c r="F94" s="341" t="s">
        <v>5730</v>
      </c>
      <c r="G94" s="342"/>
      <c r="H94" s="318" t="s">
        <v>5764</v>
      </c>
      <c r="I94" s="318" t="s">
        <v>5765</v>
      </c>
      <c r="J94" s="318"/>
      <c r="K94" s="332"/>
    </row>
    <row r="95" s="1" customFormat="1" ht="15" customHeight="1">
      <c r="B95" s="343"/>
      <c r="C95" s="318" t="s">
        <v>5766</v>
      </c>
      <c r="D95" s="318"/>
      <c r="E95" s="318"/>
      <c r="F95" s="341" t="s">
        <v>5730</v>
      </c>
      <c r="G95" s="342"/>
      <c r="H95" s="318" t="s">
        <v>5766</v>
      </c>
      <c r="I95" s="318" t="s">
        <v>5765</v>
      </c>
      <c r="J95" s="318"/>
      <c r="K95" s="332"/>
    </row>
    <row r="96" s="1" customFormat="1" ht="15" customHeight="1">
      <c r="B96" s="343"/>
      <c r="C96" s="318" t="s">
        <v>40</v>
      </c>
      <c r="D96" s="318"/>
      <c r="E96" s="318"/>
      <c r="F96" s="341" t="s">
        <v>5730</v>
      </c>
      <c r="G96" s="342"/>
      <c r="H96" s="318" t="s">
        <v>5767</v>
      </c>
      <c r="I96" s="318" t="s">
        <v>5765</v>
      </c>
      <c r="J96" s="318"/>
      <c r="K96" s="332"/>
    </row>
    <row r="97" s="1" customFormat="1" ht="15" customHeight="1">
      <c r="B97" s="343"/>
      <c r="C97" s="318" t="s">
        <v>50</v>
      </c>
      <c r="D97" s="318"/>
      <c r="E97" s="318"/>
      <c r="F97" s="341" t="s">
        <v>5730</v>
      </c>
      <c r="G97" s="342"/>
      <c r="H97" s="318" t="s">
        <v>5768</v>
      </c>
      <c r="I97" s="318" t="s">
        <v>5765</v>
      </c>
      <c r="J97" s="318"/>
      <c r="K97" s="332"/>
    </row>
    <row r="98" s="1" customFormat="1" ht="15" customHeight="1">
      <c r="B98" s="346"/>
      <c r="C98" s="347"/>
      <c r="D98" s="347"/>
      <c r="E98" s="347"/>
      <c r="F98" s="347"/>
      <c r="G98" s="347"/>
      <c r="H98" s="347"/>
      <c r="I98" s="347"/>
      <c r="J98" s="347"/>
      <c r="K98" s="348"/>
    </row>
    <row r="99" s="1" customFormat="1" ht="18.75" customHeight="1">
      <c r="B99" s="349"/>
      <c r="C99" s="350"/>
      <c r="D99" s="350"/>
      <c r="E99" s="350"/>
      <c r="F99" s="350"/>
      <c r="G99" s="350"/>
      <c r="H99" s="350"/>
      <c r="I99" s="350"/>
      <c r="J99" s="350"/>
      <c r="K99" s="349"/>
    </row>
    <row r="100" s="1" customFormat="1" ht="18.75" customHeight="1">
      <c r="B100" s="326"/>
      <c r="C100" s="326"/>
      <c r="D100" s="326"/>
      <c r="E100" s="326"/>
      <c r="F100" s="326"/>
      <c r="G100" s="326"/>
      <c r="H100" s="326"/>
      <c r="I100" s="326"/>
      <c r="J100" s="326"/>
      <c r="K100" s="326"/>
    </row>
    <row r="101" s="1" customFormat="1" ht="7.5" customHeight="1">
      <c r="B101" s="327"/>
      <c r="C101" s="328"/>
      <c r="D101" s="328"/>
      <c r="E101" s="328"/>
      <c r="F101" s="328"/>
      <c r="G101" s="328"/>
      <c r="H101" s="328"/>
      <c r="I101" s="328"/>
      <c r="J101" s="328"/>
      <c r="K101" s="329"/>
    </row>
    <row r="102" s="1" customFormat="1" ht="45" customHeight="1">
      <c r="B102" s="330"/>
      <c r="C102" s="331" t="s">
        <v>5769</v>
      </c>
      <c r="D102" s="331"/>
      <c r="E102" s="331"/>
      <c r="F102" s="331"/>
      <c r="G102" s="331"/>
      <c r="H102" s="331"/>
      <c r="I102" s="331"/>
      <c r="J102" s="331"/>
      <c r="K102" s="332"/>
    </row>
    <row r="103" s="1" customFormat="1" ht="17.25" customHeight="1">
      <c r="B103" s="330"/>
      <c r="C103" s="333" t="s">
        <v>5724</v>
      </c>
      <c r="D103" s="333"/>
      <c r="E103" s="333"/>
      <c r="F103" s="333" t="s">
        <v>5725</v>
      </c>
      <c r="G103" s="334"/>
      <c r="H103" s="333" t="s">
        <v>56</v>
      </c>
      <c r="I103" s="333" t="s">
        <v>59</v>
      </c>
      <c r="J103" s="333" t="s">
        <v>5726</v>
      </c>
      <c r="K103" s="332"/>
    </row>
    <row r="104" s="1" customFormat="1" ht="17.25" customHeight="1">
      <c r="B104" s="330"/>
      <c r="C104" s="335" t="s">
        <v>5727</v>
      </c>
      <c r="D104" s="335"/>
      <c r="E104" s="335"/>
      <c r="F104" s="336" t="s">
        <v>5728</v>
      </c>
      <c r="G104" s="337"/>
      <c r="H104" s="335"/>
      <c r="I104" s="335"/>
      <c r="J104" s="335" t="s">
        <v>5729</v>
      </c>
      <c r="K104" s="332"/>
    </row>
    <row r="105" s="1" customFormat="1" ht="5.25" customHeight="1">
      <c r="B105" s="330"/>
      <c r="C105" s="333"/>
      <c r="D105" s="333"/>
      <c r="E105" s="333"/>
      <c r="F105" s="333"/>
      <c r="G105" s="351"/>
      <c r="H105" s="333"/>
      <c r="I105" s="333"/>
      <c r="J105" s="333"/>
      <c r="K105" s="332"/>
    </row>
    <row r="106" s="1" customFormat="1" ht="15" customHeight="1">
      <c r="B106" s="330"/>
      <c r="C106" s="318" t="s">
        <v>55</v>
      </c>
      <c r="D106" s="340"/>
      <c r="E106" s="340"/>
      <c r="F106" s="341" t="s">
        <v>5730</v>
      </c>
      <c r="G106" s="318"/>
      <c r="H106" s="318" t="s">
        <v>5770</v>
      </c>
      <c r="I106" s="318" t="s">
        <v>5732</v>
      </c>
      <c r="J106" s="318">
        <v>20</v>
      </c>
      <c r="K106" s="332"/>
    </row>
    <row r="107" s="1" customFormat="1" ht="15" customHeight="1">
      <c r="B107" s="330"/>
      <c r="C107" s="318" t="s">
        <v>5733</v>
      </c>
      <c r="D107" s="318"/>
      <c r="E107" s="318"/>
      <c r="F107" s="341" t="s">
        <v>5730</v>
      </c>
      <c r="G107" s="318"/>
      <c r="H107" s="318" t="s">
        <v>5770</v>
      </c>
      <c r="I107" s="318" t="s">
        <v>5732</v>
      </c>
      <c r="J107" s="318">
        <v>120</v>
      </c>
      <c r="K107" s="332"/>
    </row>
    <row r="108" s="1" customFormat="1" ht="15" customHeight="1">
      <c r="B108" s="343"/>
      <c r="C108" s="318" t="s">
        <v>5735</v>
      </c>
      <c r="D108" s="318"/>
      <c r="E108" s="318"/>
      <c r="F108" s="341" t="s">
        <v>5736</v>
      </c>
      <c r="G108" s="318"/>
      <c r="H108" s="318" t="s">
        <v>5770</v>
      </c>
      <c r="I108" s="318" t="s">
        <v>5732</v>
      </c>
      <c r="J108" s="318">
        <v>50</v>
      </c>
      <c r="K108" s="332"/>
    </row>
    <row r="109" s="1" customFormat="1" ht="15" customHeight="1">
      <c r="B109" s="343"/>
      <c r="C109" s="318" t="s">
        <v>5738</v>
      </c>
      <c r="D109" s="318"/>
      <c r="E109" s="318"/>
      <c r="F109" s="341" t="s">
        <v>5730</v>
      </c>
      <c r="G109" s="318"/>
      <c r="H109" s="318" t="s">
        <v>5770</v>
      </c>
      <c r="I109" s="318" t="s">
        <v>5740</v>
      </c>
      <c r="J109" s="318"/>
      <c r="K109" s="332"/>
    </row>
    <row r="110" s="1" customFormat="1" ht="15" customHeight="1">
      <c r="B110" s="343"/>
      <c r="C110" s="318" t="s">
        <v>5749</v>
      </c>
      <c r="D110" s="318"/>
      <c r="E110" s="318"/>
      <c r="F110" s="341" t="s">
        <v>5736</v>
      </c>
      <c r="G110" s="318"/>
      <c r="H110" s="318" t="s">
        <v>5770</v>
      </c>
      <c r="I110" s="318" t="s">
        <v>5732</v>
      </c>
      <c r="J110" s="318">
        <v>50</v>
      </c>
      <c r="K110" s="332"/>
    </row>
    <row r="111" s="1" customFormat="1" ht="15" customHeight="1">
      <c r="B111" s="343"/>
      <c r="C111" s="318" t="s">
        <v>5757</v>
      </c>
      <c r="D111" s="318"/>
      <c r="E111" s="318"/>
      <c r="F111" s="341" t="s">
        <v>5736</v>
      </c>
      <c r="G111" s="318"/>
      <c r="H111" s="318" t="s">
        <v>5770</v>
      </c>
      <c r="I111" s="318" t="s">
        <v>5732</v>
      </c>
      <c r="J111" s="318">
        <v>50</v>
      </c>
      <c r="K111" s="332"/>
    </row>
    <row r="112" s="1" customFormat="1" ht="15" customHeight="1">
      <c r="B112" s="343"/>
      <c r="C112" s="318" t="s">
        <v>5755</v>
      </c>
      <c r="D112" s="318"/>
      <c r="E112" s="318"/>
      <c r="F112" s="341" t="s">
        <v>5736</v>
      </c>
      <c r="G112" s="318"/>
      <c r="H112" s="318" t="s">
        <v>5770</v>
      </c>
      <c r="I112" s="318" t="s">
        <v>5732</v>
      </c>
      <c r="J112" s="318">
        <v>50</v>
      </c>
      <c r="K112" s="332"/>
    </row>
    <row r="113" s="1" customFormat="1" ht="15" customHeight="1">
      <c r="B113" s="343"/>
      <c r="C113" s="318" t="s">
        <v>55</v>
      </c>
      <c r="D113" s="318"/>
      <c r="E113" s="318"/>
      <c r="F113" s="341" t="s">
        <v>5730</v>
      </c>
      <c r="G113" s="318"/>
      <c r="H113" s="318" t="s">
        <v>5771</v>
      </c>
      <c r="I113" s="318" t="s">
        <v>5732</v>
      </c>
      <c r="J113" s="318">
        <v>20</v>
      </c>
      <c r="K113" s="332"/>
    </row>
    <row r="114" s="1" customFormat="1" ht="15" customHeight="1">
      <c r="B114" s="343"/>
      <c r="C114" s="318" t="s">
        <v>5772</v>
      </c>
      <c r="D114" s="318"/>
      <c r="E114" s="318"/>
      <c r="F114" s="341" t="s">
        <v>5730</v>
      </c>
      <c r="G114" s="318"/>
      <c r="H114" s="318" t="s">
        <v>5773</v>
      </c>
      <c r="I114" s="318" t="s">
        <v>5732</v>
      </c>
      <c r="J114" s="318">
        <v>120</v>
      </c>
      <c r="K114" s="332"/>
    </row>
    <row r="115" s="1" customFormat="1" ht="15" customHeight="1">
      <c r="B115" s="343"/>
      <c r="C115" s="318" t="s">
        <v>40</v>
      </c>
      <c r="D115" s="318"/>
      <c r="E115" s="318"/>
      <c r="F115" s="341" t="s">
        <v>5730</v>
      </c>
      <c r="G115" s="318"/>
      <c r="H115" s="318" t="s">
        <v>5774</v>
      </c>
      <c r="I115" s="318" t="s">
        <v>5765</v>
      </c>
      <c r="J115" s="318"/>
      <c r="K115" s="332"/>
    </row>
    <row r="116" s="1" customFormat="1" ht="15" customHeight="1">
      <c r="B116" s="343"/>
      <c r="C116" s="318" t="s">
        <v>50</v>
      </c>
      <c r="D116" s="318"/>
      <c r="E116" s="318"/>
      <c r="F116" s="341" t="s">
        <v>5730</v>
      </c>
      <c r="G116" s="318"/>
      <c r="H116" s="318" t="s">
        <v>5775</v>
      </c>
      <c r="I116" s="318" t="s">
        <v>5765</v>
      </c>
      <c r="J116" s="318"/>
      <c r="K116" s="332"/>
    </row>
    <row r="117" s="1" customFormat="1" ht="15" customHeight="1">
      <c r="B117" s="343"/>
      <c r="C117" s="318" t="s">
        <v>59</v>
      </c>
      <c r="D117" s="318"/>
      <c r="E117" s="318"/>
      <c r="F117" s="341" t="s">
        <v>5730</v>
      </c>
      <c r="G117" s="318"/>
      <c r="H117" s="318" t="s">
        <v>5776</v>
      </c>
      <c r="I117" s="318" t="s">
        <v>5777</v>
      </c>
      <c r="J117" s="318"/>
      <c r="K117" s="332"/>
    </row>
    <row r="118" s="1" customFormat="1" ht="15" customHeight="1">
      <c r="B118" s="346"/>
      <c r="C118" s="352"/>
      <c r="D118" s="352"/>
      <c r="E118" s="352"/>
      <c r="F118" s="352"/>
      <c r="G118" s="352"/>
      <c r="H118" s="352"/>
      <c r="I118" s="352"/>
      <c r="J118" s="352"/>
      <c r="K118" s="348"/>
    </row>
    <row r="119" s="1" customFormat="1" ht="18.75" customHeight="1">
      <c r="B119" s="353"/>
      <c r="C119" s="354"/>
      <c r="D119" s="354"/>
      <c r="E119" s="354"/>
      <c r="F119" s="355"/>
      <c r="G119" s="354"/>
      <c r="H119" s="354"/>
      <c r="I119" s="354"/>
      <c r="J119" s="354"/>
      <c r="K119" s="353"/>
    </row>
    <row r="120" s="1" customFormat="1" ht="18.75" customHeight="1">
      <c r="B120" s="326"/>
      <c r="C120" s="326"/>
      <c r="D120" s="326"/>
      <c r="E120" s="326"/>
      <c r="F120" s="326"/>
      <c r="G120" s="326"/>
      <c r="H120" s="326"/>
      <c r="I120" s="326"/>
      <c r="J120" s="326"/>
      <c r="K120" s="326"/>
    </row>
    <row r="121" s="1" customFormat="1" ht="7.5" customHeight="1">
      <c r="B121" s="356"/>
      <c r="C121" s="357"/>
      <c r="D121" s="357"/>
      <c r="E121" s="357"/>
      <c r="F121" s="357"/>
      <c r="G121" s="357"/>
      <c r="H121" s="357"/>
      <c r="I121" s="357"/>
      <c r="J121" s="357"/>
      <c r="K121" s="358"/>
    </row>
    <row r="122" s="1" customFormat="1" ht="45" customHeight="1">
      <c r="B122" s="359"/>
      <c r="C122" s="309" t="s">
        <v>5778</v>
      </c>
      <c r="D122" s="309"/>
      <c r="E122" s="309"/>
      <c r="F122" s="309"/>
      <c r="G122" s="309"/>
      <c r="H122" s="309"/>
      <c r="I122" s="309"/>
      <c r="J122" s="309"/>
      <c r="K122" s="360"/>
    </row>
    <row r="123" s="1" customFormat="1" ht="17.25" customHeight="1">
      <c r="B123" s="361"/>
      <c r="C123" s="333" t="s">
        <v>5724</v>
      </c>
      <c r="D123" s="333"/>
      <c r="E123" s="333"/>
      <c r="F123" s="333" t="s">
        <v>5725</v>
      </c>
      <c r="G123" s="334"/>
      <c r="H123" s="333" t="s">
        <v>56</v>
      </c>
      <c r="I123" s="333" t="s">
        <v>59</v>
      </c>
      <c r="J123" s="333" t="s">
        <v>5726</v>
      </c>
      <c r="K123" s="362"/>
    </row>
    <row r="124" s="1" customFormat="1" ht="17.25" customHeight="1">
      <c r="B124" s="361"/>
      <c r="C124" s="335" t="s">
        <v>5727</v>
      </c>
      <c r="D124" s="335"/>
      <c r="E124" s="335"/>
      <c r="F124" s="336" t="s">
        <v>5728</v>
      </c>
      <c r="G124" s="337"/>
      <c r="H124" s="335"/>
      <c r="I124" s="335"/>
      <c r="J124" s="335" t="s">
        <v>5729</v>
      </c>
      <c r="K124" s="362"/>
    </row>
    <row r="125" s="1" customFormat="1" ht="5.25" customHeight="1">
      <c r="B125" s="363"/>
      <c r="C125" s="338"/>
      <c r="D125" s="338"/>
      <c r="E125" s="338"/>
      <c r="F125" s="338"/>
      <c r="G125" s="364"/>
      <c r="H125" s="338"/>
      <c r="I125" s="338"/>
      <c r="J125" s="338"/>
      <c r="K125" s="365"/>
    </row>
    <row r="126" s="1" customFormat="1" ht="15" customHeight="1">
      <c r="B126" s="363"/>
      <c r="C126" s="318" t="s">
        <v>5733</v>
      </c>
      <c r="D126" s="340"/>
      <c r="E126" s="340"/>
      <c r="F126" s="341" t="s">
        <v>5730</v>
      </c>
      <c r="G126" s="318"/>
      <c r="H126" s="318" t="s">
        <v>5770</v>
      </c>
      <c r="I126" s="318" t="s">
        <v>5732</v>
      </c>
      <c r="J126" s="318">
        <v>120</v>
      </c>
      <c r="K126" s="366"/>
    </row>
    <row r="127" s="1" customFormat="1" ht="15" customHeight="1">
      <c r="B127" s="363"/>
      <c r="C127" s="318" t="s">
        <v>5779</v>
      </c>
      <c r="D127" s="318"/>
      <c r="E127" s="318"/>
      <c r="F127" s="341" t="s">
        <v>5730</v>
      </c>
      <c r="G127" s="318"/>
      <c r="H127" s="318" t="s">
        <v>5780</v>
      </c>
      <c r="I127" s="318" t="s">
        <v>5732</v>
      </c>
      <c r="J127" s="318" t="s">
        <v>5781</v>
      </c>
      <c r="K127" s="366"/>
    </row>
    <row r="128" s="1" customFormat="1" ht="15" customHeight="1">
      <c r="B128" s="363"/>
      <c r="C128" s="318" t="s">
        <v>87</v>
      </c>
      <c r="D128" s="318"/>
      <c r="E128" s="318"/>
      <c r="F128" s="341" t="s">
        <v>5730</v>
      </c>
      <c r="G128" s="318"/>
      <c r="H128" s="318" t="s">
        <v>5782</v>
      </c>
      <c r="I128" s="318" t="s">
        <v>5732</v>
      </c>
      <c r="J128" s="318" t="s">
        <v>5781</v>
      </c>
      <c r="K128" s="366"/>
    </row>
    <row r="129" s="1" customFormat="1" ht="15" customHeight="1">
      <c r="B129" s="363"/>
      <c r="C129" s="318" t="s">
        <v>5741</v>
      </c>
      <c r="D129" s="318"/>
      <c r="E129" s="318"/>
      <c r="F129" s="341" t="s">
        <v>5736</v>
      </c>
      <c r="G129" s="318"/>
      <c r="H129" s="318" t="s">
        <v>5742</v>
      </c>
      <c r="I129" s="318" t="s">
        <v>5732</v>
      </c>
      <c r="J129" s="318">
        <v>15</v>
      </c>
      <c r="K129" s="366"/>
    </row>
    <row r="130" s="1" customFormat="1" ht="15" customHeight="1">
      <c r="B130" s="363"/>
      <c r="C130" s="344" t="s">
        <v>5743</v>
      </c>
      <c r="D130" s="344"/>
      <c r="E130" s="344"/>
      <c r="F130" s="345" t="s">
        <v>5736</v>
      </c>
      <c r="G130" s="344"/>
      <c r="H130" s="344" t="s">
        <v>5744</v>
      </c>
      <c r="I130" s="344" t="s">
        <v>5732</v>
      </c>
      <c r="J130" s="344">
        <v>15</v>
      </c>
      <c r="K130" s="366"/>
    </row>
    <row r="131" s="1" customFormat="1" ht="15" customHeight="1">
      <c r="B131" s="363"/>
      <c r="C131" s="344" t="s">
        <v>5745</v>
      </c>
      <c r="D131" s="344"/>
      <c r="E131" s="344"/>
      <c r="F131" s="345" t="s">
        <v>5736</v>
      </c>
      <c r="G131" s="344"/>
      <c r="H131" s="344" t="s">
        <v>5746</v>
      </c>
      <c r="I131" s="344" t="s">
        <v>5732</v>
      </c>
      <c r="J131" s="344">
        <v>20</v>
      </c>
      <c r="K131" s="366"/>
    </row>
    <row r="132" s="1" customFormat="1" ht="15" customHeight="1">
      <c r="B132" s="363"/>
      <c r="C132" s="344" t="s">
        <v>5747</v>
      </c>
      <c r="D132" s="344"/>
      <c r="E132" s="344"/>
      <c r="F132" s="345" t="s">
        <v>5736</v>
      </c>
      <c r="G132" s="344"/>
      <c r="H132" s="344" t="s">
        <v>5748</v>
      </c>
      <c r="I132" s="344" t="s">
        <v>5732</v>
      </c>
      <c r="J132" s="344">
        <v>20</v>
      </c>
      <c r="K132" s="366"/>
    </row>
    <row r="133" s="1" customFormat="1" ht="15" customHeight="1">
      <c r="B133" s="363"/>
      <c r="C133" s="318" t="s">
        <v>5735</v>
      </c>
      <c r="D133" s="318"/>
      <c r="E133" s="318"/>
      <c r="F133" s="341" t="s">
        <v>5736</v>
      </c>
      <c r="G133" s="318"/>
      <c r="H133" s="318" t="s">
        <v>5770</v>
      </c>
      <c r="I133" s="318" t="s">
        <v>5732</v>
      </c>
      <c r="J133" s="318">
        <v>50</v>
      </c>
      <c r="K133" s="366"/>
    </row>
    <row r="134" s="1" customFormat="1" ht="15" customHeight="1">
      <c r="B134" s="363"/>
      <c r="C134" s="318" t="s">
        <v>5749</v>
      </c>
      <c r="D134" s="318"/>
      <c r="E134" s="318"/>
      <c r="F134" s="341" t="s">
        <v>5736</v>
      </c>
      <c r="G134" s="318"/>
      <c r="H134" s="318" t="s">
        <v>5770</v>
      </c>
      <c r="I134" s="318" t="s">
        <v>5732</v>
      </c>
      <c r="J134" s="318">
        <v>50</v>
      </c>
      <c r="K134" s="366"/>
    </row>
    <row r="135" s="1" customFormat="1" ht="15" customHeight="1">
      <c r="B135" s="363"/>
      <c r="C135" s="318" t="s">
        <v>5755</v>
      </c>
      <c r="D135" s="318"/>
      <c r="E135" s="318"/>
      <c r="F135" s="341" t="s">
        <v>5736</v>
      </c>
      <c r="G135" s="318"/>
      <c r="H135" s="318" t="s">
        <v>5770</v>
      </c>
      <c r="I135" s="318" t="s">
        <v>5732</v>
      </c>
      <c r="J135" s="318">
        <v>50</v>
      </c>
      <c r="K135" s="366"/>
    </row>
    <row r="136" s="1" customFormat="1" ht="15" customHeight="1">
      <c r="B136" s="363"/>
      <c r="C136" s="318" t="s">
        <v>5757</v>
      </c>
      <c r="D136" s="318"/>
      <c r="E136" s="318"/>
      <c r="F136" s="341" t="s">
        <v>5736</v>
      </c>
      <c r="G136" s="318"/>
      <c r="H136" s="318" t="s">
        <v>5770</v>
      </c>
      <c r="I136" s="318" t="s">
        <v>5732</v>
      </c>
      <c r="J136" s="318">
        <v>50</v>
      </c>
      <c r="K136" s="366"/>
    </row>
    <row r="137" s="1" customFormat="1" ht="15" customHeight="1">
      <c r="B137" s="363"/>
      <c r="C137" s="318" t="s">
        <v>5758</v>
      </c>
      <c r="D137" s="318"/>
      <c r="E137" s="318"/>
      <c r="F137" s="341" t="s">
        <v>5736</v>
      </c>
      <c r="G137" s="318"/>
      <c r="H137" s="318" t="s">
        <v>5783</v>
      </c>
      <c r="I137" s="318" t="s">
        <v>5732</v>
      </c>
      <c r="J137" s="318">
        <v>255</v>
      </c>
      <c r="K137" s="366"/>
    </row>
    <row r="138" s="1" customFormat="1" ht="15" customHeight="1">
      <c r="B138" s="363"/>
      <c r="C138" s="318" t="s">
        <v>5760</v>
      </c>
      <c r="D138" s="318"/>
      <c r="E138" s="318"/>
      <c r="F138" s="341" t="s">
        <v>5730</v>
      </c>
      <c r="G138" s="318"/>
      <c r="H138" s="318" t="s">
        <v>5784</v>
      </c>
      <c r="I138" s="318" t="s">
        <v>5762</v>
      </c>
      <c r="J138" s="318"/>
      <c r="K138" s="366"/>
    </row>
    <row r="139" s="1" customFormat="1" ht="15" customHeight="1">
      <c r="B139" s="363"/>
      <c r="C139" s="318" t="s">
        <v>5763</v>
      </c>
      <c r="D139" s="318"/>
      <c r="E139" s="318"/>
      <c r="F139" s="341" t="s">
        <v>5730</v>
      </c>
      <c r="G139" s="318"/>
      <c r="H139" s="318" t="s">
        <v>5785</v>
      </c>
      <c r="I139" s="318" t="s">
        <v>5765</v>
      </c>
      <c r="J139" s="318"/>
      <c r="K139" s="366"/>
    </row>
    <row r="140" s="1" customFormat="1" ht="15" customHeight="1">
      <c r="B140" s="363"/>
      <c r="C140" s="318" t="s">
        <v>5766</v>
      </c>
      <c r="D140" s="318"/>
      <c r="E140" s="318"/>
      <c r="F140" s="341" t="s">
        <v>5730</v>
      </c>
      <c r="G140" s="318"/>
      <c r="H140" s="318" t="s">
        <v>5766</v>
      </c>
      <c r="I140" s="318" t="s">
        <v>5765</v>
      </c>
      <c r="J140" s="318"/>
      <c r="K140" s="366"/>
    </row>
    <row r="141" s="1" customFormat="1" ht="15" customHeight="1">
      <c r="B141" s="363"/>
      <c r="C141" s="318" t="s">
        <v>40</v>
      </c>
      <c r="D141" s="318"/>
      <c r="E141" s="318"/>
      <c r="F141" s="341" t="s">
        <v>5730</v>
      </c>
      <c r="G141" s="318"/>
      <c r="H141" s="318" t="s">
        <v>5786</v>
      </c>
      <c r="I141" s="318" t="s">
        <v>5765</v>
      </c>
      <c r="J141" s="318"/>
      <c r="K141" s="366"/>
    </row>
    <row r="142" s="1" customFormat="1" ht="15" customHeight="1">
      <c r="B142" s="363"/>
      <c r="C142" s="318" t="s">
        <v>5787</v>
      </c>
      <c r="D142" s="318"/>
      <c r="E142" s="318"/>
      <c r="F142" s="341" t="s">
        <v>5730</v>
      </c>
      <c r="G142" s="318"/>
      <c r="H142" s="318" t="s">
        <v>5788</v>
      </c>
      <c r="I142" s="318" t="s">
        <v>5765</v>
      </c>
      <c r="J142" s="318"/>
      <c r="K142" s="366"/>
    </row>
    <row r="143" s="1" customFormat="1" ht="15" customHeight="1">
      <c r="B143" s="367"/>
      <c r="C143" s="368"/>
      <c r="D143" s="368"/>
      <c r="E143" s="368"/>
      <c r="F143" s="368"/>
      <c r="G143" s="368"/>
      <c r="H143" s="368"/>
      <c r="I143" s="368"/>
      <c r="J143" s="368"/>
      <c r="K143" s="369"/>
    </row>
    <row r="144" s="1" customFormat="1" ht="18.75" customHeight="1">
      <c r="B144" s="354"/>
      <c r="C144" s="354"/>
      <c r="D144" s="354"/>
      <c r="E144" s="354"/>
      <c r="F144" s="355"/>
      <c r="G144" s="354"/>
      <c r="H144" s="354"/>
      <c r="I144" s="354"/>
      <c r="J144" s="354"/>
      <c r="K144" s="354"/>
    </row>
    <row r="145" s="1" customFormat="1" ht="18.75" customHeight="1"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</row>
    <row r="146" s="1" customFormat="1" ht="7.5" customHeight="1">
      <c r="B146" s="327"/>
      <c r="C146" s="328"/>
      <c r="D146" s="328"/>
      <c r="E146" s="328"/>
      <c r="F146" s="328"/>
      <c r="G146" s="328"/>
      <c r="H146" s="328"/>
      <c r="I146" s="328"/>
      <c r="J146" s="328"/>
      <c r="K146" s="329"/>
    </row>
    <row r="147" s="1" customFormat="1" ht="45" customHeight="1">
      <c r="B147" s="330"/>
      <c r="C147" s="331" t="s">
        <v>5789</v>
      </c>
      <c r="D147" s="331"/>
      <c r="E147" s="331"/>
      <c r="F147" s="331"/>
      <c r="G147" s="331"/>
      <c r="H147" s="331"/>
      <c r="I147" s="331"/>
      <c r="J147" s="331"/>
      <c r="K147" s="332"/>
    </row>
    <row r="148" s="1" customFormat="1" ht="17.25" customHeight="1">
      <c r="B148" s="330"/>
      <c r="C148" s="333" t="s">
        <v>5724</v>
      </c>
      <c r="D148" s="333"/>
      <c r="E148" s="333"/>
      <c r="F148" s="333" t="s">
        <v>5725</v>
      </c>
      <c r="G148" s="334"/>
      <c r="H148" s="333" t="s">
        <v>56</v>
      </c>
      <c r="I148" s="333" t="s">
        <v>59</v>
      </c>
      <c r="J148" s="333" t="s">
        <v>5726</v>
      </c>
      <c r="K148" s="332"/>
    </row>
    <row r="149" s="1" customFormat="1" ht="17.25" customHeight="1">
      <c r="B149" s="330"/>
      <c r="C149" s="335" t="s">
        <v>5727</v>
      </c>
      <c r="D149" s="335"/>
      <c r="E149" s="335"/>
      <c r="F149" s="336" t="s">
        <v>5728</v>
      </c>
      <c r="G149" s="337"/>
      <c r="H149" s="335"/>
      <c r="I149" s="335"/>
      <c r="J149" s="335" t="s">
        <v>5729</v>
      </c>
      <c r="K149" s="332"/>
    </row>
    <row r="150" s="1" customFormat="1" ht="5.25" customHeight="1">
      <c r="B150" s="343"/>
      <c r="C150" s="338"/>
      <c r="D150" s="338"/>
      <c r="E150" s="338"/>
      <c r="F150" s="338"/>
      <c r="G150" s="339"/>
      <c r="H150" s="338"/>
      <c r="I150" s="338"/>
      <c r="J150" s="338"/>
      <c r="K150" s="366"/>
    </row>
    <row r="151" s="1" customFormat="1" ht="15" customHeight="1">
      <c r="B151" s="343"/>
      <c r="C151" s="370" t="s">
        <v>5733</v>
      </c>
      <c r="D151" s="318"/>
      <c r="E151" s="318"/>
      <c r="F151" s="371" t="s">
        <v>5730</v>
      </c>
      <c r="G151" s="318"/>
      <c r="H151" s="370" t="s">
        <v>5770</v>
      </c>
      <c r="I151" s="370" t="s">
        <v>5732</v>
      </c>
      <c r="J151" s="370">
        <v>120</v>
      </c>
      <c r="K151" s="366"/>
    </row>
    <row r="152" s="1" customFormat="1" ht="15" customHeight="1">
      <c r="B152" s="343"/>
      <c r="C152" s="370" t="s">
        <v>5779</v>
      </c>
      <c r="D152" s="318"/>
      <c r="E152" s="318"/>
      <c r="F152" s="371" t="s">
        <v>5730</v>
      </c>
      <c r="G152" s="318"/>
      <c r="H152" s="370" t="s">
        <v>5790</v>
      </c>
      <c r="I152" s="370" t="s">
        <v>5732</v>
      </c>
      <c r="J152" s="370" t="s">
        <v>5781</v>
      </c>
      <c r="K152" s="366"/>
    </row>
    <row r="153" s="1" customFormat="1" ht="15" customHeight="1">
      <c r="B153" s="343"/>
      <c r="C153" s="370" t="s">
        <v>87</v>
      </c>
      <c r="D153" s="318"/>
      <c r="E153" s="318"/>
      <c r="F153" s="371" t="s">
        <v>5730</v>
      </c>
      <c r="G153" s="318"/>
      <c r="H153" s="370" t="s">
        <v>5791</v>
      </c>
      <c r="I153" s="370" t="s">
        <v>5732</v>
      </c>
      <c r="J153" s="370" t="s">
        <v>5781</v>
      </c>
      <c r="K153" s="366"/>
    </row>
    <row r="154" s="1" customFormat="1" ht="15" customHeight="1">
      <c r="B154" s="343"/>
      <c r="C154" s="370" t="s">
        <v>5735</v>
      </c>
      <c r="D154" s="318"/>
      <c r="E154" s="318"/>
      <c r="F154" s="371" t="s">
        <v>5736</v>
      </c>
      <c r="G154" s="318"/>
      <c r="H154" s="370" t="s">
        <v>5770</v>
      </c>
      <c r="I154" s="370" t="s">
        <v>5732</v>
      </c>
      <c r="J154" s="370">
        <v>50</v>
      </c>
      <c r="K154" s="366"/>
    </row>
    <row r="155" s="1" customFormat="1" ht="15" customHeight="1">
      <c r="B155" s="343"/>
      <c r="C155" s="370" t="s">
        <v>5738</v>
      </c>
      <c r="D155" s="318"/>
      <c r="E155" s="318"/>
      <c r="F155" s="371" t="s">
        <v>5730</v>
      </c>
      <c r="G155" s="318"/>
      <c r="H155" s="370" t="s">
        <v>5770</v>
      </c>
      <c r="I155" s="370" t="s">
        <v>5740</v>
      </c>
      <c r="J155" s="370"/>
      <c r="K155" s="366"/>
    </row>
    <row r="156" s="1" customFormat="1" ht="15" customHeight="1">
      <c r="B156" s="343"/>
      <c r="C156" s="370" t="s">
        <v>5749</v>
      </c>
      <c r="D156" s="318"/>
      <c r="E156" s="318"/>
      <c r="F156" s="371" t="s">
        <v>5736</v>
      </c>
      <c r="G156" s="318"/>
      <c r="H156" s="370" t="s">
        <v>5770</v>
      </c>
      <c r="I156" s="370" t="s">
        <v>5732</v>
      </c>
      <c r="J156" s="370">
        <v>50</v>
      </c>
      <c r="K156" s="366"/>
    </row>
    <row r="157" s="1" customFormat="1" ht="15" customHeight="1">
      <c r="B157" s="343"/>
      <c r="C157" s="370" t="s">
        <v>5757</v>
      </c>
      <c r="D157" s="318"/>
      <c r="E157" s="318"/>
      <c r="F157" s="371" t="s">
        <v>5736</v>
      </c>
      <c r="G157" s="318"/>
      <c r="H157" s="370" t="s">
        <v>5770</v>
      </c>
      <c r="I157" s="370" t="s">
        <v>5732</v>
      </c>
      <c r="J157" s="370">
        <v>50</v>
      </c>
      <c r="K157" s="366"/>
    </row>
    <row r="158" s="1" customFormat="1" ht="15" customHeight="1">
      <c r="B158" s="343"/>
      <c r="C158" s="370" t="s">
        <v>5755</v>
      </c>
      <c r="D158" s="318"/>
      <c r="E158" s="318"/>
      <c r="F158" s="371" t="s">
        <v>5736</v>
      </c>
      <c r="G158" s="318"/>
      <c r="H158" s="370" t="s">
        <v>5770</v>
      </c>
      <c r="I158" s="370" t="s">
        <v>5732</v>
      </c>
      <c r="J158" s="370">
        <v>50</v>
      </c>
      <c r="K158" s="366"/>
    </row>
    <row r="159" s="1" customFormat="1" ht="15" customHeight="1">
      <c r="B159" s="343"/>
      <c r="C159" s="370" t="s">
        <v>152</v>
      </c>
      <c r="D159" s="318"/>
      <c r="E159" s="318"/>
      <c r="F159" s="371" t="s">
        <v>5730</v>
      </c>
      <c r="G159" s="318"/>
      <c r="H159" s="370" t="s">
        <v>5792</v>
      </c>
      <c r="I159" s="370" t="s">
        <v>5732</v>
      </c>
      <c r="J159" s="370" t="s">
        <v>5793</v>
      </c>
      <c r="K159" s="366"/>
    </row>
    <row r="160" s="1" customFormat="1" ht="15" customHeight="1">
      <c r="B160" s="343"/>
      <c r="C160" s="370" t="s">
        <v>5794</v>
      </c>
      <c r="D160" s="318"/>
      <c r="E160" s="318"/>
      <c r="F160" s="371" t="s">
        <v>5730</v>
      </c>
      <c r="G160" s="318"/>
      <c r="H160" s="370" t="s">
        <v>5795</v>
      </c>
      <c r="I160" s="370" t="s">
        <v>5765</v>
      </c>
      <c r="J160" s="370"/>
      <c r="K160" s="366"/>
    </row>
    <row r="161" s="1" customFormat="1" ht="15" customHeight="1">
      <c r="B161" s="372"/>
      <c r="C161" s="352"/>
      <c r="D161" s="352"/>
      <c r="E161" s="352"/>
      <c r="F161" s="352"/>
      <c r="G161" s="352"/>
      <c r="H161" s="352"/>
      <c r="I161" s="352"/>
      <c r="J161" s="352"/>
      <c r="K161" s="373"/>
    </row>
    <row r="162" s="1" customFormat="1" ht="18.75" customHeight="1">
      <c r="B162" s="354"/>
      <c r="C162" s="364"/>
      <c r="D162" s="364"/>
      <c r="E162" s="364"/>
      <c r="F162" s="374"/>
      <c r="G162" s="364"/>
      <c r="H162" s="364"/>
      <c r="I162" s="364"/>
      <c r="J162" s="364"/>
      <c r="K162" s="354"/>
    </row>
    <row r="163" s="1" customFormat="1" ht="18.75" customHeight="1">
      <c r="B163" s="326"/>
      <c r="C163" s="326"/>
      <c r="D163" s="326"/>
      <c r="E163" s="326"/>
      <c r="F163" s="326"/>
      <c r="G163" s="326"/>
      <c r="H163" s="326"/>
      <c r="I163" s="326"/>
      <c r="J163" s="326"/>
      <c r="K163" s="326"/>
    </row>
    <row r="164" s="1" customFormat="1" ht="7.5" customHeight="1">
      <c r="B164" s="305"/>
      <c r="C164" s="306"/>
      <c r="D164" s="306"/>
      <c r="E164" s="306"/>
      <c r="F164" s="306"/>
      <c r="G164" s="306"/>
      <c r="H164" s="306"/>
      <c r="I164" s="306"/>
      <c r="J164" s="306"/>
      <c r="K164" s="307"/>
    </row>
    <row r="165" s="1" customFormat="1" ht="45" customHeight="1">
      <c r="B165" s="308"/>
      <c r="C165" s="309" t="s">
        <v>5796</v>
      </c>
      <c r="D165" s="309"/>
      <c r="E165" s="309"/>
      <c r="F165" s="309"/>
      <c r="G165" s="309"/>
      <c r="H165" s="309"/>
      <c r="I165" s="309"/>
      <c r="J165" s="309"/>
      <c r="K165" s="310"/>
    </row>
    <row r="166" s="1" customFormat="1" ht="17.25" customHeight="1">
      <c r="B166" s="308"/>
      <c r="C166" s="333" t="s">
        <v>5724</v>
      </c>
      <c r="D166" s="333"/>
      <c r="E166" s="333"/>
      <c r="F166" s="333" t="s">
        <v>5725</v>
      </c>
      <c r="G166" s="375"/>
      <c r="H166" s="376" t="s">
        <v>56</v>
      </c>
      <c r="I166" s="376" t="s">
        <v>59</v>
      </c>
      <c r="J166" s="333" t="s">
        <v>5726</v>
      </c>
      <c r="K166" s="310"/>
    </row>
    <row r="167" s="1" customFormat="1" ht="17.25" customHeight="1">
      <c r="B167" s="311"/>
      <c r="C167" s="335" t="s">
        <v>5727</v>
      </c>
      <c r="D167" s="335"/>
      <c r="E167" s="335"/>
      <c r="F167" s="336" t="s">
        <v>5728</v>
      </c>
      <c r="G167" s="377"/>
      <c r="H167" s="378"/>
      <c r="I167" s="378"/>
      <c r="J167" s="335" t="s">
        <v>5729</v>
      </c>
      <c r="K167" s="313"/>
    </row>
    <row r="168" s="1" customFormat="1" ht="5.25" customHeight="1">
      <c r="B168" s="343"/>
      <c r="C168" s="338"/>
      <c r="D168" s="338"/>
      <c r="E168" s="338"/>
      <c r="F168" s="338"/>
      <c r="G168" s="339"/>
      <c r="H168" s="338"/>
      <c r="I168" s="338"/>
      <c r="J168" s="338"/>
      <c r="K168" s="366"/>
    </row>
    <row r="169" s="1" customFormat="1" ht="15" customHeight="1">
      <c r="B169" s="343"/>
      <c r="C169" s="318" t="s">
        <v>5733</v>
      </c>
      <c r="D169" s="318"/>
      <c r="E169" s="318"/>
      <c r="F169" s="341" t="s">
        <v>5730</v>
      </c>
      <c r="G169" s="318"/>
      <c r="H169" s="318" t="s">
        <v>5770</v>
      </c>
      <c r="I169" s="318" t="s">
        <v>5732</v>
      </c>
      <c r="J169" s="318">
        <v>120</v>
      </c>
      <c r="K169" s="366"/>
    </row>
    <row r="170" s="1" customFormat="1" ht="15" customHeight="1">
      <c r="B170" s="343"/>
      <c r="C170" s="318" t="s">
        <v>5779</v>
      </c>
      <c r="D170" s="318"/>
      <c r="E170" s="318"/>
      <c r="F170" s="341" t="s">
        <v>5730</v>
      </c>
      <c r="G170" s="318"/>
      <c r="H170" s="318" t="s">
        <v>5780</v>
      </c>
      <c r="I170" s="318" t="s">
        <v>5732</v>
      </c>
      <c r="J170" s="318" t="s">
        <v>5781</v>
      </c>
      <c r="K170" s="366"/>
    </row>
    <row r="171" s="1" customFormat="1" ht="15" customHeight="1">
      <c r="B171" s="343"/>
      <c r="C171" s="318" t="s">
        <v>87</v>
      </c>
      <c r="D171" s="318"/>
      <c r="E171" s="318"/>
      <c r="F171" s="341" t="s">
        <v>5730</v>
      </c>
      <c r="G171" s="318"/>
      <c r="H171" s="318" t="s">
        <v>5797</v>
      </c>
      <c r="I171" s="318" t="s">
        <v>5732</v>
      </c>
      <c r="J171" s="318" t="s">
        <v>5781</v>
      </c>
      <c r="K171" s="366"/>
    </row>
    <row r="172" s="1" customFormat="1" ht="15" customHeight="1">
      <c r="B172" s="343"/>
      <c r="C172" s="318" t="s">
        <v>5735</v>
      </c>
      <c r="D172" s="318"/>
      <c r="E172" s="318"/>
      <c r="F172" s="341" t="s">
        <v>5736</v>
      </c>
      <c r="G172" s="318"/>
      <c r="H172" s="318" t="s">
        <v>5797</v>
      </c>
      <c r="I172" s="318" t="s">
        <v>5732</v>
      </c>
      <c r="J172" s="318">
        <v>50</v>
      </c>
      <c r="K172" s="366"/>
    </row>
    <row r="173" s="1" customFormat="1" ht="15" customHeight="1">
      <c r="B173" s="343"/>
      <c r="C173" s="318" t="s">
        <v>5738</v>
      </c>
      <c r="D173" s="318"/>
      <c r="E173" s="318"/>
      <c r="F173" s="341" t="s">
        <v>5730</v>
      </c>
      <c r="G173" s="318"/>
      <c r="H173" s="318" t="s">
        <v>5797</v>
      </c>
      <c r="I173" s="318" t="s">
        <v>5740</v>
      </c>
      <c r="J173" s="318"/>
      <c r="K173" s="366"/>
    </row>
    <row r="174" s="1" customFormat="1" ht="15" customHeight="1">
      <c r="B174" s="343"/>
      <c r="C174" s="318" t="s">
        <v>5749</v>
      </c>
      <c r="D174" s="318"/>
      <c r="E174" s="318"/>
      <c r="F174" s="341" t="s">
        <v>5736</v>
      </c>
      <c r="G174" s="318"/>
      <c r="H174" s="318" t="s">
        <v>5797</v>
      </c>
      <c r="I174" s="318" t="s">
        <v>5732</v>
      </c>
      <c r="J174" s="318">
        <v>50</v>
      </c>
      <c r="K174" s="366"/>
    </row>
    <row r="175" s="1" customFormat="1" ht="15" customHeight="1">
      <c r="B175" s="343"/>
      <c r="C175" s="318" t="s">
        <v>5757</v>
      </c>
      <c r="D175" s="318"/>
      <c r="E175" s="318"/>
      <c r="F175" s="341" t="s">
        <v>5736</v>
      </c>
      <c r="G175" s="318"/>
      <c r="H175" s="318" t="s">
        <v>5797</v>
      </c>
      <c r="I175" s="318" t="s">
        <v>5732</v>
      </c>
      <c r="J175" s="318">
        <v>50</v>
      </c>
      <c r="K175" s="366"/>
    </row>
    <row r="176" s="1" customFormat="1" ht="15" customHeight="1">
      <c r="B176" s="343"/>
      <c r="C176" s="318" t="s">
        <v>5755</v>
      </c>
      <c r="D176" s="318"/>
      <c r="E176" s="318"/>
      <c r="F176" s="341" t="s">
        <v>5736</v>
      </c>
      <c r="G176" s="318"/>
      <c r="H176" s="318" t="s">
        <v>5797</v>
      </c>
      <c r="I176" s="318" t="s">
        <v>5732</v>
      </c>
      <c r="J176" s="318">
        <v>50</v>
      </c>
      <c r="K176" s="366"/>
    </row>
    <row r="177" s="1" customFormat="1" ht="15" customHeight="1">
      <c r="B177" s="343"/>
      <c r="C177" s="318" t="s">
        <v>183</v>
      </c>
      <c r="D177" s="318"/>
      <c r="E177" s="318"/>
      <c r="F177" s="341" t="s">
        <v>5730</v>
      </c>
      <c r="G177" s="318"/>
      <c r="H177" s="318" t="s">
        <v>5798</v>
      </c>
      <c r="I177" s="318" t="s">
        <v>5799</v>
      </c>
      <c r="J177" s="318"/>
      <c r="K177" s="366"/>
    </row>
    <row r="178" s="1" customFormat="1" ht="15" customHeight="1">
      <c r="B178" s="343"/>
      <c r="C178" s="318" t="s">
        <v>59</v>
      </c>
      <c r="D178" s="318"/>
      <c r="E178" s="318"/>
      <c r="F178" s="341" t="s">
        <v>5730</v>
      </c>
      <c r="G178" s="318"/>
      <c r="H178" s="318" t="s">
        <v>5800</v>
      </c>
      <c r="I178" s="318" t="s">
        <v>5801</v>
      </c>
      <c r="J178" s="318">
        <v>1</v>
      </c>
      <c r="K178" s="366"/>
    </row>
    <row r="179" s="1" customFormat="1" ht="15" customHeight="1">
      <c r="B179" s="343"/>
      <c r="C179" s="318" t="s">
        <v>55</v>
      </c>
      <c r="D179" s="318"/>
      <c r="E179" s="318"/>
      <c r="F179" s="341" t="s">
        <v>5730</v>
      </c>
      <c r="G179" s="318"/>
      <c r="H179" s="318" t="s">
        <v>5802</v>
      </c>
      <c r="I179" s="318" t="s">
        <v>5732</v>
      </c>
      <c r="J179" s="318">
        <v>20</v>
      </c>
      <c r="K179" s="366"/>
    </row>
    <row r="180" s="1" customFormat="1" ht="15" customHeight="1">
      <c r="B180" s="343"/>
      <c r="C180" s="318" t="s">
        <v>56</v>
      </c>
      <c r="D180" s="318"/>
      <c r="E180" s="318"/>
      <c r="F180" s="341" t="s">
        <v>5730</v>
      </c>
      <c r="G180" s="318"/>
      <c r="H180" s="318" t="s">
        <v>5803</v>
      </c>
      <c r="I180" s="318" t="s">
        <v>5732</v>
      </c>
      <c r="J180" s="318">
        <v>255</v>
      </c>
      <c r="K180" s="366"/>
    </row>
    <row r="181" s="1" customFormat="1" ht="15" customHeight="1">
      <c r="B181" s="343"/>
      <c r="C181" s="318" t="s">
        <v>184</v>
      </c>
      <c r="D181" s="318"/>
      <c r="E181" s="318"/>
      <c r="F181" s="341" t="s">
        <v>5730</v>
      </c>
      <c r="G181" s="318"/>
      <c r="H181" s="318" t="s">
        <v>5694</v>
      </c>
      <c r="I181" s="318" t="s">
        <v>5732</v>
      </c>
      <c r="J181" s="318">
        <v>10</v>
      </c>
      <c r="K181" s="366"/>
    </row>
    <row r="182" s="1" customFormat="1" ht="15" customHeight="1">
      <c r="B182" s="343"/>
      <c r="C182" s="318" t="s">
        <v>185</v>
      </c>
      <c r="D182" s="318"/>
      <c r="E182" s="318"/>
      <c r="F182" s="341" t="s">
        <v>5730</v>
      </c>
      <c r="G182" s="318"/>
      <c r="H182" s="318" t="s">
        <v>5804</v>
      </c>
      <c r="I182" s="318" t="s">
        <v>5765</v>
      </c>
      <c r="J182" s="318"/>
      <c r="K182" s="366"/>
    </row>
    <row r="183" s="1" customFormat="1" ht="15" customHeight="1">
      <c r="B183" s="343"/>
      <c r="C183" s="318" t="s">
        <v>5805</v>
      </c>
      <c r="D183" s="318"/>
      <c r="E183" s="318"/>
      <c r="F183" s="341" t="s">
        <v>5730</v>
      </c>
      <c r="G183" s="318"/>
      <c r="H183" s="318" t="s">
        <v>5806</v>
      </c>
      <c r="I183" s="318" t="s">
        <v>5765</v>
      </c>
      <c r="J183" s="318"/>
      <c r="K183" s="366"/>
    </row>
    <row r="184" s="1" customFormat="1" ht="15" customHeight="1">
      <c r="B184" s="343"/>
      <c r="C184" s="318" t="s">
        <v>5794</v>
      </c>
      <c r="D184" s="318"/>
      <c r="E184" s="318"/>
      <c r="F184" s="341" t="s">
        <v>5730</v>
      </c>
      <c r="G184" s="318"/>
      <c r="H184" s="318" t="s">
        <v>5807</v>
      </c>
      <c r="I184" s="318" t="s">
        <v>5765</v>
      </c>
      <c r="J184" s="318"/>
      <c r="K184" s="366"/>
    </row>
    <row r="185" s="1" customFormat="1" ht="15" customHeight="1">
      <c r="B185" s="343"/>
      <c r="C185" s="318" t="s">
        <v>187</v>
      </c>
      <c r="D185" s="318"/>
      <c r="E185" s="318"/>
      <c r="F185" s="341" t="s">
        <v>5736</v>
      </c>
      <c r="G185" s="318"/>
      <c r="H185" s="318" t="s">
        <v>5808</v>
      </c>
      <c r="I185" s="318" t="s">
        <v>5732</v>
      </c>
      <c r="J185" s="318">
        <v>50</v>
      </c>
      <c r="K185" s="366"/>
    </row>
    <row r="186" s="1" customFormat="1" ht="15" customHeight="1">
      <c r="B186" s="343"/>
      <c r="C186" s="318" t="s">
        <v>1507</v>
      </c>
      <c r="D186" s="318"/>
      <c r="E186" s="318"/>
      <c r="F186" s="341" t="s">
        <v>5736</v>
      </c>
      <c r="G186" s="318"/>
      <c r="H186" s="318" t="s">
        <v>5809</v>
      </c>
      <c r="I186" s="318" t="s">
        <v>5810</v>
      </c>
      <c r="J186" s="318"/>
      <c r="K186" s="366"/>
    </row>
    <row r="187" s="1" customFormat="1" ht="15" customHeight="1">
      <c r="B187" s="343"/>
      <c r="C187" s="318" t="s">
        <v>5811</v>
      </c>
      <c r="D187" s="318"/>
      <c r="E187" s="318"/>
      <c r="F187" s="341" t="s">
        <v>5736</v>
      </c>
      <c r="G187" s="318"/>
      <c r="H187" s="318" t="s">
        <v>5812</v>
      </c>
      <c r="I187" s="318" t="s">
        <v>5810</v>
      </c>
      <c r="J187" s="318"/>
      <c r="K187" s="366"/>
    </row>
    <row r="188" s="1" customFormat="1" ht="15" customHeight="1">
      <c r="B188" s="343"/>
      <c r="C188" s="318" t="s">
        <v>5813</v>
      </c>
      <c r="D188" s="318"/>
      <c r="E188" s="318"/>
      <c r="F188" s="341" t="s">
        <v>5736</v>
      </c>
      <c r="G188" s="318"/>
      <c r="H188" s="318" t="s">
        <v>5814</v>
      </c>
      <c r="I188" s="318" t="s">
        <v>5810</v>
      </c>
      <c r="J188" s="318"/>
      <c r="K188" s="366"/>
    </row>
    <row r="189" s="1" customFormat="1" ht="15" customHeight="1">
      <c r="B189" s="343"/>
      <c r="C189" s="379" t="s">
        <v>5815</v>
      </c>
      <c r="D189" s="318"/>
      <c r="E189" s="318"/>
      <c r="F189" s="341" t="s">
        <v>5736</v>
      </c>
      <c r="G189" s="318"/>
      <c r="H189" s="318" t="s">
        <v>5816</v>
      </c>
      <c r="I189" s="318" t="s">
        <v>5817</v>
      </c>
      <c r="J189" s="380" t="s">
        <v>5818</v>
      </c>
      <c r="K189" s="366"/>
    </row>
    <row r="190" s="18" customFormat="1" ht="15" customHeight="1">
      <c r="B190" s="381"/>
      <c r="C190" s="382" t="s">
        <v>5819</v>
      </c>
      <c r="D190" s="383"/>
      <c r="E190" s="383"/>
      <c r="F190" s="384" t="s">
        <v>5736</v>
      </c>
      <c r="G190" s="383"/>
      <c r="H190" s="383" t="s">
        <v>5820</v>
      </c>
      <c r="I190" s="383" t="s">
        <v>5817</v>
      </c>
      <c r="J190" s="385" t="s">
        <v>5818</v>
      </c>
      <c r="K190" s="386"/>
    </row>
    <row r="191" s="1" customFormat="1" ht="15" customHeight="1">
      <c r="B191" s="343"/>
      <c r="C191" s="379" t="s">
        <v>44</v>
      </c>
      <c r="D191" s="318"/>
      <c r="E191" s="318"/>
      <c r="F191" s="341" t="s">
        <v>5730</v>
      </c>
      <c r="G191" s="318"/>
      <c r="H191" s="315" t="s">
        <v>5821</v>
      </c>
      <c r="I191" s="318" t="s">
        <v>5822</v>
      </c>
      <c r="J191" s="318"/>
      <c r="K191" s="366"/>
    </row>
    <row r="192" s="1" customFormat="1" ht="15" customHeight="1">
      <c r="B192" s="343"/>
      <c r="C192" s="379" t="s">
        <v>5823</v>
      </c>
      <c r="D192" s="318"/>
      <c r="E192" s="318"/>
      <c r="F192" s="341" t="s">
        <v>5730</v>
      </c>
      <c r="G192" s="318"/>
      <c r="H192" s="318" t="s">
        <v>5824</v>
      </c>
      <c r="I192" s="318" t="s">
        <v>5765</v>
      </c>
      <c r="J192" s="318"/>
      <c r="K192" s="366"/>
    </row>
    <row r="193" s="1" customFormat="1" ht="15" customHeight="1">
      <c r="B193" s="343"/>
      <c r="C193" s="379" t="s">
        <v>5825</v>
      </c>
      <c r="D193" s="318"/>
      <c r="E193" s="318"/>
      <c r="F193" s="341" t="s">
        <v>5730</v>
      </c>
      <c r="G193" s="318"/>
      <c r="H193" s="318" t="s">
        <v>5826</v>
      </c>
      <c r="I193" s="318" t="s">
        <v>5765</v>
      </c>
      <c r="J193" s="318"/>
      <c r="K193" s="366"/>
    </row>
    <row r="194" s="1" customFormat="1" ht="15" customHeight="1">
      <c r="B194" s="343"/>
      <c r="C194" s="379" t="s">
        <v>5827</v>
      </c>
      <c r="D194" s="318"/>
      <c r="E194" s="318"/>
      <c r="F194" s="341" t="s">
        <v>5736</v>
      </c>
      <c r="G194" s="318"/>
      <c r="H194" s="318" t="s">
        <v>5828</v>
      </c>
      <c r="I194" s="318" t="s">
        <v>5765</v>
      </c>
      <c r="J194" s="318"/>
      <c r="K194" s="366"/>
    </row>
    <row r="195" s="1" customFormat="1" ht="15" customHeight="1">
      <c r="B195" s="372"/>
      <c r="C195" s="387"/>
      <c r="D195" s="352"/>
      <c r="E195" s="352"/>
      <c r="F195" s="352"/>
      <c r="G195" s="352"/>
      <c r="H195" s="352"/>
      <c r="I195" s="352"/>
      <c r="J195" s="352"/>
      <c r="K195" s="373"/>
    </row>
    <row r="196" s="1" customFormat="1" ht="18.75" customHeight="1">
      <c r="B196" s="354"/>
      <c r="C196" s="364"/>
      <c r="D196" s="364"/>
      <c r="E196" s="364"/>
      <c r="F196" s="374"/>
      <c r="G196" s="364"/>
      <c r="H196" s="364"/>
      <c r="I196" s="364"/>
      <c r="J196" s="364"/>
      <c r="K196" s="354"/>
    </row>
    <row r="197" s="1" customFormat="1" ht="18.75" customHeight="1">
      <c r="B197" s="354"/>
      <c r="C197" s="364"/>
      <c r="D197" s="364"/>
      <c r="E197" s="364"/>
      <c r="F197" s="374"/>
      <c r="G197" s="364"/>
      <c r="H197" s="364"/>
      <c r="I197" s="364"/>
      <c r="J197" s="364"/>
      <c r="K197" s="354"/>
    </row>
    <row r="198" s="1" customFormat="1" ht="18.75" customHeight="1">
      <c r="B198" s="326"/>
      <c r="C198" s="326"/>
      <c r="D198" s="326"/>
      <c r="E198" s="326"/>
      <c r="F198" s="326"/>
      <c r="G198" s="326"/>
      <c r="H198" s="326"/>
      <c r="I198" s="326"/>
      <c r="J198" s="326"/>
      <c r="K198" s="326"/>
    </row>
    <row r="199" s="1" customFormat="1" ht="13.5">
      <c r="B199" s="305"/>
      <c r="C199" s="306"/>
      <c r="D199" s="306"/>
      <c r="E199" s="306"/>
      <c r="F199" s="306"/>
      <c r="G199" s="306"/>
      <c r="H199" s="306"/>
      <c r="I199" s="306"/>
      <c r="J199" s="306"/>
      <c r="K199" s="307"/>
    </row>
    <row r="200" s="1" customFormat="1" ht="21">
      <c r="B200" s="308"/>
      <c r="C200" s="309" t="s">
        <v>5829</v>
      </c>
      <c r="D200" s="309"/>
      <c r="E200" s="309"/>
      <c r="F200" s="309"/>
      <c r="G200" s="309"/>
      <c r="H200" s="309"/>
      <c r="I200" s="309"/>
      <c r="J200" s="309"/>
      <c r="K200" s="310"/>
    </row>
    <row r="201" s="1" customFormat="1" ht="25.5" customHeight="1">
      <c r="B201" s="308"/>
      <c r="C201" s="388" t="s">
        <v>5830</v>
      </c>
      <c r="D201" s="388"/>
      <c r="E201" s="388"/>
      <c r="F201" s="388" t="s">
        <v>5831</v>
      </c>
      <c r="G201" s="389"/>
      <c r="H201" s="388" t="s">
        <v>5832</v>
      </c>
      <c r="I201" s="388"/>
      <c r="J201" s="388"/>
      <c r="K201" s="310"/>
    </row>
    <row r="202" s="1" customFormat="1" ht="5.25" customHeight="1">
      <c r="B202" s="343"/>
      <c r="C202" s="338"/>
      <c r="D202" s="338"/>
      <c r="E202" s="338"/>
      <c r="F202" s="338"/>
      <c r="G202" s="364"/>
      <c r="H202" s="338"/>
      <c r="I202" s="338"/>
      <c r="J202" s="338"/>
      <c r="K202" s="366"/>
    </row>
    <row r="203" s="1" customFormat="1" ht="15" customHeight="1">
      <c r="B203" s="343"/>
      <c r="C203" s="318" t="s">
        <v>5822</v>
      </c>
      <c r="D203" s="318"/>
      <c r="E203" s="318"/>
      <c r="F203" s="341" t="s">
        <v>45</v>
      </c>
      <c r="G203" s="318"/>
      <c r="H203" s="318" t="s">
        <v>5833</v>
      </c>
      <c r="I203" s="318"/>
      <c r="J203" s="318"/>
      <c r="K203" s="366"/>
    </row>
    <row r="204" s="1" customFormat="1" ht="15" customHeight="1">
      <c r="B204" s="343"/>
      <c r="C204" s="318"/>
      <c r="D204" s="318"/>
      <c r="E204" s="318"/>
      <c r="F204" s="341" t="s">
        <v>46</v>
      </c>
      <c r="G204" s="318"/>
      <c r="H204" s="318" t="s">
        <v>5834</v>
      </c>
      <c r="I204" s="318"/>
      <c r="J204" s="318"/>
      <c r="K204" s="366"/>
    </row>
    <row r="205" s="1" customFormat="1" ht="15" customHeight="1">
      <c r="B205" s="343"/>
      <c r="C205" s="318"/>
      <c r="D205" s="318"/>
      <c r="E205" s="318"/>
      <c r="F205" s="341" t="s">
        <v>49</v>
      </c>
      <c r="G205" s="318"/>
      <c r="H205" s="318" t="s">
        <v>5835</v>
      </c>
      <c r="I205" s="318"/>
      <c r="J205" s="318"/>
      <c r="K205" s="366"/>
    </row>
    <row r="206" s="1" customFormat="1" ht="15" customHeight="1">
      <c r="B206" s="343"/>
      <c r="C206" s="318"/>
      <c r="D206" s="318"/>
      <c r="E206" s="318"/>
      <c r="F206" s="341" t="s">
        <v>47</v>
      </c>
      <c r="G206" s="318"/>
      <c r="H206" s="318" t="s">
        <v>5836</v>
      </c>
      <c r="I206" s="318"/>
      <c r="J206" s="318"/>
      <c r="K206" s="366"/>
    </row>
    <row r="207" s="1" customFormat="1" ht="15" customHeight="1">
      <c r="B207" s="343"/>
      <c r="C207" s="318"/>
      <c r="D207" s="318"/>
      <c r="E207" s="318"/>
      <c r="F207" s="341" t="s">
        <v>48</v>
      </c>
      <c r="G207" s="318"/>
      <c r="H207" s="318" t="s">
        <v>5837</v>
      </c>
      <c r="I207" s="318"/>
      <c r="J207" s="318"/>
      <c r="K207" s="366"/>
    </row>
    <row r="208" s="1" customFormat="1" ht="15" customHeight="1">
      <c r="B208" s="343"/>
      <c r="C208" s="318"/>
      <c r="D208" s="318"/>
      <c r="E208" s="318"/>
      <c r="F208" s="341"/>
      <c r="G208" s="318"/>
      <c r="H208" s="318"/>
      <c r="I208" s="318"/>
      <c r="J208" s="318"/>
      <c r="K208" s="366"/>
    </row>
    <row r="209" s="1" customFormat="1" ht="15" customHeight="1">
      <c r="B209" s="343"/>
      <c r="C209" s="318" t="s">
        <v>5777</v>
      </c>
      <c r="D209" s="318"/>
      <c r="E209" s="318"/>
      <c r="F209" s="341" t="s">
        <v>80</v>
      </c>
      <c r="G209" s="318"/>
      <c r="H209" s="318" t="s">
        <v>5838</v>
      </c>
      <c r="I209" s="318"/>
      <c r="J209" s="318"/>
      <c r="K209" s="366"/>
    </row>
    <row r="210" s="1" customFormat="1" ht="15" customHeight="1">
      <c r="B210" s="343"/>
      <c r="C210" s="318"/>
      <c r="D210" s="318"/>
      <c r="E210" s="318"/>
      <c r="F210" s="341" t="s">
        <v>5674</v>
      </c>
      <c r="G210" s="318"/>
      <c r="H210" s="318" t="s">
        <v>5675</v>
      </c>
      <c r="I210" s="318"/>
      <c r="J210" s="318"/>
      <c r="K210" s="366"/>
    </row>
    <row r="211" s="1" customFormat="1" ht="15" customHeight="1">
      <c r="B211" s="343"/>
      <c r="C211" s="318"/>
      <c r="D211" s="318"/>
      <c r="E211" s="318"/>
      <c r="F211" s="341" t="s">
        <v>5672</v>
      </c>
      <c r="G211" s="318"/>
      <c r="H211" s="318" t="s">
        <v>5839</v>
      </c>
      <c r="I211" s="318"/>
      <c r="J211" s="318"/>
      <c r="K211" s="366"/>
    </row>
    <row r="212" s="1" customFormat="1" ht="15" customHeight="1">
      <c r="B212" s="390"/>
      <c r="C212" s="318"/>
      <c r="D212" s="318"/>
      <c r="E212" s="318"/>
      <c r="F212" s="341" t="s">
        <v>5676</v>
      </c>
      <c r="G212" s="379"/>
      <c r="H212" s="370" t="s">
        <v>5677</v>
      </c>
      <c r="I212" s="370"/>
      <c r="J212" s="370"/>
      <c r="K212" s="391"/>
    </row>
    <row r="213" s="1" customFormat="1" ht="15" customHeight="1">
      <c r="B213" s="390"/>
      <c r="C213" s="318"/>
      <c r="D213" s="318"/>
      <c r="E213" s="318"/>
      <c r="F213" s="341" t="s">
        <v>5678</v>
      </c>
      <c r="G213" s="379"/>
      <c r="H213" s="370" t="s">
        <v>5299</v>
      </c>
      <c r="I213" s="370"/>
      <c r="J213" s="370"/>
      <c r="K213" s="391"/>
    </row>
    <row r="214" s="1" customFormat="1" ht="15" customHeight="1">
      <c r="B214" s="390"/>
      <c r="C214" s="318"/>
      <c r="D214" s="318"/>
      <c r="E214" s="318"/>
      <c r="F214" s="341"/>
      <c r="G214" s="379"/>
      <c r="H214" s="370"/>
      <c r="I214" s="370"/>
      <c r="J214" s="370"/>
      <c r="K214" s="391"/>
    </row>
    <row r="215" s="1" customFormat="1" ht="15" customHeight="1">
      <c r="B215" s="390"/>
      <c r="C215" s="318" t="s">
        <v>5801</v>
      </c>
      <c r="D215" s="318"/>
      <c r="E215" s="318"/>
      <c r="F215" s="341">
        <v>1</v>
      </c>
      <c r="G215" s="379"/>
      <c r="H215" s="370" t="s">
        <v>5840</v>
      </c>
      <c r="I215" s="370"/>
      <c r="J215" s="370"/>
      <c r="K215" s="391"/>
    </row>
    <row r="216" s="1" customFormat="1" ht="15" customHeight="1">
      <c r="B216" s="390"/>
      <c r="C216" s="318"/>
      <c r="D216" s="318"/>
      <c r="E216" s="318"/>
      <c r="F216" s="341">
        <v>2</v>
      </c>
      <c r="G216" s="379"/>
      <c r="H216" s="370" t="s">
        <v>5841</v>
      </c>
      <c r="I216" s="370"/>
      <c r="J216" s="370"/>
      <c r="K216" s="391"/>
    </row>
    <row r="217" s="1" customFormat="1" ht="15" customHeight="1">
      <c r="B217" s="390"/>
      <c r="C217" s="318"/>
      <c r="D217" s="318"/>
      <c r="E217" s="318"/>
      <c r="F217" s="341">
        <v>3</v>
      </c>
      <c r="G217" s="379"/>
      <c r="H217" s="370" t="s">
        <v>5842</v>
      </c>
      <c r="I217" s="370"/>
      <c r="J217" s="370"/>
      <c r="K217" s="391"/>
    </row>
    <row r="218" s="1" customFormat="1" ht="15" customHeight="1">
      <c r="B218" s="390"/>
      <c r="C218" s="318"/>
      <c r="D218" s="318"/>
      <c r="E218" s="318"/>
      <c r="F218" s="341">
        <v>4</v>
      </c>
      <c r="G218" s="379"/>
      <c r="H218" s="370" t="s">
        <v>5843</v>
      </c>
      <c r="I218" s="370"/>
      <c r="J218" s="370"/>
      <c r="K218" s="391"/>
    </row>
    <row r="219" s="1" customFormat="1" ht="12.75" customHeight="1">
      <c r="B219" s="392"/>
      <c r="C219" s="393"/>
      <c r="D219" s="393"/>
      <c r="E219" s="393"/>
      <c r="F219" s="393"/>
      <c r="G219" s="393"/>
      <c r="H219" s="393"/>
      <c r="I219" s="393"/>
      <c r="J219" s="393"/>
      <c r="K219" s="39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Michael Hlušek</dc:creator>
  <cp:lastModifiedBy>Michael Hlušek</cp:lastModifiedBy>
  <dcterms:created xsi:type="dcterms:W3CDTF">2025-10-09T10:40:07Z</dcterms:created>
  <dcterms:modified xsi:type="dcterms:W3CDTF">2025-10-09T10:40:34Z</dcterms:modified>
</cp:coreProperties>
</file>