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13_ncr:1_{46494310-C8B2-4FF4-A033-058A9BE2E1A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ekapitulace stavby" sheetId="1" r:id="rId1"/>
    <sheet name="D.1.1 - ASŘ" sheetId="2" r:id="rId2"/>
    <sheet name="UT - Ústřední vytápění" sheetId="3" r:id="rId3"/>
    <sheet name="ZTI - ZDRAVOTNĚ TECHNICKÉ..." sheetId="4" r:id="rId4"/>
    <sheet name="VZT - Vzduchotechnika" sheetId="5" r:id="rId5"/>
    <sheet name="EL - Elektrorozvody" sheetId="6" r:id="rId6"/>
    <sheet name="MaR - Měření a regulace" sheetId="7" r:id="rId7"/>
    <sheet name="ČP - Vestavba" sheetId="8" r:id="rId8"/>
    <sheet name="VRN - Vedlejší rozpočtové..." sheetId="9" r:id="rId9"/>
    <sheet name="Seznam figur" sheetId="10" r:id="rId10"/>
  </sheets>
  <definedNames>
    <definedName name="_xlnm._FilterDatabase" localSheetId="7" hidden="1">'ČP - Vestavba'!$C$115:$K$176</definedName>
    <definedName name="_xlnm._FilterDatabase" localSheetId="1" hidden="1">'D.1.1 - ASŘ'!$C$133:$K$578</definedName>
    <definedName name="_xlnm._FilterDatabase" localSheetId="5" hidden="1">'EL - Elektrorozvody'!$C$126:$K$239</definedName>
    <definedName name="_xlnm._FilterDatabase" localSheetId="6" hidden="1">'MaR - Měření a regulace'!$C$118:$K$144</definedName>
    <definedName name="_xlnm._FilterDatabase" localSheetId="2" hidden="1">'UT - Ústřední vytápění'!$C$117:$K$133</definedName>
    <definedName name="_xlnm._FilterDatabase" localSheetId="8" hidden="1">'VRN - Vedlejší rozpočtové...'!$C$120:$K$152</definedName>
    <definedName name="_xlnm._FilterDatabase" localSheetId="4" hidden="1">'VZT - Vzduchotechnika'!$C$121:$K$284</definedName>
    <definedName name="_xlnm._FilterDatabase" localSheetId="3" hidden="1">'ZTI - ZDRAVOTNĚ TECHNICKÉ...'!$C$126:$K$476</definedName>
    <definedName name="_xlnm.Print_Titles" localSheetId="7">'ČP - Vestavba'!$115:$115</definedName>
    <definedName name="_xlnm.Print_Titles" localSheetId="1">'D.1.1 - ASŘ'!$133:$133</definedName>
    <definedName name="_xlnm.Print_Titles" localSheetId="5">'EL - Elektrorozvody'!$126:$126</definedName>
    <definedName name="_xlnm.Print_Titles" localSheetId="6">'MaR - Měření a regulace'!$118:$118</definedName>
    <definedName name="_xlnm.Print_Titles" localSheetId="0">'Rekapitulace stavby'!$92:$92</definedName>
    <definedName name="_xlnm.Print_Titles" localSheetId="9">'Seznam figur'!$9:$9</definedName>
    <definedName name="_xlnm.Print_Titles" localSheetId="2">'UT - Ústřední vytápění'!$117:$117</definedName>
    <definedName name="_xlnm.Print_Titles" localSheetId="8">'VRN - Vedlejší rozpočtové...'!$120:$120</definedName>
    <definedName name="_xlnm.Print_Titles" localSheetId="4">'VZT - Vzduchotechnika'!$121:$121</definedName>
    <definedName name="_xlnm.Print_Titles" localSheetId="3">'ZTI - ZDRAVOTNĚ TECHNICKÉ...'!$126:$126</definedName>
    <definedName name="_xlnm.Print_Area" localSheetId="7">'ČP - Vestavba'!$C$4:$J$76,'ČP - Vestavba'!$C$82:$J$97,'ČP - Vestavba'!$C$103:$K$176</definedName>
    <definedName name="_xlnm.Print_Area" localSheetId="1">'D.1.1 - ASŘ'!$C$4:$J$76,'D.1.1 - ASŘ'!$C$82:$J$115,'D.1.1 - ASŘ'!$C$121:$K$578</definedName>
    <definedName name="_xlnm.Print_Area" localSheetId="5">'EL - Elektrorozvody'!$C$4:$J$76,'EL - Elektrorozvody'!$C$82:$J$108,'EL - Elektrorozvody'!$C$114:$K$239</definedName>
    <definedName name="_xlnm.Print_Area" localSheetId="6">'MaR - Měření a regulace'!$C$4:$J$76,'MaR - Měření a regulace'!$C$82:$J$100,'MaR - Měření a regulace'!$C$106:$K$144</definedName>
    <definedName name="_xlnm.Print_Area" localSheetId="0">'Rekapitulace stavby'!$D$4:$AO$76,'Rekapitulace stavby'!$C$82:$AQ$103</definedName>
    <definedName name="_xlnm.Print_Area" localSheetId="9">'Seznam figur'!$C$4:$G$177</definedName>
    <definedName name="_xlnm.Print_Area" localSheetId="2">'UT - Ústřední vytápění'!$C$4:$J$76,'UT - Ústřední vytápění'!$C$82:$J$99,'UT - Ústřední vytápění'!$C$105:$K$133</definedName>
    <definedName name="_xlnm.Print_Area" localSheetId="8">'VRN - Vedlejší rozpočtové...'!$C$4:$J$76,'VRN - Vedlejší rozpočtové...'!$C$82:$J$102,'VRN - Vedlejší rozpočtové...'!$C$108:$K$152</definedName>
    <definedName name="_xlnm.Print_Area" localSheetId="4">'VZT - Vzduchotechnika'!$C$4:$J$76,'VZT - Vzduchotechnika'!$C$82:$J$103,'VZT - Vzduchotechnika'!$C$109:$K$284</definedName>
    <definedName name="_xlnm.Print_Area" localSheetId="3">'ZTI - ZDRAVOTNĚ TECHNICKÉ...'!$C$4:$J$76,'ZTI - ZDRAVOTNĚ TECHNICKÉ...'!$C$82:$J$108,'ZTI - ZDRAVOTNĚ TECHNICKÉ...'!$C$114:$K$476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J37" i="9"/>
  <c r="J36" i="9"/>
  <c r="AY102" i="1" s="1"/>
  <c r="J35" i="9"/>
  <c r="AX102" i="1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7" i="9"/>
  <c r="BH147" i="9"/>
  <c r="BG147" i="9"/>
  <c r="BF147" i="9"/>
  <c r="T147" i="9"/>
  <c r="R147" i="9"/>
  <c r="P147" i="9"/>
  <c r="BI145" i="9"/>
  <c r="BH145" i="9"/>
  <c r="BG145" i="9"/>
  <c r="BF145" i="9"/>
  <c r="T145" i="9"/>
  <c r="R145" i="9"/>
  <c r="P145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5" i="9"/>
  <c r="BH135" i="9"/>
  <c r="BG135" i="9"/>
  <c r="BF135" i="9"/>
  <c r="T135" i="9"/>
  <c r="T134" i="9"/>
  <c r="R135" i="9"/>
  <c r="R134" i="9"/>
  <c r="P135" i="9"/>
  <c r="P134" i="9"/>
  <c r="BI132" i="9"/>
  <c r="BH132" i="9"/>
  <c r="BG132" i="9"/>
  <c r="BF132" i="9"/>
  <c r="T132" i="9"/>
  <c r="R132" i="9"/>
  <c r="P132" i="9"/>
  <c r="BI130" i="9"/>
  <c r="BH130" i="9"/>
  <c r="BG130" i="9"/>
  <c r="BF130" i="9"/>
  <c r="T130" i="9"/>
  <c r="R130" i="9"/>
  <c r="P130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4" i="9"/>
  <c r="BH124" i="9"/>
  <c r="BG124" i="9"/>
  <c r="BF124" i="9"/>
  <c r="T124" i="9"/>
  <c r="R124" i="9"/>
  <c r="P124" i="9"/>
  <c r="F115" i="9"/>
  <c r="E113" i="9"/>
  <c r="F89" i="9"/>
  <c r="E87" i="9"/>
  <c r="J24" i="9"/>
  <c r="E24" i="9"/>
  <c r="J118" i="9"/>
  <c r="J23" i="9"/>
  <c r="J21" i="9"/>
  <c r="E21" i="9"/>
  <c r="J117" i="9"/>
  <c r="J20" i="9"/>
  <c r="J18" i="9"/>
  <c r="E18" i="9"/>
  <c r="F92" i="9" s="1"/>
  <c r="J17" i="9"/>
  <c r="J15" i="9"/>
  <c r="E15" i="9"/>
  <c r="F117" i="9"/>
  <c r="J14" i="9"/>
  <c r="J12" i="9"/>
  <c r="J115" i="9"/>
  <c r="E7" i="9"/>
  <c r="E111" i="9"/>
  <c r="J37" i="8"/>
  <c r="J36" i="8"/>
  <c r="AY101" i="1" s="1"/>
  <c r="J35" i="8"/>
  <c r="AX101" i="1" s="1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1" i="8"/>
  <c r="BH161" i="8"/>
  <c r="BG161" i="8"/>
  <c r="BF161" i="8"/>
  <c r="T161" i="8"/>
  <c r="R161" i="8"/>
  <c r="P161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R157" i="8"/>
  <c r="P157" i="8"/>
  <c r="BI155" i="8"/>
  <c r="BH155" i="8"/>
  <c r="BG155" i="8"/>
  <c r="BF155" i="8"/>
  <c r="T155" i="8"/>
  <c r="R155" i="8"/>
  <c r="P155" i="8"/>
  <c r="BI153" i="8"/>
  <c r="BH153" i="8"/>
  <c r="BG153" i="8"/>
  <c r="BF153" i="8"/>
  <c r="T153" i="8"/>
  <c r="R153" i="8"/>
  <c r="P153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7" i="8"/>
  <c r="BH137" i="8"/>
  <c r="BG137" i="8"/>
  <c r="BF137" i="8"/>
  <c r="T137" i="8"/>
  <c r="R137" i="8"/>
  <c r="P137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BI121" i="8"/>
  <c r="BH121" i="8"/>
  <c r="BG121" i="8"/>
  <c r="BF121" i="8"/>
  <c r="T121" i="8"/>
  <c r="R121" i="8"/>
  <c r="P121" i="8"/>
  <c r="BI119" i="8"/>
  <c r="BH119" i="8"/>
  <c r="BG119" i="8"/>
  <c r="BF119" i="8"/>
  <c r="T119" i="8"/>
  <c r="R119" i="8"/>
  <c r="P119" i="8"/>
  <c r="BI117" i="8"/>
  <c r="BH117" i="8"/>
  <c r="BG117" i="8"/>
  <c r="BF117" i="8"/>
  <c r="T117" i="8"/>
  <c r="R117" i="8"/>
  <c r="P117" i="8"/>
  <c r="F110" i="8"/>
  <c r="E108" i="8"/>
  <c r="F89" i="8"/>
  <c r="E87" i="8"/>
  <c r="J24" i="8"/>
  <c r="E24" i="8"/>
  <c r="J113" i="8"/>
  <c r="J23" i="8"/>
  <c r="J21" i="8"/>
  <c r="E21" i="8"/>
  <c r="J112" i="8"/>
  <c r="J20" i="8"/>
  <c r="J18" i="8"/>
  <c r="E18" i="8"/>
  <c r="F113" i="8" s="1"/>
  <c r="J17" i="8"/>
  <c r="J15" i="8"/>
  <c r="E15" i="8"/>
  <c r="F112" i="8"/>
  <c r="J14" i="8"/>
  <c r="J12" i="8"/>
  <c r="J89" i="8"/>
  <c r="E7" i="8"/>
  <c r="E106" i="8"/>
  <c r="J37" i="7"/>
  <c r="J36" i="7"/>
  <c r="AY100" i="1"/>
  <c r="J35" i="7"/>
  <c r="AX100" i="1" s="1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2" i="7"/>
  <c r="BH122" i="7"/>
  <c r="BG122" i="7"/>
  <c r="BF122" i="7"/>
  <c r="T122" i="7"/>
  <c r="R122" i="7"/>
  <c r="P122" i="7"/>
  <c r="F113" i="7"/>
  <c r="E111" i="7"/>
  <c r="F89" i="7"/>
  <c r="E87" i="7"/>
  <c r="J24" i="7"/>
  <c r="E24" i="7"/>
  <c r="J116" i="7" s="1"/>
  <c r="J23" i="7"/>
  <c r="J21" i="7"/>
  <c r="E21" i="7"/>
  <c r="J91" i="7"/>
  <c r="J20" i="7"/>
  <c r="J18" i="7"/>
  <c r="E18" i="7"/>
  <c r="F116" i="7"/>
  <c r="J17" i="7"/>
  <c r="J15" i="7"/>
  <c r="E15" i="7"/>
  <c r="F115" i="7"/>
  <c r="J14" i="7"/>
  <c r="J12" i="7"/>
  <c r="J89" i="7"/>
  <c r="E7" i="7"/>
  <c r="E85" i="7"/>
  <c r="J37" i="6"/>
  <c r="J36" i="6"/>
  <c r="AY99" i="1"/>
  <c r="J35" i="6"/>
  <c r="AX99" i="1"/>
  <c r="BI238" i="6"/>
  <c r="BH238" i="6"/>
  <c r="BG238" i="6"/>
  <c r="BF238" i="6"/>
  <c r="T238" i="6"/>
  <c r="R238" i="6"/>
  <c r="P238" i="6"/>
  <c r="BI236" i="6"/>
  <c r="BH236" i="6"/>
  <c r="BG236" i="6"/>
  <c r="BF236" i="6"/>
  <c r="T236" i="6"/>
  <c r="R236" i="6"/>
  <c r="P236" i="6"/>
  <c r="BI234" i="6"/>
  <c r="BH234" i="6"/>
  <c r="BG234" i="6"/>
  <c r="BF234" i="6"/>
  <c r="T234" i="6"/>
  <c r="R234" i="6"/>
  <c r="P234" i="6"/>
  <c r="BI232" i="6"/>
  <c r="BH232" i="6"/>
  <c r="BG232" i="6"/>
  <c r="BF232" i="6"/>
  <c r="T232" i="6"/>
  <c r="R232" i="6"/>
  <c r="P232" i="6"/>
  <c r="BI230" i="6"/>
  <c r="BH230" i="6"/>
  <c r="BG230" i="6"/>
  <c r="BF230" i="6"/>
  <c r="T230" i="6"/>
  <c r="R230" i="6"/>
  <c r="P230" i="6"/>
  <c r="BI228" i="6"/>
  <c r="BH228" i="6"/>
  <c r="BG228" i="6"/>
  <c r="BF228" i="6"/>
  <c r="T228" i="6"/>
  <c r="R228" i="6"/>
  <c r="P228" i="6"/>
  <c r="BI226" i="6"/>
  <c r="BH226" i="6"/>
  <c r="BG226" i="6"/>
  <c r="BF226" i="6"/>
  <c r="T226" i="6"/>
  <c r="R226" i="6"/>
  <c r="P226" i="6"/>
  <c r="BI224" i="6"/>
  <c r="BH224" i="6"/>
  <c r="BG224" i="6"/>
  <c r="BF224" i="6"/>
  <c r="T224" i="6"/>
  <c r="R224" i="6"/>
  <c r="P224" i="6"/>
  <c r="BI222" i="6"/>
  <c r="BH222" i="6"/>
  <c r="BG222" i="6"/>
  <c r="BF222" i="6"/>
  <c r="T222" i="6"/>
  <c r="R222" i="6"/>
  <c r="P222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5" i="6"/>
  <c r="BH215" i="6"/>
  <c r="BG215" i="6"/>
  <c r="BF215" i="6"/>
  <c r="T215" i="6"/>
  <c r="R215" i="6"/>
  <c r="P215" i="6"/>
  <c r="BI213" i="6"/>
  <c r="BH213" i="6"/>
  <c r="BG213" i="6"/>
  <c r="BF213" i="6"/>
  <c r="T213" i="6"/>
  <c r="R213" i="6"/>
  <c r="P213" i="6"/>
  <c r="BI211" i="6"/>
  <c r="BH211" i="6"/>
  <c r="BG211" i="6"/>
  <c r="BF211" i="6"/>
  <c r="T211" i="6"/>
  <c r="R211" i="6"/>
  <c r="P211" i="6"/>
  <c r="BI209" i="6"/>
  <c r="BH209" i="6"/>
  <c r="BG209" i="6"/>
  <c r="BF209" i="6"/>
  <c r="T209" i="6"/>
  <c r="R209" i="6"/>
  <c r="P209" i="6"/>
  <c r="BI206" i="6"/>
  <c r="BH206" i="6"/>
  <c r="BG206" i="6"/>
  <c r="BF206" i="6"/>
  <c r="T206" i="6"/>
  <c r="T205" i="6"/>
  <c r="R206" i="6"/>
  <c r="R205" i="6" s="1"/>
  <c r="P206" i="6"/>
  <c r="P205" i="6"/>
  <c r="BI203" i="6"/>
  <c r="BH203" i="6"/>
  <c r="BG203" i="6"/>
  <c r="BF203" i="6"/>
  <c r="T203" i="6"/>
  <c r="R203" i="6"/>
  <c r="P203" i="6"/>
  <c r="BI201" i="6"/>
  <c r="BH201" i="6"/>
  <c r="BG201" i="6"/>
  <c r="BF201" i="6"/>
  <c r="T201" i="6"/>
  <c r="R201" i="6"/>
  <c r="P201" i="6"/>
  <c r="BI199" i="6"/>
  <c r="BH199" i="6"/>
  <c r="BG199" i="6"/>
  <c r="BF199" i="6"/>
  <c r="T199" i="6"/>
  <c r="R199" i="6"/>
  <c r="P199" i="6"/>
  <c r="BI197" i="6"/>
  <c r="BH197" i="6"/>
  <c r="BG197" i="6"/>
  <c r="BF197" i="6"/>
  <c r="T197" i="6"/>
  <c r="R197" i="6"/>
  <c r="P197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T166" i="6" s="1"/>
  <c r="R167" i="6"/>
  <c r="P167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6" i="6"/>
  <c r="BH156" i="6"/>
  <c r="BG156" i="6"/>
  <c r="BF156" i="6"/>
  <c r="T156" i="6"/>
  <c r="R156" i="6"/>
  <c r="P156" i="6"/>
  <c r="BI153" i="6"/>
  <c r="BH153" i="6"/>
  <c r="BG153" i="6"/>
  <c r="BF153" i="6"/>
  <c r="T153" i="6"/>
  <c r="R153" i="6"/>
  <c r="P153" i="6"/>
  <c r="BI150" i="6"/>
  <c r="BH150" i="6"/>
  <c r="BG150" i="6"/>
  <c r="BF150" i="6"/>
  <c r="T150" i="6"/>
  <c r="R150" i="6"/>
  <c r="P150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1" i="6"/>
  <c r="BH141" i="6"/>
  <c r="BG141" i="6"/>
  <c r="BF141" i="6"/>
  <c r="T141" i="6"/>
  <c r="R141" i="6"/>
  <c r="P141" i="6"/>
  <c r="BI137" i="6"/>
  <c r="BH137" i="6"/>
  <c r="BG137" i="6"/>
  <c r="BF137" i="6"/>
  <c r="T137" i="6"/>
  <c r="T136" i="6" s="1"/>
  <c r="R137" i="6"/>
  <c r="R136" i="6" s="1"/>
  <c r="P137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T128" i="6"/>
  <c r="R129" i="6"/>
  <c r="R128" i="6"/>
  <c r="P129" i="6"/>
  <c r="P128" i="6" s="1"/>
  <c r="F121" i="6"/>
  <c r="E119" i="6"/>
  <c r="F89" i="6"/>
  <c r="E87" i="6"/>
  <c r="J24" i="6"/>
  <c r="E24" i="6"/>
  <c r="J124" i="6"/>
  <c r="J23" i="6"/>
  <c r="J21" i="6"/>
  <c r="E21" i="6"/>
  <c r="J123" i="6"/>
  <c r="J20" i="6"/>
  <c r="J18" i="6"/>
  <c r="E18" i="6"/>
  <c r="F92" i="6"/>
  <c r="J17" i="6"/>
  <c r="J15" i="6"/>
  <c r="E15" i="6"/>
  <c r="F123" i="6"/>
  <c r="J14" i="6"/>
  <c r="J12" i="6"/>
  <c r="J121" i="6"/>
  <c r="E7" i="6"/>
  <c r="E117" i="6"/>
  <c r="J37" i="5"/>
  <c r="J36" i="5"/>
  <c r="AY98" i="1"/>
  <c r="J35" i="5"/>
  <c r="AX98" i="1"/>
  <c r="BI283" i="5"/>
  <c r="BH283" i="5"/>
  <c r="BG283" i="5"/>
  <c r="BF283" i="5"/>
  <c r="T283" i="5"/>
  <c r="T282" i="5"/>
  <c r="R283" i="5"/>
  <c r="R282" i="5"/>
  <c r="P283" i="5"/>
  <c r="P282" i="5"/>
  <c r="BI280" i="5"/>
  <c r="BH280" i="5"/>
  <c r="BG280" i="5"/>
  <c r="BF280" i="5"/>
  <c r="T280" i="5"/>
  <c r="R280" i="5"/>
  <c r="P280" i="5"/>
  <c r="BI278" i="5"/>
  <c r="BH278" i="5"/>
  <c r="BG278" i="5"/>
  <c r="BF278" i="5"/>
  <c r="T278" i="5"/>
  <c r="R278" i="5"/>
  <c r="P278" i="5"/>
  <c r="BI275" i="5"/>
  <c r="BH275" i="5"/>
  <c r="BG275" i="5"/>
  <c r="BF275" i="5"/>
  <c r="T275" i="5"/>
  <c r="R275" i="5"/>
  <c r="P275" i="5"/>
  <c r="BI272" i="5"/>
  <c r="BH272" i="5"/>
  <c r="BG272" i="5"/>
  <c r="BF272" i="5"/>
  <c r="T272" i="5"/>
  <c r="R272" i="5"/>
  <c r="P272" i="5"/>
  <c r="BI270" i="5"/>
  <c r="BH270" i="5"/>
  <c r="BG270" i="5"/>
  <c r="BF270" i="5"/>
  <c r="T270" i="5"/>
  <c r="R270" i="5"/>
  <c r="P270" i="5"/>
  <c r="BI268" i="5"/>
  <c r="BH268" i="5"/>
  <c r="BG268" i="5"/>
  <c r="BF268" i="5"/>
  <c r="T268" i="5"/>
  <c r="R268" i="5"/>
  <c r="P268" i="5"/>
  <c r="BI266" i="5"/>
  <c r="BH266" i="5"/>
  <c r="BG266" i="5"/>
  <c r="BF266" i="5"/>
  <c r="T266" i="5"/>
  <c r="R266" i="5"/>
  <c r="P266" i="5"/>
  <c r="BI264" i="5"/>
  <c r="BH264" i="5"/>
  <c r="BG264" i="5"/>
  <c r="BF264" i="5"/>
  <c r="T264" i="5"/>
  <c r="R264" i="5"/>
  <c r="P264" i="5"/>
  <c r="BI262" i="5"/>
  <c r="BH262" i="5"/>
  <c r="BG262" i="5"/>
  <c r="BF262" i="5"/>
  <c r="T262" i="5"/>
  <c r="R262" i="5"/>
  <c r="P262" i="5"/>
  <c r="BI260" i="5"/>
  <c r="BH260" i="5"/>
  <c r="BG260" i="5"/>
  <c r="BF260" i="5"/>
  <c r="T260" i="5"/>
  <c r="R260" i="5"/>
  <c r="P260" i="5"/>
  <c r="BI258" i="5"/>
  <c r="BH258" i="5"/>
  <c r="BG258" i="5"/>
  <c r="BF258" i="5"/>
  <c r="T258" i="5"/>
  <c r="R258" i="5"/>
  <c r="P258" i="5"/>
  <c r="BI256" i="5"/>
  <c r="BH256" i="5"/>
  <c r="BG256" i="5"/>
  <c r="BF256" i="5"/>
  <c r="T256" i="5"/>
  <c r="R256" i="5"/>
  <c r="P256" i="5"/>
  <c r="BI254" i="5"/>
  <c r="BH254" i="5"/>
  <c r="BG254" i="5"/>
  <c r="BF254" i="5"/>
  <c r="T254" i="5"/>
  <c r="R254" i="5"/>
  <c r="P254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R245" i="5"/>
  <c r="P245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8" i="5"/>
  <c r="BH228" i="5"/>
  <c r="BG228" i="5"/>
  <c r="BF228" i="5"/>
  <c r="T228" i="5"/>
  <c r="R228" i="5"/>
  <c r="P228" i="5"/>
  <c r="BI225" i="5"/>
  <c r="BH225" i="5"/>
  <c r="BG225" i="5"/>
  <c r="BF225" i="5"/>
  <c r="T225" i="5"/>
  <c r="R225" i="5"/>
  <c r="P225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F116" i="5"/>
  <c r="E114" i="5"/>
  <c r="F89" i="5"/>
  <c r="E87" i="5"/>
  <c r="J24" i="5"/>
  <c r="E24" i="5"/>
  <c r="J119" i="5"/>
  <c r="J23" i="5"/>
  <c r="J21" i="5"/>
  <c r="E21" i="5"/>
  <c r="J118" i="5"/>
  <c r="J20" i="5"/>
  <c r="J18" i="5"/>
  <c r="E18" i="5"/>
  <c r="F119" i="5"/>
  <c r="J17" i="5"/>
  <c r="J15" i="5"/>
  <c r="E15" i="5"/>
  <c r="F91" i="5" s="1"/>
  <c r="J14" i="5"/>
  <c r="J12" i="5"/>
  <c r="J116" i="5"/>
  <c r="E7" i="5"/>
  <c r="E112" i="5"/>
  <c r="J37" i="4"/>
  <c r="J36" i="4"/>
  <c r="AY97" i="1"/>
  <c r="J35" i="4"/>
  <c r="AX97" i="1"/>
  <c r="BI473" i="4"/>
  <c r="BH473" i="4"/>
  <c r="BG473" i="4"/>
  <c r="BF473" i="4"/>
  <c r="T473" i="4"/>
  <c r="R473" i="4"/>
  <c r="P473" i="4"/>
  <c r="BI469" i="4"/>
  <c r="BH469" i="4"/>
  <c r="BG469" i="4"/>
  <c r="BF469" i="4"/>
  <c r="T469" i="4"/>
  <c r="R469" i="4"/>
  <c r="P469" i="4"/>
  <c r="BI466" i="4"/>
  <c r="BH466" i="4"/>
  <c r="BG466" i="4"/>
  <c r="BF466" i="4"/>
  <c r="T466" i="4"/>
  <c r="R466" i="4"/>
  <c r="P466" i="4"/>
  <c r="BI462" i="4"/>
  <c r="BH462" i="4"/>
  <c r="BG462" i="4"/>
  <c r="BF462" i="4"/>
  <c r="T462" i="4"/>
  <c r="R462" i="4"/>
  <c r="P462" i="4"/>
  <c r="BI458" i="4"/>
  <c r="BH458" i="4"/>
  <c r="BG458" i="4"/>
  <c r="BF458" i="4"/>
  <c r="T458" i="4"/>
  <c r="R458" i="4"/>
  <c r="P458" i="4"/>
  <c r="BI454" i="4"/>
  <c r="BH454" i="4"/>
  <c r="BG454" i="4"/>
  <c r="BF454" i="4"/>
  <c r="T454" i="4"/>
  <c r="R454" i="4"/>
  <c r="P454" i="4"/>
  <c r="BI451" i="4"/>
  <c r="BH451" i="4"/>
  <c r="BG451" i="4"/>
  <c r="BF451" i="4"/>
  <c r="T451" i="4"/>
  <c r="R451" i="4"/>
  <c r="P451" i="4"/>
  <c r="BI447" i="4"/>
  <c r="BH447" i="4"/>
  <c r="BG447" i="4"/>
  <c r="BF447" i="4"/>
  <c r="T447" i="4"/>
  <c r="R447" i="4"/>
  <c r="P447" i="4"/>
  <c r="BI443" i="4"/>
  <c r="BH443" i="4"/>
  <c r="BG443" i="4"/>
  <c r="BF443" i="4"/>
  <c r="T443" i="4"/>
  <c r="R443" i="4"/>
  <c r="P443" i="4"/>
  <c r="BI439" i="4"/>
  <c r="BH439" i="4"/>
  <c r="BG439" i="4"/>
  <c r="BF439" i="4"/>
  <c r="T439" i="4"/>
  <c r="R439" i="4"/>
  <c r="P439" i="4"/>
  <c r="BI435" i="4"/>
  <c r="BH435" i="4"/>
  <c r="BG435" i="4"/>
  <c r="BF435" i="4"/>
  <c r="T435" i="4"/>
  <c r="R435" i="4"/>
  <c r="P435" i="4"/>
  <c r="BI431" i="4"/>
  <c r="BH431" i="4"/>
  <c r="BG431" i="4"/>
  <c r="BF431" i="4"/>
  <c r="T431" i="4"/>
  <c r="R431" i="4"/>
  <c r="P431" i="4"/>
  <c r="BI427" i="4"/>
  <c r="BH427" i="4"/>
  <c r="BG427" i="4"/>
  <c r="BF427" i="4"/>
  <c r="T427" i="4"/>
  <c r="R427" i="4"/>
  <c r="P427" i="4"/>
  <c r="BI423" i="4"/>
  <c r="BH423" i="4"/>
  <c r="BG423" i="4"/>
  <c r="BF423" i="4"/>
  <c r="T423" i="4"/>
  <c r="R423" i="4"/>
  <c r="P423" i="4"/>
  <c r="BI419" i="4"/>
  <c r="BH419" i="4"/>
  <c r="BG419" i="4"/>
  <c r="BF419" i="4"/>
  <c r="T419" i="4"/>
  <c r="R419" i="4"/>
  <c r="P419" i="4"/>
  <c r="BI415" i="4"/>
  <c r="BH415" i="4"/>
  <c r="BG415" i="4"/>
  <c r="BF415" i="4"/>
  <c r="T415" i="4"/>
  <c r="R415" i="4"/>
  <c r="P415" i="4"/>
  <c r="BI411" i="4"/>
  <c r="BH411" i="4"/>
  <c r="BG411" i="4"/>
  <c r="BF411" i="4"/>
  <c r="T411" i="4"/>
  <c r="R411" i="4"/>
  <c r="P411" i="4"/>
  <c r="BI407" i="4"/>
  <c r="BH407" i="4"/>
  <c r="BG407" i="4"/>
  <c r="BF407" i="4"/>
  <c r="T407" i="4"/>
  <c r="R407" i="4"/>
  <c r="P407" i="4"/>
  <c r="BI403" i="4"/>
  <c r="BH403" i="4"/>
  <c r="BG403" i="4"/>
  <c r="BF403" i="4"/>
  <c r="T403" i="4"/>
  <c r="R403" i="4"/>
  <c r="P403" i="4"/>
  <c r="BI398" i="4"/>
  <c r="BH398" i="4"/>
  <c r="BG398" i="4"/>
  <c r="BF398" i="4"/>
  <c r="T398" i="4"/>
  <c r="R398" i="4"/>
  <c r="P398" i="4"/>
  <c r="BI393" i="4"/>
  <c r="BH393" i="4"/>
  <c r="BG393" i="4"/>
  <c r="BF393" i="4"/>
  <c r="T393" i="4"/>
  <c r="R393" i="4"/>
  <c r="P393" i="4"/>
  <c r="BI388" i="4"/>
  <c r="BH388" i="4"/>
  <c r="BG388" i="4"/>
  <c r="BF388" i="4"/>
  <c r="T388" i="4"/>
  <c r="R388" i="4"/>
  <c r="P388" i="4"/>
  <c r="BI384" i="4"/>
  <c r="BH384" i="4"/>
  <c r="BG384" i="4"/>
  <c r="BF384" i="4"/>
  <c r="T384" i="4"/>
  <c r="R384" i="4"/>
  <c r="P384" i="4"/>
  <c r="BI380" i="4"/>
  <c r="BH380" i="4"/>
  <c r="BG380" i="4"/>
  <c r="BF380" i="4"/>
  <c r="T380" i="4"/>
  <c r="R380" i="4"/>
  <c r="P380" i="4"/>
  <c r="BI376" i="4"/>
  <c r="BH376" i="4"/>
  <c r="BG376" i="4"/>
  <c r="BF376" i="4"/>
  <c r="T376" i="4"/>
  <c r="R376" i="4"/>
  <c r="P376" i="4"/>
  <c r="BI372" i="4"/>
  <c r="BH372" i="4"/>
  <c r="BG372" i="4"/>
  <c r="BF372" i="4"/>
  <c r="T372" i="4"/>
  <c r="R372" i="4"/>
  <c r="P372" i="4"/>
  <c r="BI368" i="4"/>
  <c r="BH368" i="4"/>
  <c r="BG368" i="4"/>
  <c r="BF368" i="4"/>
  <c r="T368" i="4"/>
  <c r="R368" i="4"/>
  <c r="P368" i="4"/>
  <c r="BI364" i="4"/>
  <c r="BH364" i="4"/>
  <c r="BG364" i="4"/>
  <c r="BF364" i="4"/>
  <c r="T364" i="4"/>
  <c r="R364" i="4"/>
  <c r="P364" i="4"/>
  <c r="BI361" i="4"/>
  <c r="BH361" i="4"/>
  <c r="BG361" i="4"/>
  <c r="BF361" i="4"/>
  <c r="T361" i="4"/>
  <c r="R361" i="4"/>
  <c r="P361" i="4"/>
  <c r="BI359" i="4"/>
  <c r="BH359" i="4"/>
  <c r="BG359" i="4"/>
  <c r="BF359" i="4"/>
  <c r="T359" i="4"/>
  <c r="R359" i="4"/>
  <c r="P359" i="4"/>
  <c r="BI354" i="4"/>
  <c r="BH354" i="4"/>
  <c r="BG354" i="4"/>
  <c r="BF354" i="4"/>
  <c r="T354" i="4"/>
  <c r="R354" i="4"/>
  <c r="P354" i="4"/>
  <c r="BI350" i="4"/>
  <c r="BH350" i="4"/>
  <c r="BG350" i="4"/>
  <c r="BF350" i="4"/>
  <c r="T350" i="4"/>
  <c r="R350" i="4"/>
  <c r="P350" i="4"/>
  <c r="BI346" i="4"/>
  <c r="BH346" i="4"/>
  <c r="BG346" i="4"/>
  <c r="BF346" i="4"/>
  <c r="T346" i="4"/>
  <c r="R346" i="4"/>
  <c r="P346" i="4"/>
  <c r="BI342" i="4"/>
  <c r="BH342" i="4"/>
  <c r="BG342" i="4"/>
  <c r="BF342" i="4"/>
  <c r="T342" i="4"/>
  <c r="R342" i="4"/>
  <c r="P342" i="4"/>
  <c r="BI338" i="4"/>
  <c r="BH338" i="4"/>
  <c r="BG338" i="4"/>
  <c r="BF338" i="4"/>
  <c r="T338" i="4"/>
  <c r="R338" i="4"/>
  <c r="P338" i="4"/>
  <c r="BI334" i="4"/>
  <c r="BH334" i="4"/>
  <c r="BG334" i="4"/>
  <c r="BF334" i="4"/>
  <c r="T334" i="4"/>
  <c r="R334" i="4"/>
  <c r="P334" i="4"/>
  <c r="BI330" i="4"/>
  <c r="BH330" i="4"/>
  <c r="BG330" i="4"/>
  <c r="BF330" i="4"/>
  <c r="T330" i="4"/>
  <c r="R330" i="4"/>
  <c r="P330" i="4"/>
  <c r="BI326" i="4"/>
  <c r="BH326" i="4"/>
  <c r="BG326" i="4"/>
  <c r="BF326" i="4"/>
  <c r="T326" i="4"/>
  <c r="R326" i="4"/>
  <c r="P326" i="4"/>
  <c r="BI322" i="4"/>
  <c r="BH322" i="4"/>
  <c r="BG322" i="4"/>
  <c r="BF322" i="4"/>
  <c r="T322" i="4"/>
  <c r="R322" i="4"/>
  <c r="P322" i="4"/>
  <c r="BI318" i="4"/>
  <c r="BH318" i="4"/>
  <c r="BG318" i="4"/>
  <c r="BF318" i="4"/>
  <c r="T318" i="4"/>
  <c r="R318" i="4"/>
  <c r="P318" i="4"/>
  <c r="BI314" i="4"/>
  <c r="BH314" i="4"/>
  <c r="BG314" i="4"/>
  <c r="BF314" i="4"/>
  <c r="T314" i="4"/>
  <c r="R314" i="4"/>
  <c r="P314" i="4"/>
  <c r="BI310" i="4"/>
  <c r="BH310" i="4"/>
  <c r="BG310" i="4"/>
  <c r="BF310" i="4"/>
  <c r="T310" i="4"/>
  <c r="R310" i="4"/>
  <c r="P310" i="4"/>
  <c r="BI305" i="4"/>
  <c r="BH305" i="4"/>
  <c r="BG305" i="4"/>
  <c r="BF305" i="4"/>
  <c r="T305" i="4"/>
  <c r="R305" i="4"/>
  <c r="P305" i="4"/>
  <c r="BI301" i="4"/>
  <c r="BH301" i="4"/>
  <c r="BG301" i="4"/>
  <c r="BF301" i="4"/>
  <c r="T301" i="4"/>
  <c r="R301" i="4"/>
  <c r="P301" i="4"/>
  <c r="BI296" i="4"/>
  <c r="BH296" i="4"/>
  <c r="BG296" i="4"/>
  <c r="BF296" i="4"/>
  <c r="T296" i="4"/>
  <c r="R296" i="4"/>
  <c r="P296" i="4"/>
  <c r="BI292" i="4"/>
  <c r="BH292" i="4"/>
  <c r="BG292" i="4"/>
  <c r="BF292" i="4"/>
  <c r="T292" i="4"/>
  <c r="R292" i="4"/>
  <c r="P292" i="4"/>
  <c r="BI288" i="4"/>
  <c r="BH288" i="4"/>
  <c r="BG288" i="4"/>
  <c r="BF288" i="4"/>
  <c r="T288" i="4"/>
  <c r="R288" i="4"/>
  <c r="P288" i="4"/>
  <c r="BI283" i="4"/>
  <c r="BH283" i="4"/>
  <c r="BG283" i="4"/>
  <c r="BF283" i="4"/>
  <c r="T283" i="4"/>
  <c r="R283" i="4"/>
  <c r="P283" i="4"/>
  <c r="BI279" i="4"/>
  <c r="BH279" i="4"/>
  <c r="BG279" i="4"/>
  <c r="BF279" i="4"/>
  <c r="T279" i="4"/>
  <c r="R279" i="4"/>
  <c r="P279" i="4"/>
  <c r="BI275" i="4"/>
  <c r="BH275" i="4"/>
  <c r="BG275" i="4"/>
  <c r="BF275" i="4"/>
  <c r="T275" i="4"/>
  <c r="R275" i="4"/>
  <c r="P275" i="4"/>
  <c r="BI272" i="4"/>
  <c r="BH272" i="4"/>
  <c r="BG272" i="4"/>
  <c r="BF272" i="4"/>
  <c r="T272" i="4"/>
  <c r="R272" i="4"/>
  <c r="P272" i="4"/>
  <c r="BI266" i="4"/>
  <c r="BH266" i="4"/>
  <c r="BG266" i="4"/>
  <c r="BF266" i="4"/>
  <c r="T266" i="4"/>
  <c r="R266" i="4"/>
  <c r="P266" i="4"/>
  <c r="BI262" i="4"/>
  <c r="BH262" i="4"/>
  <c r="BG262" i="4"/>
  <c r="BF262" i="4"/>
  <c r="T262" i="4"/>
  <c r="R262" i="4"/>
  <c r="P262" i="4"/>
  <c r="BI258" i="4"/>
  <c r="BH258" i="4"/>
  <c r="BG258" i="4"/>
  <c r="BF258" i="4"/>
  <c r="T258" i="4"/>
  <c r="R258" i="4"/>
  <c r="P258" i="4"/>
  <c r="BI254" i="4"/>
  <c r="BH254" i="4"/>
  <c r="BG254" i="4"/>
  <c r="BF254" i="4"/>
  <c r="T254" i="4"/>
  <c r="R254" i="4"/>
  <c r="P254" i="4"/>
  <c r="BI250" i="4"/>
  <c r="BH250" i="4"/>
  <c r="BG250" i="4"/>
  <c r="BF250" i="4"/>
  <c r="T250" i="4"/>
  <c r="R250" i="4"/>
  <c r="P250" i="4"/>
  <c r="BI246" i="4"/>
  <c r="BH246" i="4"/>
  <c r="BG246" i="4"/>
  <c r="BF246" i="4"/>
  <c r="T246" i="4"/>
  <c r="R246" i="4"/>
  <c r="P246" i="4"/>
  <c r="BI242" i="4"/>
  <c r="BH242" i="4"/>
  <c r="BG242" i="4"/>
  <c r="BF242" i="4"/>
  <c r="T242" i="4"/>
  <c r="R242" i="4"/>
  <c r="P242" i="4"/>
  <c r="BI238" i="4"/>
  <c r="BH238" i="4"/>
  <c r="BG238" i="4"/>
  <c r="BF238" i="4"/>
  <c r="T238" i="4"/>
  <c r="R238" i="4"/>
  <c r="P238" i="4"/>
  <c r="BI234" i="4"/>
  <c r="BH234" i="4"/>
  <c r="BG234" i="4"/>
  <c r="BF234" i="4"/>
  <c r="T234" i="4"/>
  <c r="R234" i="4"/>
  <c r="P234" i="4"/>
  <c r="BI230" i="4"/>
  <c r="BH230" i="4"/>
  <c r="BG230" i="4"/>
  <c r="BF230" i="4"/>
  <c r="T230" i="4"/>
  <c r="R230" i="4"/>
  <c r="P230" i="4"/>
  <c r="BI226" i="4"/>
  <c r="BH226" i="4"/>
  <c r="BG226" i="4"/>
  <c r="BF226" i="4"/>
  <c r="T226" i="4"/>
  <c r="R226" i="4"/>
  <c r="P226" i="4"/>
  <c r="BI222" i="4"/>
  <c r="BH222" i="4"/>
  <c r="BG222" i="4"/>
  <c r="BF222" i="4"/>
  <c r="T222" i="4"/>
  <c r="R222" i="4"/>
  <c r="P222" i="4"/>
  <c r="BI218" i="4"/>
  <c r="BH218" i="4"/>
  <c r="BG218" i="4"/>
  <c r="BF218" i="4"/>
  <c r="T218" i="4"/>
  <c r="R218" i="4"/>
  <c r="P218" i="4"/>
  <c r="BI214" i="4"/>
  <c r="BH214" i="4"/>
  <c r="BG214" i="4"/>
  <c r="BF214" i="4"/>
  <c r="T214" i="4"/>
  <c r="R214" i="4"/>
  <c r="P214" i="4"/>
  <c r="BI210" i="4"/>
  <c r="BH210" i="4"/>
  <c r="BG210" i="4"/>
  <c r="BF210" i="4"/>
  <c r="T210" i="4"/>
  <c r="R210" i="4"/>
  <c r="P210" i="4"/>
  <c r="BI206" i="4"/>
  <c r="BH206" i="4"/>
  <c r="BG206" i="4"/>
  <c r="BF206" i="4"/>
  <c r="T206" i="4"/>
  <c r="R206" i="4"/>
  <c r="P206" i="4"/>
  <c r="BI202" i="4"/>
  <c r="BH202" i="4"/>
  <c r="BG202" i="4"/>
  <c r="BF202" i="4"/>
  <c r="T202" i="4"/>
  <c r="R202" i="4"/>
  <c r="P202" i="4"/>
  <c r="BI198" i="4"/>
  <c r="BH198" i="4"/>
  <c r="BG198" i="4"/>
  <c r="BF198" i="4"/>
  <c r="T198" i="4"/>
  <c r="R198" i="4"/>
  <c r="P198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2" i="4"/>
  <c r="BH162" i="4"/>
  <c r="BG162" i="4"/>
  <c r="BF162" i="4"/>
  <c r="T162" i="4"/>
  <c r="T161" i="4"/>
  <c r="R162" i="4"/>
  <c r="R161" i="4"/>
  <c r="P162" i="4"/>
  <c r="P161" i="4"/>
  <c r="BI157" i="4"/>
  <c r="BH157" i="4"/>
  <c r="BG157" i="4"/>
  <c r="BF157" i="4"/>
  <c r="T157" i="4"/>
  <c r="R157" i="4"/>
  <c r="P157" i="4"/>
  <c r="BI153" i="4"/>
  <c r="BH153" i="4"/>
  <c r="BG153" i="4"/>
  <c r="BF153" i="4"/>
  <c r="T153" i="4"/>
  <c r="R153" i="4"/>
  <c r="P153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38" i="4"/>
  <c r="BH138" i="4"/>
  <c r="BG138" i="4"/>
  <c r="BF138" i="4"/>
  <c r="T138" i="4"/>
  <c r="R138" i="4"/>
  <c r="P138" i="4"/>
  <c r="BI134" i="4"/>
  <c r="BH134" i="4"/>
  <c r="BG134" i="4"/>
  <c r="BF134" i="4"/>
  <c r="T134" i="4"/>
  <c r="R134" i="4"/>
  <c r="P134" i="4"/>
  <c r="BI130" i="4"/>
  <c r="BH130" i="4"/>
  <c r="BG130" i="4"/>
  <c r="BF130" i="4"/>
  <c r="T130" i="4"/>
  <c r="R130" i="4"/>
  <c r="P130" i="4"/>
  <c r="J124" i="4"/>
  <c r="J123" i="4"/>
  <c r="F123" i="4"/>
  <c r="F121" i="4"/>
  <c r="E119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85" i="4"/>
  <c r="J37" i="3"/>
  <c r="J36" i="3"/>
  <c r="AY96" i="1"/>
  <c r="J35" i="3"/>
  <c r="AX96" i="1" s="1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R125" i="3"/>
  <c r="P125" i="3"/>
  <c r="BI121" i="3"/>
  <c r="BH121" i="3"/>
  <c r="BG121" i="3"/>
  <c r="BF121" i="3"/>
  <c r="T121" i="3"/>
  <c r="T120" i="3" s="1"/>
  <c r="T119" i="3" s="1"/>
  <c r="T118" i="3" s="1"/>
  <c r="R121" i="3"/>
  <c r="P121" i="3"/>
  <c r="P120" i="3" s="1"/>
  <c r="P119" i="3" s="1"/>
  <c r="P118" i="3" s="1"/>
  <c r="AU96" i="1" s="1"/>
  <c r="F112" i="3"/>
  <c r="E110" i="3"/>
  <c r="F89" i="3"/>
  <c r="E87" i="3"/>
  <c r="J24" i="3"/>
  <c r="E24" i="3"/>
  <c r="J115" i="3" s="1"/>
  <c r="J23" i="3"/>
  <c r="J21" i="3"/>
  <c r="E21" i="3"/>
  <c r="J114" i="3"/>
  <c r="J20" i="3"/>
  <c r="J18" i="3"/>
  <c r="E18" i="3"/>
  <c r="F92" i="3"/>
  <c r="J17" i="3"/>
  <c r="J15" i="3"/>
  <c r="E15" i="3"/>
  <c r="F114" i="3"/>
  <c r="J14" i="3"/>
  <c r="J12" i="3"/>
  <c r="J112" i="3"/>
  <c r="E7" i="3"/>
  <c r="E85" i="3"/>
  <c r="J37" i="2"/>
  <c r="J36" i="2"/>
  <c r="AY95" i="1"/>
  <c r="J35" i="2"/>
  <c r="AX95" i="1"/>
  <c r="BI566" i="2"/>
  <c r="BH566" i="2"/>
  <c r="BG566" i="2"/>
  <c r="BF566" i="2"/>
  <c r="T566" i="2"/>
  <c r="R566" i="2"/>
  <c r="P566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6" i="2"/>
  <c r="BH556" i="2"/>
  <c r="BG556" i="2"/>
  <c r="BF556" i="2"/>
  <c r="T556" i="2"/>
  <c r="R556" i="2"/>
  <c r="P556" i="2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8" i="2"/>
  <c r="BH538" i="2"/>
  <c r="BG538" i="2"/>
  <c r="BF538" i="2"/>
  <c r="T538" i="2"/>
  <c r="R538" i="2"/>
  <c r="P538" i="2"/>
  <c r="BI527" i="2"/>
  <c r="BH527" i="2"/>
  <c r="BG527" i="2"/>
  <c r="BF527" i="2"/>
  <c r="T527" i="2"/>
  <c r="R527" i="2"/>
  <c r="P527" i="2"/>
  <c r="BI524" i="2"/>
  <c r="BH524" i="2"/>
  <c r="BG524" i="2"/>
  <c r="BF524" i="2"/>
  <c r="T524" i="2"/>
  <c r="R524" i="2"/>
  <c r="P524" i="2"/>
  <c r="BI521" i="2"/>
  <c r="BH521" i="2"/>
  <c r="BG521" i="2"/>
  <c r="BF521" i="2"/>
  <c r="T521" i="2"/>
  <c r="R521" i="2"/>
  <c r="P521" i="2"/>
  <c r="BI518" i="2"/>
  <c r="BH518" i="2"/>
  <c r="BG518" i="2"/>
  <c r="BF518" i="2"/>
  <c r="T518" i="2"/>
  <c r="R518" i="2"/>
  <c r="P518" i="2"/>
  <c r="BI515" i="2"/>
  <c r="BH515" i="2"/>
  <c r="BG515" i="2"/>
  <c r="BF515" i="2"/>
  <c r="T515" i="2"/>
  <c r="R515" i="2"/>
  <c r="P515" i="2"/>
  <c r="BI512" i="2"/>
  <c r="BH512" i="2"/>
  <c r="BG512" i="2"/>
  <c r="BF512" i="2"/>
  <c r="T512" i="2"/>
  <c r="R512" i="2"/>
  <c r="P512" i="2"/>
  <c r="BI509" i="2"/>
  <c r="BH509" i="2"/>
  <c r="BG509" i="2"/>
  <c r="BF509" i="2"/>
  <c r="T509" i="2"/>
  <c r="R509" i="2"/>
  <c r="P509" i="2"/>
  <c r="BI501" i="2"/>
  <c r="BH501" i="2"/>
  <c r="BG501" i="2"/>
  <c r="BF501" i="2"/>
  <c r="T501" i="2"/>
  <c r="R501" i="2"/>
  <c r="P501" i="2"/>
  <c r="BI494" i="2"/>
  <c r="BH494" i="2"/>
  <c r="BG494" i="2"/>
  <c r="BF494" i="2"/>
  <c r="T494" i="2"/>
  <c r="R494" i="2"/>
  <c r="P494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4" i="2"/>
  <c r="BH464" i="2"/>
  <c r="BG464" i="2"/>
  <c r="BF464" i="2"/>
  <c r="T464" i="2"/>
  <c r="R464" i="2"/>
  <c r="P464" i="2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0" i="2"/>
  <c r="BH430" i="2"/>
  <c r="BG430" i="2"/>
  <c r="BF430" i="2"/>
  <c r="T430" i="2"/>
  <c r="R430" i="2"/>
  <c r="P430" i="2"/>
  <c r="BI427" i="2"/>
  <c r="BH427" i="2"/>
  <c r="BG427" i="2"/>
  <c r="BF427" i="2"/>
  <c r="T427" i="2"/>
  <c r="R427" i="2"/>
  <c r="P427" i="2"/>
  <c r="BI418" i="2"/>
  <c r="BH418" i="2"/>
  <c r="BG418" i="2"/>
  <c r="BF418" i="2"/>
  <c r="T418" i="2"/>
  <c r="R418" i="2"/>
  <c r="P418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T315" i="2" s="1"/>
  <c r="R316" i="2"/>
  <c r="R315" i="2"/>
  <c r="P316" i="2"/>
  <c r="P315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87" i="2"/>
  <c r="BH287" i="2"/>
  <c r="BG287" i="2"/>
  <c r="BF287" i="2"/>
  <c r="T287" i="2"/>
  <c r="R287" i="2"/>
  <c r="P287" i="2"/>
  <c r="BI278" i="2"/>
  <c r="BH278" i="2"/>
  <c r="BG278" i="2"/>
  <c r="BF278" i="2"/>
  <c r="T278" i="2"/>
  <c r="R278" i="2"/>
  <c r="P278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T208" i="2"/>
  <c r="R209" i="2"/>
  <c r="R208" i="2" s="1"/>
  <c r="P209" i="2"/>
  <c r="P208" i="2" s="1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5" i="2"/>
  <c r="F37" i="2" s="1"/>
  <c r="BH145" i="2"/>
  <c r="F36" i="2" s="1"/>
  <c r="BG145" i="2"/>
  <c r="BF145" i="2"/>
  <c r="T145" i="2"/>
  <c r="R145" i="2"/>
  <c r="P145" i="2"/>
  <c r="BI141" i="2"/>
  <c r="BH141" i="2"/>
  <c r="BG141" i="2"/>
  <c r="BF141" i="2"/>
  <c r="T141" i="2"/>
  <c r="T140" i="2"/>
  <c r="R141" i="2"/>
  <c r="R140" i="2"/>
  <c r="P141" i="2"/>
  <c r="P140" i="2"/>
  <c r="BI137" i="2"/>
  <c r="BH137" i="2"/>
  <c r="BG137" i="2"/>
  <c r="F35" i="2" s="1"/>
  <c r="BF137" i="2"/>
  <c r="T137" i="2"/>
  <c r="T136" i="2"/>
  <c r="R137" i="2"/>
  <c r="R136" i="2"/>
  <c r="P137" i="2"/>
  <c r="P136" i="2"/>
  <c r="F128" i="2"/>
  <c r="E126" i="2"/>
  <c r="F89" i="2"/>
  <c r="E87" i="2"/>
  <c r="J24" i="2"/>
  <c r="E24" i="2"/>
  <c r="J131" i="2" s="1"/>
  <c r="J23" i="2"/>
  <c r="J21" i="2"/>
  <c r="E21" i="2"/>
  <c r="J130" i="2"/>
  <c r="J20" i="2"/>
  <c r="J18" i="2"/>
  <c r="E18" i="2"/>
  <c r="F92" i="2"/>
  <c r="J17" i="2"/>
  <c r="J15" i="2"/>
  <c r="E15" i="2"/>
  <c r="F91" i="2" s="1"/>
  <c r="J14" i="2"/>
  <c r="J12" i="2"/>
  <c r="J89" i="2" s="1"/>
  <c r="E7" i="2"/>
  <c r="E124" i="2"/>
  <c r="L90" i="1"/>
  <c r="AM90" i="1"/>
  <c r="AM89" i="1"/>
  <c r="L89" i="1"/>
  <c r="AM87" i="1"/>
  <c r="L87" i="1"/>
  <c r="L85" i="1"/>
  <c r="L84" i="1"/>
  <c r="BK244" i="2"/>
  <c r="BK154" i="2"/>
  <c r="BK547" i="2"/>
  <c r="J375" i="2"/>
  <c r="BK327" i="2"/>
  <c r="J310" i="2"/>
  <c r="J249" i="2"/>
  <c r="J194" i="2"/>
  <c r="J165" i="2"/>
  <c r="BK356" i="2"/>
  <c r="BK320" i="2"/>
  <c r="BK301" i="2"/>
  <c r="J185" i="2"/>
  <c r="J150" i="2"/>
  <c r="BK458" i="2"/>
  <c r="J442" i="2"/>
  <c r="BK404" i="2"/>
  <c r="BK363" i="2"/>
  <c r="J353" i="2"/>
  <c r="J257" i="2"/>
  <c r="J209" i="2"/>
  <c r="J141" i="2"/>
  <c r="BK368" i="4"/>
  <c r="BK346" i="4"/>
  <c r="J310" i="4"/>
  <c r="BK292" i="4"/>
  <c r="J266" i="4"/>
  <c r="J194" i="4"/>
  <c r="BK443" i="4"/>
  <c r="J292" i="4"/>
  <c r="BK388" i="4"/>
  <c r="BK146" i="4"/>
  <c r="J148" i="4"/>
  <c r="J153" i="4"/>
  <c r="J198" i="4"/>
  <c r="BK258" i="4"/>
  <c r="J218" i="4"/>
  <c r="J258" i="4"/>
  <c r="J130" i="4"/>
  <c r="BK226" i="4"/>
  <c r="J268" i="5"/>
  <c r="BK258" i="5"/>
  <c r="BK237" i="5"/>
  <c r="BK221" i="5"/>
  <c r="BK207" i="5"/>
  <c r="BK194" i="5"/>
  <c r="J175" i="5"/>
  <c r="BK161" i="5"/>
  <c r="J134" i="5"/>
  <c r="J278" i="5"/>
  <c r="BK262" i="5"/>
  <c r="J241" i="5"/>
  <c r="J233" i="5"/>
  <c r="J219" i="5"/>
  <c r="J205" i="5"/>
  <c r="BK197" i="5"/>
  <c r="BK179" i="5"/>
  <c r="J177" i="5"/>
  <c r="J152" i="5"/>
  <c r="J136" i="5"/>
  <c r="J131" i="5"/>
  <c r="BK124" i="5"/>
  <c r="BK173" i="6"/>
  <c r="BK160" i="6"/>
  <c r="J150" i="6"/>
  <c r="BK129" i="6"/>
  <c r="BK228" i="6"/>
  <c r="J215" i="6"/>
  <c r="BK203" i="6"/>
  <c r="BK197" i="6"/>
  <c r="J188" i="6"/>
  <c r="J169" i="6"/>
  <c r="J160" i="6"/>
  <c r="BK144" i="6"/>
  <c r="J119" i="8"/>
  <c r="J159" i="8"/>
  <c r="BK127" i="8"/>
  <c r="BK151" i="9"/>
  <c r="J138" i="9"/>
  <c r="J140" i="9"/>
  <c r="J550" i="2"/>
  <c r="J191" i="2"/>
  <c r="BK278" i="2"/>
  <c r="BK414" i="2"/>
  <c r="J129" i="8"/>
  <c r="J135" i="8"/>
  <c r="J151" i="9"/>
  <c r="BK296" i="2"/>
  <c r="BK191" i="2"/>
  <c r="BK553" i="2"/>
  <c r="J387" i="2"/>
  <c r="BK353" i="2"/>
  <c r="BK287" i="2"/>
  <c r="BK177" i="2"/>
  <c r="J363" i="2"/>
  <c r="BK316" i="2"/>
  <c r="BK209" i="2"/>
  <c r="BK145" i="2"/>
  <c r="BK442" i="2"/>
  <c r="BK387" i="2"/>
  <c r="BK294" i="2"/>
  <c r="J162" i="2"/>
  <c r="J338" i="4"/>
  <c r="BK310" i="4"/>
  <c r="J146" i="4"/>
  <c r="J454" i="4"/>
  <c r="J427" i="4"/>
  <c r="J393" i="4"/>
  <c r="J361" i="4"/>
  <c r="J330" i="4"/>
  <c r="BK301" i="4"/>
  <c r="J250" i="4"/>
  <c r="J210" i="4"/>
  <c r="J411" i="4"/>
  <c r="BK279" i="4"/>
  <c r="J342" i="4"/>
  <c r="BK447" i="4"/>
  <c r="J234" i="4"/>
  <c r="BK210" i="4"/>
  <c r="BK266" i="4"/>
  <c r="BK194" i="4"/>
  <c r="BK148" i="4"/>
  <c r="J242" i="4"/>
  <c r="BK278" i="5"/>
  <c r="J254" i="5"/>
  <c r="BK233" i="5"/>
  <c r="BK212" i="5"/>
  <c r="BK181" i="5"/>
  <c r="BK158" i="5"/>
  <c r="BK283" i="5"/>
  <c r="J266" i="5"/>
  <c r="BK245" i="5"/>
  <c r="BK252" i="5"/>
  <c r="J232" i="6"/>
  <c r="J224" i="6"/>
  <c r="BK220" i="6"/>
  <c r="BK213" i="6"/>
  <c r="J206" i="6"/>
  <c r="J199" i="6"/>
  <c r="J190" i="6"/>
  <c r="J180" i="6"/>
  <c r="J156" i="6"/>
  <c r="BK132" i="6"/>
  <c r="J222" i="6"/>
  <c r="J209" i="6"/>
  <c r="BK194" i="6"/>
  <c r="J178" i="6"/>
  <c r="BK162" i="6"/>
  <c r="J132" i="6"/>
  <c r="BK139" i="7"/>
  <c r="BK132" i="7"/>
  <c r="BK124" i="7"/>
  <c r="BK173" i="8"/>
  <c r="BK165" i="8"/>
  <c r="J153" i="8"/>
  <c r="J145" i="8"/>
  <c r="BK135" i="8"/>
  <c r="J127" i="8"/>
  <c r="BK163" i="8"/>
  <c r="J139" i="8"/>
  <c r="J149" i="9"/>
  <c r="J128" i="9"/>
  <c r="BK128" i="9"/>
  <c r="BK360" i="2"/>
  <c r="BK141" i="2"/>
  <c r="BK162" i="2"/>
  <c r="BK427" i="2"/>
  <c r="BK236" i="2"/>
  <c r="J371" i="2"/>
  <c r="J308" i="2"/>
  <c r="BK216" i="2"/>
  <c r="BK562" i="2"/>
  <c r="BK527" i="2"/>
  <c r="BK494" i="2"/>
  <c r="J458" i="2"/>
  <c r="J360" i="2"/>
  <c r="BK125" i="3"/>
  <c r="J443" i="4"/>
  <c r="J372" i="4"/>
  <c r="J138" i="4"/>
  <c r="BK419" i="4"/>
  <c r="BK330" i="4"/>
  <c r="J272" i="4"/>
  <c r="BK288" i="4"/>
  <c r="J162" i="4"/>
  <c r="BK130" i="4"/>
  <c r="J275" i="4"/>
  <c r="BK134" i="4"/>
  <c r="BK241" i="5"/>
  <c r="J186" i="5"/>
  <c r="J140" i="5"/>
  <c r="BK256" i="5"/>
  <c r="J209" i="5"/>
  <c r="BK172" i="5"/>
  <c r="J126" i="5"/>
  <c r="BK153" i="6"/>
  <c r="J141" i="7"/>
  <c r="J128" i="7"/>
  <c r="J169" i="8"/>
  <c r="BK147" i="8"/>
  <c r="J151" i="8"/>
  <c r="BK132" i="9"/>
  <c r="J135" i="9"/>
  <c r="BK260" i="2"/>
  <c r="J562" i="2"/>
  <c r="J390" i="2"/>
  <c r="J366" i="2"/>
  <c r="BK313" i="2"/>
  <c r="J260" i="2"/>
  <c r="BK171" i="2"/>
  <c r="J323" i="2"/>
  <c r="J236" i="2"/>
  <c r="BK158" i="2"/>
  <c r="BK455" i="2"/>
  <c r="J418" i="2"/>
  <c r="BK395" i="2"/>
  <c r="J342" i="2"/>
  <c r="J188" i="2"/>
  <c r="J381" i="2"/>
  <c r="BK330" i="2"/>
  <c r="J301" i="2"/>
  <c r="BK188" i="2"/>
  <c r="J158" i="2"/>
  <c r="BK323" i="2"/>
  <c r="J298" i="2"/>
  <c r="BK254" i="2"/>
  <c r="BK182" i="2"/>
  <c r="BK168" i="2"/>
  <c r="BK150" i="2"/>
  <c r="BK550" i="2"/>
  <c r="J538" i="2"/>
  <c r="BK521" i="2"/>
  <c r="J512" i="2"/>
  <c r="J494" i="2"/>
  <c r="BK473" i="2"/>
  <c r="J455" i="2"/>
  <c r="BK407" i="2"/>
  <c r="BK384" i="2"/>
  <c r="J287" i="2"/>
  <c r="J213" i="2"/>
  <c r="J129" i="3"/>
  <c r="BK466" i="4"/>
  <c r="J451" i="4"/>
  <c r="BK415" i="4"/>
  <c r="BK393" i="4"/>
  <c r="BK359" i="4"/>
  <c r="BK342" i="4"/>
  <c r="J322" i="4"/>
  <c r="J473" i="4"/>
  <c r="BK435" i="4"/>
  <c r="J403" i="4"/>
  <c r="BK376" i="4"/>
  <c r="BK338" i="4"/>
  <c r="J296" i="4"/>
  <c r="J226" i="4"/>
  <c r="BK190" i="4"/>
  <c r="J384" i="4"/>
  <c r="J407" i="4"/>
  <c r="BK171" i="4"/>
  <c r="J364" i="4"/>
  <c r="BK178" i="4"/>
  <c r="J246" i="4"/>
  <c r="BK250" i="4"/>
  <c r="BK272" i="4"/>
  <c r="J262" i="5"/>
  <c r="J239" i="5"/>
  <c r="BK219" i="5"/>
  <c r="BK200" i="5"/>
  <c r="J172" i="5"/>
  <c r="BK143" i="5"/>
  <c r="J280" i="5"/>
  <c r="J260" i="5"/>
  <c r="J231" i="5"/>
  <c r="J207" i="5"/>
  <c r="BK189" i="5"/>
  <c r="J166" i="5"/>
  <c r="BK140" i="5"/>
  <c r="BK238" i="6"/>
  <c r="J234" i="6"/>
  <c r="J228" i="6"/>
  <c r="BK222" i="6"/>
  <c r="BK215" i="6"/>
  <c r="BK209" i="6"/>
  <c r="J201" i="6"/>
  <c r="J194" i="6"/>
  <c r="BK186" i="6"/>
  <c r="J171" i="6"/>
  <c r="J137" i="6"/>
  <c r="BK224" i="6"/>
  <c r="BK206" i="6"/>
  <c r="BK184" i="6"/>
  <c r="J173" i="6"/>
  <c r="J147" i="6"/>
  <c r="BK143" i="7"/>
  <c r="J137" i="7"/>
  <c r="BK128" i="7"/>
  <c r="J122" i="7"/>
  <c r="J167" i="8"/>
  <c r="BK155" i="8"/>
  <c r="BK145" i="8"/>
  <c r="BK137" i="8"/>
  <c r="J123" i="8"/>
  <c r="J161" i="8"/>
  <c r="J131" i="8"/>
  <c r="J145" i="9"/>
  <c r="BK145" i="9"/>
  <c r="BK268" i="2"/>
  <c r="BK148" i="2"/>
  <c r="J398" i="2"/>
  <c r="J369" i="2"/>
  <c r="J320" i="2"/>
  <c r="BK232" i="2"/>
  <c r="J145" i="2"/>
  <c r="J330" i="2"/>
  <c r="J294" i="2"/>
  <c r="BK486" i="2"/>
  <c r="BK438" i="2"/>
  <c r="J411" i="2"/>
  <c r="BK375" i="2"/>
  <c r="J327" i="2"/>
  <c r="J219" i="2"/>
  <c r="AS94" i="1"/>
  <c r="J225" i="2"/>
  <c r="BK566" i="2"/>
  <c r="J566" i="2"/>
  <c r="J316" i="2"/>
  <c r="J278" i="2"/>
  <c r="BK240" i="2"/>
  <c r="BK205" i="2"/>
  <c r="J174" i="2"/>
  <c r="J154" i="2"/>
  <c r="J559" i="2"/>
  <c r="J547" i="2"/>
  <c r="BK524" i="2"/>
  <c r="BK515" i="2"/>
  <c r="J509" i="2"/>
  <c r="J483" i="2"/>
  <c r="BK470" i="2"/>
  <c r="J464" i="2"/>
  <c r="BK411" i="2"/>
  <c r="BK390" i="2"/>
  <c r="J336" i="2"/>
  <c r="BK225" i="2"/>
  <c r="J168" i="2"/>
  <c r="J121" i="3"/>
  <c r="BK462" i="4"/>
  <c r="J439" i="4"/>
  <c r="J423" i="4"/>
  <c r="J388" i="4"/>
  <c r="BK354" i="4"/>
  <c r="J334" i="4"/>
  <c r="BK305" i="4"/>
  <c r="J466" i="4"/>
  <c r="J447" i="4"/>
  <c r="BK423" i="4"/>
  <c r="J398" i="4"/>
  <c r="J359" i="4"/>
  <c r="BK314" i="4"/>
  <c r="J279" i="4"/>
  <c r="BK234" i="4"/>
  <c r="J206" i="4"/>
  <c r="BK182" i="4"/>
  <c r="BK411" i="4"/>
  <c r="J182" i="4"/>
  <c r="J171" i="4"/>
  <c r="J368" i="4"/>
  <c r="J326" i="4"/>
  <c r="BK214" i="4"/>
  <c r="J214" i="4"/>
  <c r="BK230" i="4"/>
  <c r="J270" i="5"/>
  <c r="J252" i="5"/>
  <c r="BK231" i="5"/>
  <c r="BK214" i="5"/>
  <c r="J189" i="5"/>
  <c r="BK166" i="5"/>
  <c r="BK138" i="5"/>
  <c r="BK272" i="5"/>
  <c r="BK239" i="5"/>
  <c r="J221" i="5"/>
  <c r="BK203" i="5"/>
  <c r="BK163" i="5"/>
  <c r="J169" i="5"/>
  <c r="J146" i="5"/>
  <c r="J161" i="5"/>
  <c r="J238" i="6"/>
  <c r="BK236" i="6"/>
  <c r="J230" i="6"/>
  <c r="BK226" i="6"/>
  <c r="BK218" i="6"/>
  <c r="BK211" i="6"/>
  <c r="J203" i="6"/>
  <c r="J197" i="6"/>
  <c r="J192" i="6"/>
  <c r="J182" i="6"/>
  <c r="BK169" i="6"/>
  <c r="BK141" i="6"/>
  <c r="BK232" i="6"/>
  <c r="J218" i="6"/>
  <c r="BK199" i="6"/>
  <c r="J186" i="6"/>
  <c r="BK171" i="6"/>
  <c r="BK150" i="6"/>
  <c r="BK134" i="6"/>
  <c r="J139" i="7"/>
  <c r="J132" i="7"/>
  <c r="BK126" i="7"/>
  <c r="J124" i="7"/>
  <c r="J173" i="8"/>
  <c r="BK159" i="8"/>
  <c r="J149" i="8"/>
  <c r="J141" i="8"/>
  <c r="BK129" i="8"/>
  <c r="BK119" i="8"/>
  <c r="BK141" i="8"/>
  <c r="BK135" i="9"/>
  <c r="J132" i="9"/>
  <c r="BK541" i="2"/>
  <c r="BK219" i="2"/>
  <c r="BK137" i="2"/>
  <c r="BK544" i="2"/>
  <c r="J378" i="2"/>
  <c r="BK345" i="2"/>
  <c r="BK298" i="2"/>
  <c r="J268" i="2"/>
  <c r="J205" i="2"/>
  <c r="J556" i="2"/>
  <c r="BK342" i="2"/>
  <c r="J313" i="2"/>
  <c r="J254" i="2"/>
  <c r="BK464" i="2"/>
  <c r="BK452" i="2"/>
  <c r="BK430" i="2"/>
  <c r="BK401" i="2"/>
  <c r="J356" i="2"/>
  <c r="BK339" i="2"/>
  <c r="BK228" i="2"/>
  <c r="J148" i="2"/>
  <c r="BK398" i="2"/>
  <c r="BK378" i="2"/>
  <c r="BK310" i="2"/>
  <c r="BK308" i="2"/>
  <c r="BK249" i="2"/>
  <c r="J232" i="2"/>
  <c r="J177" i="2"/>
  <c r="J524" i="2"/>
  <c r="J518" i="2"/>
  <c r="BK509" i="2"/>
  <c r="BK476" i="2"/>
  <c r="J467" i="2"/>
  <c r="J430" i="2"/>
  <c r="BK418" i="2"/>
  <c r="J404" i="2"/>
  <c r="BK381" i="2"/>
  <c r="J333" i="2"/>
  <c r="J240" i="2"/>
  <c r="J182" i="2"/>
  <c r="BK129" i="3"/>
  <c r="J125" i="3"/>
  <c r="BK469" i="4"/>
  <c r="BK454" i="4"/>
  <c r="BK431" i="4"/>
  <c r="BK403" i="4"/>
  <c r="J380" i="4"/>
  <c r="BK364" i="4"/>
  <c r="BK350" i="4"/>
  <c r="J314" i="4"/>
  <c r="J469" i="4"/>
  <c r="J458" i="4"/>
  <c r="BK439" i="4"/>
  <c r="J415" i="4"/>
  <c r="BK372" i="4"/>
  <c r="J350" i="4"/>
  <c r="J305" i="4"/>
  <c r="BK275" i="4"/>
  <c r="BK222" i="4"/>
  <c r="BK198" i="4"/>
  <c r="BK322" i="4"/>
  <c r="BK157" i="4"/>
  <c r="BK334" i="4"/>
  <c r="BK144" i="4"/>
  <c r="J262" i="4"/>
  <c r="J230" i="4"/>
  <c r="J301" i="4"/>
  <c r="J202" i="4"/>
  <c r="BK283" i="4"/>
  <c r="BK153" i="4"/>
  <c r="BK206" i="4"/>
  <c r="BK275" i="5"/>
  <c r="BK266" i="5"/>
  <c r="BK247" i="5"/>
  <c r="J225" i="5"/>
  <c r="BK205" i="5"/>
  <c r="J197" i="5"/>
  <c r="BK177" i="5"/>
  <c r="J155" i="5"/>
  <c r="BK131" i="5"/>
  <c r="J124" i="5"/>
  <c r="BK268" i="5"/>
  <c r="BK254" i="5"/>
  <c r="J237" i="5"/>
  <c r="BK225" i="5"/>
  <c r="J214" i="5"/>
  <c r="J191" i="5"/>
  <c r="J181" i="5"/>
  <c r="J158" i="5"/>
  <c r="BK146" i="5"/>
  <c r="BK188" i="6"/>
  <c r="BK178" i="6"/>
  <c r="J164" i="6"/>
  <c r="BK147" i="6"/>
  <c r="J134" i="6"/>
  <c r="BK230" i="6"/>
  <c r="BK169" i="8"/>
  <c r="BK161" i="8"/>
  <c r="BK151" i="8"/>
  <c r="BK143" i="8"/>
  <c r="BK133" i="8"/>
  <c r="J121" i="8"/>
  <c r="J165" i="8"/>
  <c r="J143" i="8"/>
  <c r="J117" i="8"/>
  <c r="J142" i="9"/>
  <c r="BK124" i="9"/>
  <c r="BK142" i="9"/>
  <c r="J126" i="9"/>
  <c r="BK222" i="2"/>
  <c r="BK185" i="2"/>
  <c r="BK559" i="2"/>
  <c r="J544" i="2"/>
  <c r="J384" i="2"/>
  <c r="J407" i="2"/>
  <c r="BK393" i="2"/>
  <c r="BK333" i="2"/>
  <c r="J171" i="2"/>
  <c r="J553" i="2"/>
  <c r="J541" i="2"/>
  <c r="BK538" i="2"/>
  <c r="J527" i="2"/>
  <c r="J521" i="2"/>
  <c r="BK512" i="2"/>
  <c r="BK501" i="2"/>
  <c r="J486" i="2"/>
  <c r="J473" i="2"/>
  <c r="BK467" i="2"/>
  <c r="J452" i="2"/>
  <c r="J427" i="2"/>
  <c r="J393" i="2"/>
  <c r="J345" i="2"/>
  <c r="J264" i="2"/>
  <c r="J216" i="2"/>
  <c r="BK174" i="2"/>
  <c r="BK121" i="3"/>
  <c r="BK473" i="4"/>
  <c r="BK458" i="4"/>
  <c r="J435" i="4"/>
  <c r="BK427" i="4"/>
  <c r="BK398" i="4"/>
  <c r="J376" i="4"/>
  <c r="BK361" i="4"/>
  <c r="J346" i="4"/>
  <c r="BK326" i="4"/>
  <c r="J254" i="4"/>
  <c r="J462" i="4"/>
  <c r="BK451" i="4"/>
  <c r="J431" i="4"/>
  <c r="BK407" i="4"/>
  <c r="BK380" i="4"/>
  <c r="J354" i="4"/>
  <c r="J318" i="4"/>
  <c r="J283" i="4"/>
  <c r="BK254" i="4"/>
  <c r="BK202" i="4"/>
  <c r="BK186" i="4"/>
  <c r="BK296" i="4"/>
  <c r="J419" i="4"/>
  <c r="BK384" i="4"/>
  <c r="BK162" i="4"/>
  <c r="J144" i="4"/>
  <c r="J178" i="4"/>
  <c r="BK167" i="4"/>
  <c r="BK238" i="4"/>
  <c r="J288" i="4"/>
  <c r="BK138" i="4"/>
  <c r="BK262" i="4"/>
  <c r="J222" i="4"/>
  <c r="BK280" i="5"/>
  <c r="J272" i="5"/>
  <c r="BK260" i="5"/>
  <c r="J250" i="5"/>
  <c r="J223" i="5"/>
  <c r="BK209" i="5"/>
  <c r="BK191" i="5"/>
  <c r="BK169" i="5"/>
  <c r="BK152" i="5"/>
  <c r="BK136" i="5"/>
  <c r="BK126" i="5"/>
  <c r="BK270" i="5"/>
  <c r="BK264" i="5"/>
  <c r="J247" i="5"/>
  <c r="BK228" i="5"/>
  <c r="J217" i="5"/>
  <c r="J200" i="5"/>
  <c r="BK186" i="5"/>
  <c r="BK175" i="5"/>
  <c r="J149" i="5"/>
  <c r="J138" i="5"/>
  <c r="J128" i="5"/>
  <c r="J256" i="5"/>
  <c r="BK183" i="5"/>
  <c r="J167" i="6"/>
  <c r="J153" i="6"/>
  <c r="BK234" i="6"/>
  <c r="J220" i="6"/>
  <c r="J211" i="6"/>
  <c r="BK192" i="6"/>
  <c r="BK182" i="6"/>
  <c r="J176" i="6"/>
  <c r="BK164" i="6"/>
  <c r="J141" i="6"/>
  <c r="J129" i="6"/>
  <c r="J143" i="7"/>
  <c r="BK137" i="7"/>
  <c r="J134" i="7"/>
  <c r="J130" i="7"/>
  <c r="J126" i="7"/>
  <c r="J175" i="8"/>
  <c r="J171" i="8"/>
  <c r="J163" i="8"/>
  <c r="J155" i="8"/>
  <c r="J147" i="8"/>
  <c r="J137" i="8"/>
  <c r="BK131" i="8"/>
  <c r="J125" i="8"/>
  <c r="BK171" i="8"/>
  <c r="BK153" i="8"/>
  <c r="BK123" i="8"/>
  <c r="J147" i="9"/>
  <c r="J130" i="9"/>
  <c r="BK149" i="9"/>
  <c r="BK138" i="9"/>
  <c r="J124" i="9"/>
  <c r="BK257" i="2"/>
  <c r="BK201" i="2"/>
  <c r="BK556" i="2"/>
  <c r="J395" i="2"/>
  <c r="BK371" i="2"/>
  <c r="BK336" i="2"/>
  <c r="J296" i="2"/>
  <c r="BK264" i="2"/>
  <c r="J201" i="2"/>
  <c r="BK369" i="2"/>
  <c r="J339" i="2"/>
  <c r="J306" i="2"/>
  <c r="J222" i="2"/>
  <c r="J244" i="2"/>
  <c r="BK213" i="2"/>
  <c r="BK165" i="2"/>
  <c r="J137" i="2"/>
  <c r="BK518" i="2"/>
  <c r="J515" i="2"/>
  <c r="J501" i="2"/>
  <c r="BK483" i="2"/>
  <c r="J476" i="2"/>
  <c r="J470" i="2"/>
  <c r="J438" i="2"/>
  <c r="J414" i="2"/>
  <c r="J401" i="2"/>
  <c r="BK366" i="2"/>
  <c r="BK306" i="2"/>
  <c r="J228" i="2"/>
  <c r="BK194" i="2"/>
  <c r="BK218" i="4"/>
  <c r="J167" i="4"/>
  <c r="J176" i="4"/>
  <c r="J186" i="4"/>
  <c r="BK176" i="4"/>
  <c r="BK246" i="4"/>
  <c r="J134" i="4"/>
  <c r="BK318" i="4"/>
  <c r="J190" i="4"/>
  <c r="BK242" i="4"/>
  <c r="J157" i="4"/>
  <c r="J238" i="4"/>
  <c r="J283" i="5"/>
  <c r="J264" i="5"/>
  <c r="BK250" i="5"/>
  <c r="J245" i="5"/>
  <c r="J228" i="5"/>
  <c r="BK217" i="5"/>
  <c r="J203" i="5"/>
  <c r="J179" i="5"/>
  <c r="J163" i="5"/>
  <c r="BK149" i="5"/>
  <c r="BK128" i="5"/>
  <c r="J275" i="5"/>
  <c r="J258" i="5"/>
  <c r="BK223" i="5"/>
  <c r="J212" i="5"/>
  <c r="J194" i="5"/>
  <c r="J183" i="5"/>
  <c r="BK155" i="5"/>
  <c r="J143" i="5"/>
  <c r="BK134" i="5"/>
  <c r="J184" i="6"/>
  <c r="BK176" i="6"/>
  <c r="J162" i="6"/>
  <c r="J144" i="6"/>
  <c r="J236" i="6"/>
  <c r="J226" i="6"/>
  <c r="J213" i="6"/>
  <c r="BK201" i="6"/>
  <c r="BK190" i="6"/>
  <c r="BK180" i="6"/>
  <c r="BK167" i="6"/>
  <c r="BK156" i="6"/>
  <c r="BK137" i="6"/>
  <c r="BK141" i="7"/>
  <c r="BK134" i="7"/>
  <c r="BK130" i="7"/>
  <c r="BK122" i="7"/>
  <c r="BK175" i="8"/>
  <c r="BK167" i="8"/>
  <c r="J157" i="8"/>
  <c r="BK149" i="8"/>
  <c r="BK139" i="8"/>
  <c r="J133" i="8"/>
  <c r="BK121" i="8"/>
  <c r="BK117" i="8"/>
  <c r="BK157" i="8"/>
  <c r="BK125" i="8"/>
  <c r="BK140" i="9"/>
  <c r="BK126" i="9"/>
  <c r="BK147" i="9"/>
  <c r="BK130" i="9"/>
  <c r="P157" i="2" l="1"/>
  <c r="R338" i="2"/>
  <c r="R129" i="4"/>
  <c r="R166" i="4"/>
  <c r="P175" i="4"/>
  <c r="T175" i="4"/>
  <c r="P274" i="4"/>
  <c r="R453" i="4"/>
  <c r="P131" i="6"/>
  <c r="R175" i="6"/>
  <c r="BK144" i="2"/>
  <c r="J144" i="2"/>
  <c r="J100" i="2" s="1"/>
  <c r="BK157" i="2"/>
  <c r="J157" i="2"/>
  <c r="J101" i="2"/>
  <c r="T167" i="2"/>
  <c r="T305" i="2"/>
  <c r="BK319" i="2"/>
  <c r="J319" i="2"/>
  <c r="J108" i="2"/>
  <c r="P338" i="2"/>
  <c r="T338" i="2"/>
  <c r="T457" i="2"/>
  <c r="T546" i="2"/>
  <c r="BK120" i="3"/>
  <c r="J120" i="3" s="1"/>
  <c r="J98" i="3" s="1"/>
  <c r="P166" i="4"/>
  <c r="T274" i="4"/>
  <c r="BK453" i="4"/>
  <c r="J453" i="4"/>
  <c r="J106" i="4" s="1"/>
  <c r="R468" i="4"/>
  <c r="BK131" i="6"/>
  <c r="J131" i="6"/>
  <c r="J98" i="6"/>
  <c r="T157" i="2"/>
  <c r="P362" i="2"/>
  <c r="P318" i="2" s="1"/>
  <c r="BK175" i="4"/>
  <c r="J175" i="4" s="1"/>
  <c r="J101" i="4" s="1"/>
  <c r="P202" i="5"/>
  <c r="P227" i="5"/>
  <c r="BK236" i="5"/>
  <c r="J236" i="5"/>
  <c r="J100" i="5" s="1"/>
  <c r="BK166" i="4"/>
  <c r="J166" i="4"/>
  <c r="J100" i="4"/>
  <c r="R363" i="4"/>
  <c r="BK212" i="2"/>
  <c r="J212" i="2"/>
  <c r="J104" i="2"/>
  <c r="R305" i="2"/>
  <c r="T319" i="2"/>
  <c r="BK362" i="2"/>
  <c r="J362" i="2"/>
  <c r="J110" i="2" s="1"/>
  <c r="R457" i="2"/>
  <c r="R546" i="2"/>
  <c r="T166" i="4"/>
  <c r="T128" i="4" s="1"/>
  <c r="R123" i="5"/>
  <c r="P236" i="5"/>
  <c r="T123" i="5"/>
  <c r="T244" i="5"/>
  <c r="BK140" i="6"/>
  <c r="J140" i="6"/>
  <c r="J100" i="6" s="1"/>
  <c r="R159" i="6"/>
  <c r="P166" i="6"/>
  <c r="BK196" i="6"/>
  <c r="J196" i="6" s="1"/>
  <c r="J104" i="6" s="1"/>
  <c r="P217" i="6"/>
  <c r="P136" i="7"/>
  <c r="P144" i="2"/>
  <c r="R157" i="2"/>
  <c r="BK338" i="2"/>
  <c r="BK318" i="2" s="1"/>
  <c r="J318" i="2" s="1"/>
  <c r="J107" i="2" s="1"/>
  <c r="J338" i="2"/>
  <c r="J109" i="2"/>
  <c r="BK517" i="2"/>
  <c r="J517" i="2" s="1"/>
  <c r="J113" i="2" s="1"/>
  <c r="T129" i="4"/>
  <c r="T185" i="4"/>
  <c r="T363" i="4"/>
  <c r="P468" i="4"/>
  <c r="BK244" i="5"/>
  <c r="J244" i="5"/>
  <c r="J101" i="5"/>
  <c r="P159" i="6"/>
  <c r="P127" i="6" s="1"/>
  <c r="AU99" i="1" s="1"/>
  <c r="BK217" i="6"/>
  <c r="J217" i="6"/>
  <c r="J107" i="6"/>
  <c r="T121" i="7"/>
  <c r="R212" i="2"/>
  <c r="T397" i="2"/>
  <c r="P546" i="2"/>
  <c r="BK363" i="4"/>
  <c r="J363" i="4"/>
  <c r="J105" i="4" s="1"/>
  <c r="T468" i="4"/>
  <c r="P175" i="6"/>
  <c r="R217" i="6"/>
  <c r="P121" i="7"/>
  <c r="P120" i="7"/>
  <c r="P119" i="7"/>
  <c r="AU100" i="1"/>
  <c r="BK116" i="8"/>
  <c r="J116" i="8"/>
  <c r="J96" i="8"/>
  <c r="R144" i="2"/>
  <c r="R167" i="2"/>
  <c r="P397" i="2"/>
  <c r="R517" i="2"/>
  <c r="BK185" i="4"/>
  <c r="J185" i="4" s="1"/>
  <c r="J103" i="4" s="1"/>
  <c r="BK274" i="4"/>
  <c r="J274" i="4"/>
  <c r="J104" i="4"/>
  <c r="P453" i="4"/>
  <c r="P184" i="4" s="1"/>
  <c r="T202" i="5"/>
  <c r="T227" i="5"/>
  <c r="R236" i="5"/>
  <c r="P116" i="8"/>
  <c r="AU101" i="1"/>
  <c r="T144" i="2"/>
  <c r="P167" i="2"/>
  <c r="P305" i="2"/>
  <c r="R319" i="2"/>
  <c r="R362" i="2"/>
  <c r="P457" i="2"/>
  <c r="T517" i="2"/>
  <c r="R120" i="3"/>
  <c r="R119" i="3"/>
  <c r="R118" i="3"/>
  <c r="R175" i="4"/>
  <c r="BK167" i="2"/>
  <c r="J167" i="2"/>
  <c r="J102" i="2"/>
  <c r="BK457" i="2"/>
  <c r="J457" i="2" s="1"/>
  <c r="J112" i="2" s="1"/>
  <c r="P123" i="5"/>
  <c r="BK227" i="5"/>
  <c r="J227" i="5"/>
  <c r="J99" i="5"/>
  <c r="R227" i="5"/>
  <c r="T236" i="5"/>
  <c r="R131" i="6"/>
  <c r="P140" i="6"/>
  <c r="T159" i="6"/>
  <c r="R166" i="6"/>
  <c r="P196" i="6"/>
  <c r="T217" i="6"/>
  <c r="BK136" i="7"/>
  <c r="J136" i="7" s="1"/>
  <c r="J99" i="7" s="1"/>
  <c r="R123" i="9"/>
  <c r="R137" i="9"/>
  <c r="P212" i="2"/>
  <c r="BK397" i="2"/>
  <c r="J397" i="2"/>
  <c r="J111" i="2"/>
  <c r="P517" i="2"/>
  <c r="BK123" i="5"/>
  <c r="J123" i="5"/>
  <c r="J97" i="5"/>
  <c r="R202" i="5"/>
  <c r="R244" i="5"/>
  <c r="R140" i="6"/>
  <c r="BK159" i="6"/>
  <c r="J159" i="6"/>
  <c r="J101" i="6"/>
  <c r="BK166" i="6"/>
  <c r="J166" i="6"/>
  <c r="J102" i="6"/>
  <c r="T175" i="6"/>
  <c r="T196" i="6"/>
  <c r="BK208" i="6"/>
  <c r="J208" i="6"/>
  <c r="J106" i="6"/>
  <c r="P208" i="6"/>
  <c r="T208" i="6"/>
  <c r="R121" i="7"/>
  <c r="R136" i="7"/>
  <c r="R120" i="7" s="1"/>
  <c r="R119" i="7" s="1"/>
  <c r="R116" i="8"/>
  <c r="BK123" i="9"/>
  <c r="J123" i="9"/>
  <c r="J98" i="9"/>
  <c r="T123" i="9"/>
  <c r="BK137" i="9"/>
  <c r="J137" i="9"/>
  <c r="J100" i="9"/>
  <c r="P144" i="9"/>
  <c r="BK305" i="2"/>
  <c r="J305" i="2" s="1"/>
  <c r="J105" i="2" s="1"/>
  <c r="P319" i="2"/>
  <c r="T362" i="2"/>
  <c r="P129" i="4"/>
  <c r="P128" i="4"/>
  <c r="R185" i="4"/>
  <c r="P363" i="4"/>
  <c r="BK468" i="4"/>
  <c r="J468" i="4"/>
  <c r="J107" i="4"/>
  <c r="BK202" i="5"/>
  <c r="J202" i="5"/>
  <c r="J98" i="5" s="1"/>
  <c r="P244" i="5"/>
  <c r="T131" i="6"/>
  <c r="T140" i="6"/>
  <c r="BK175" i="6"/>
  <c r="J175" i="6"/>
  <c r="J103" i="6"/>
  <c r="R196" i="6"/>
  <c r="R127" i="6" s="1"/>
  <c r="R208" i="6"/>
  <c r="BK121" i="7"/>
  <c r="J121" i="7"/>
  <c r="J98" i="7"/>
  <c r="T136" i="7"/>
  <c r="P123" i="9"/>
  <c r="T137" i="9"/>
  <c r="T212" i="2"/>
  <c r="R397" i="2"/>
  <c r="BK546" i="2"/>
  <c r="J546" i="2"/>
  <c r="J114" i="2"/>
  <c r="BK129" i="4"/>
  <c r="J129" i="4"/>
  <c r="J98" i="4" s="1"/>
  <c r="P185" i="4"/>
  <c r="R274" i="4"/>
  <c r="T453" i="4"/>
  <c r="T116" i="8"/>
  <c r="P137" i="9"/>
  <c r="BK144" i="9"/>
  <c r="J144" i="9"/>
  <c r="J101" i="9"/>
  <c r="R144" i="9"/>
  <c r="T144" i="9"/>
  <c r="BK161" i="4"/>
  <c r="J161" i="4"/>
  <c r="J99" i="4" s="1"/>
  <c r="BK136" i="2"/>
  <c r="J136" i="2"/>
  <c r="J98" i="2"/>
  <c r="BK140" i="2"/>
  <c r="J140" i="2"/>
  <c r="J99" i="2" s="1"/>
  <c r="BK315" i="2"/>
  <c r="J315" i="2"/>
  <c r="J106" i="2"/>
  <c r="BK208" i="2"/>
  <c r="J208" i="2"/>
  <c r="J103" i="2"/>
  <c r="BK282" i="5"/>
  <c r="J282" i="5" s="1"/>
  <c r="J102" i="5" s="1"/>
  <c r="BK205" i="6"/>
  <c r="J205" i="6"/>
  <c r="J105" i="6" s="1"/>
  <c r="BK128" i="6"/>
  <c r="J128" i="6" s="1"/>
  <c r="J97" i="6" s="1"/>
  <c r="BK136" i="6"/>
  <c r="J136" i="6"/>
  <c r="J99" i="6"/>
  <c r="BK134" i="9"/>
  <c r="J134" i="9"/>
  <c r="J99" i="9"/>
  <c r="E85" i="9"/>
  <c r="J91" i="9"/>
  <c r="F118" i="9"/>
  <c r="F91" i="9"/>
  <c r="BE132" i="9"/>
  <c r="BE135" i="9"/>
  <c r="BE149" i="9"/>
  <c r="BE151" i="9"/>
  <c r="J89" i="9"/>
  <c r="J92" i="9"/>
  <c r="BE124" i="9"/>
  <c r="BE126" i="9"/>
  <c r="BE128" i="9"/>
  <c r="BE130" i="9"/>
  <c r="BE138" i="9"/>
  <c r="BE140" i="9"/>
  <c r="BE142" i="9"/>
  <c r="BE145" i="9"/>
  <c r="BE147" i="9"/>
  <c r="F92" i="8"/>
  <c r="J110" i="8"/>
  <c r="BE119" i="8"/>
  <c r="BE121" i="8"/>
  <c r="BE133" i="8"/>
  <c r="BE145" i="8"/>
  <c r="BE167" i="8"/>
  <c r="E85" i="8"/>
  <c r="F91" i="8"/>
  <c r="J91" i="8"/>
  <c r="J92" i="8"/>
  <c r="BE117" i="8"/>
  <c r="BE123" i="8"/>
  <c r="BE125" i="8"/>
  <c r="BE127" i="8"/>
  <c r="BE129" i="8"/>
  <c r="BE131" i="8"/>
  <c r="BE135" i="8"/>
  <c r="BE137" i="8"/>
  <c r="BE139" i="8"/>
  <c r="BE141" i="8"/>
  <c r="BE143" i="8"/>
  <c r="BE147" i="8"/>
  <c r="BE149" i="8"/>
  <c r="BE151" i="8"/>
  <c r="BE153" i="8"/>
  <c r="BE155" i="8"/>
  <c r="BE157" i="8"/>
  <c r="BE159" i="8"/>
  <c r="BE161" i="8"/>
  <c r="BE163" i="8"/>
  <c r="BE165" i="8"/>
  <c r="BE169" i="8"/>
  <c r="BE171" i="8"/>
  <c r="BE173" i="8"/>
  <c r="BE175" i="8"/>
  <c r="E109" i="7"/>
  <c r="J113" i="7"/>
  <c r="F92" i="7"/>
  <c r="J115" i="7"/>
  <c r="BE134" i="7"/>
  <c r="F91" i="7"/>
  <c r="J92" i="7"/>
  <c r="BE122" i="7"/>
  <c r="BE124" i="7"/>
  <c r="BE126" i="7"/>
  <c r="BE128" i="7"/>
  <c r="BE130" i="7"/>
  <c r="BE132" i="7"/>
  <c r="BE137" i="7"/>
  <c r="BE139" i="7"/>
  <c r="BE141" i="7"/>
  <c r="BE143" i="7"/>
  <c r="J89" i="6"/>
  <c r="F91" i="6"/>
  <c r="J92" i="6"/>
  <c r="F124" i="6"/>
  <c r="BE129" i="6"/>
  <c r="BE132" i="6"/>
  <c r="BE137" i="6"/>
  <c r="BE150" i="6"/>
  <c r="BE153" i="6"/>
  <c r="BE160" i="6"/>
  <c r="BE169" i="6"/>
  <c r="BE173" i="6"/>
  <c r="BE180" i="6"/>
  <c r="BE188" i="6"/>
  <c r="BE190" i="6"/>
  <c r="BE199" i="6"/>
  <c r="BE201" i="6"/>
  <c r="BE215" i="6"/>
  <c r="BE220" i="6"/>
  <c r="BE222" i="6"/>
  <c r="BE232" i="6"/>
  <c r="BE238" i="6"/>
  <c r="E85" i="6"/>
  <c r="J91" i="6"/>
  <c r="BE134" i="6"/>
  <c r="BE141" i="6"/>
  <c r="BE144" i="6"/>
  <c r="BE147" i="6"/>
  <c r="BE156" i="6"/>
  <c r="BE162" i="6"/>
  <c r="BE164" i="6"/>
  <c r="BE167" i="6"/>
  <c r="BE171" i="6"/>
  <c r="BE176" i="6"/>
  <c r="BE178" i="6"/>
  <c r="BE182" i="6"/>
  <c r="BE184" i="6"/>
  <c r="BE186" i="6"/>
  <c r="BE192" i="6"/>
  <c r="BE194" i="6"/>
  <c r="BE197" i="6"/>
  <c r="BE203" i="6"/>
  <c r="BE206" i="6"/>
  <c r="BE209" i="6"/>
  <c r="BE211" i="6"/>
  <c r="BE213" i="6"/>
  <c r="BE218" i="6"/>
  <c r="BE224" i="6"/>
  <c r="BE226" i="6"/>
  <c r="BE228" i="6"/>
  <c r="BE230" i="6"/>
  <c r="BE234" i="6"/>
  <c r="BE236" i="6"/>
  <c r="F92" i="5"/>
  <c r="BE136" i="5"/>
  <c r="BE223" i="5"/>
  <c r="BE128" i="5"/>
  <c r="BE140" i="5"/>
  <c r="BE158" i="5"/>
  <c r="BE191" i="5"/>
  <c r="BE205" i="5"/>
  <c r="BE217" i="5"/>
  <c r="BE221" i="5"/>
  <c r="E85" i="5"/>
  <c r="J89" i="5"/>
  <c r="J91" i="5"/>
  <c r="J92" i="5"/>
  <c r="F118" i="5"/>
  <c r="BE126" i="5"/>
  <c r="BE134" i="5"/>
  <c r="BE138" i="5"/>
  <c r="BE146" i="5"/>
  <c r="BE175" i="5"/>
  <c r="BE179" i="5"/>
  <c r="BE194" i="5"/>
  <c r="BE197" i="5"/>
  <c r="BE203" i="5"/>
  <c r="BE207" i="5"/>
  <c r="BE214" i="5"/>
  <c r="BE225" i="5"/>
  <c r="BE228" i="5"/>
  <c r="BE231" i="5"/>
  <c r="BE241" i="5"/>
  <c r="BE245" i="5"/>
  <c r="BE247" i="5"/>
  <c r="BE250" i="5"/>
  <c r="BE252" i="5"/>
  <c r="BE258" i="5"/>
  <c r="BE262" i="5"/>
  <c r="BE264" i="5"/>
  <c r="BE270" i="5"/>
  <c r="BE272" i="5"/>
  <c r="BE275" i="5"/>
  <c r="BE280" i="5"/>
  <c r="BE124" i="5"/>
  <c r="BE131" i="5"/>
  <c r="BE143" i="5"/>
  <c r="BE149" i="5"/>
  <c r="BE152" i="5"/>
  <c r="BE155" i="5"/>
  <c r="BE161" i="5"/>
  <c r="BE163" i="5"/>
  <c r="BE166" i="5"/>
  <c r="BE169" i="5"/>
  <c r="BE172" i="5"/>
  <c r="BE177" i="5"/>
  <c r="BE181" i="5"/>
  <c r="BE183" i="5"/>
  <c r="BE186" i="5"/>
  <c r="BE189" i="5"/>
  <c r="BE200" i="5"/>
  <c r="BE209" i="5"/>
  <c r="BE212" i="5"/>
  <c r="BE219" i="5"/>
  <c r="BE233" i="5"/>
  <c r="BE237" i="5"/>
  <c r="BE239" i="5"/>
  <c r="BE254" i="5"/>
  <c r="BE256" i="5"/>
  <c r="BE260" i="5"/>
  <c r="BE266" i="5"/>
  <c r="BE268" i="5"/>
  <c r="BE278" i="5"/>
  <c r="BE283" i="5"/>
  <c r="BE162" i="4"/>
  <c r="BE202" i="4"/>
  <c r="BE210" i="4"/>
  <c r="BE234" i="4"/>
  <c r="BE250" i="4"/>
  <c r="BE275" i="4"/>
  <c r="E117" i="4"/>
  <c r="F124" i="4"/>
  <c r="BE138" i="4"/>
  <c r="BE214" i="4"/>
  <c r="BE157" i="4"/>
  <c r="BE178" i="4"/>
  <c r="BE206" i="4"/>
  <c r="BE218" i="4"/>
  <c r="BE230" i="4"/>
  <c r="BE272" i="4"/>
  <c r="J121" i="4"/>
  <c r="BE134" i="4"/>
  <c r="BE144" i="4"/>
  <c r="BE198" i="4"/>
  <c r="BE246" i="4"/>
  <c r="BE238" i="4"/>
  <c r="BE279" i="4"/>
  <c r="BE334" i="4"/>
  <c r="BE182" i="4"/>
  <c r="BE222" i="4"/>
  <c r="BE242" i="4"/>
  <c r="BE305" i="4"/>
  <c r="BE314" i="4"/>
  <c r="BE368" i="4"/>
  <c r="BE146" i="4"/>
  <c r="BE190" i="4"/>
  <c r="BE342" i="4"/>
  <c r="BE171" i="4"/>
  <c r="BE254" i="4"/>
  <c r="BE292" i="4"/>
  <c r="BE326" i="4"/>
  <c r="BE346" i="4"/>
  <c r="BE167" i="4"/>
  <c r="BE258" i="4"/>
  <c r="BE262" i="4"/>
  <c r="BE266" i="4"/>
  <c r="BE322" i="4"/>
  <c r="BE361" i="4"/>
  <c r="BE423" i="4"/>
  <c r="BE466" i="4"/>
  <c r="BE148" i="4"/>
  <c r="BE194" i="4"/>
  <c r="BE226" i="4"/>
  <c r="BE350" i="4"/>
  <c r="BE364" i="4"/>
  <c r="BE427" i="4"/>
  <c r="BE451" i="4"/>
  <c r="BE176" i="4"/>
  <c r="BE186" i="4"/>
  <c r="BE283" i="4"/>
  <c r="BE288" i="4"/>
  <c r="BE296" i="4"/>
  <c r="BE301" i="4"/>
  <c r="BE310" i="4"/>
  <c r="BE330" i="4"/>
  <c r="BE372" i="4"/>
  <c r="BE376" i="4"/>
  <c r="BE380" i="4"/>
  <c r="BE384" i="4"/>
  <c r="BE388" i="4"/>
  <c r="BE393" i="4"/>
  <c r="BE398" i="4"/>
  <c r="BE407" i="4"/>
  <c r="BE415" i="4"/>
  <c r="BE419" i="4"/>
  <c r="BE439" i="4"/>
  <c r="BE443" i="4"/>
  <c r="BE447" i="4"/>
  <c r="BE454" i="4"/>
  <c r="BE458" i="4"/>
  <c r="BE473" i="4"/>
  <c r="BE130" i="4"/>
  <c r="BE153" i="4"/>
  <c r="BE318" i="4"/>
  <c r="BE338" i="4"/>
  <c r="BE354" i="4"/>
  <c r="BE359" i="4"/>
  <c r="BE403" i="4"/>
  <c r="BE411" i="4"/>
  <c r="BE431" i="4"/>
  <c r="BE435" i="4"/>
  <c r="BE462" i="4"/>
  <c r="BE469" i="4"/>
  <c r="F115" i="3"/>
  <c r="J92" i="3"/>
  <c r="J91" i="3"/>
  <c r="BK135" i="2"/>
  <c r="J135" i="2" s="1"/>
  <c r="J97" i="2" s="1"/>
  <c r="J89" i="3"/>
  <c r="F91" i="3"/>
  <c r="E108" i="3"/>
  <c r="BE121" i="3"/>
  <c r="BE125" i="3"/>
  <c r="BE129" i="3"/>
  <c r="J92" i="2"/>
  <c r="F131" i="2"/>
  <c r="BE154" i="2"/>
  <c r="BE260" i="2"/>
  <c r="BE327" i="2"/>
  <c r="BE360" i="2"/>
  <c r="BE363" i="2"/>
  <c r="BE407" i="2"/>
  <c r="BE411" i="2"/>
  <c r="BE442" i="2"/>
  <c r="BE455" i="2"/>
  <c r="BE458" i="2"/>
  <c r="BE464" i="2"/>
  <c r="BE467" i="2"/>
  <c r="BE470" i="2"/>
  <c r="BE473" i="2"/>
  <c r="BE476" i="2"/>
  <c r="BE483" i="2"/>
  <c r="BE486" i="2"/>
  <c r="BE494" i="2"/>
  <c r="BE501" i="2"/>
  <c r="BE509" i="2"/>
  <c r="BE512" i="2"/>
  <c r="BE515" i="2"/>
  <c r="BE518" i="2"/>
  <c r="BE521" i="2"/>
  <c r="BE524" i="2"/>
  <c r="BE527" i="2"/>
  <c r="BE538" i="2"/>
  <c r="BE544" i="2"/>
  <c r="BE550" i="2"/>
  <c r="BE562" i="2"/>
  <c r="E85" i="2"/>
  <c r="J91" i="2"/>
  <c r="F130" i="2"/>
  <c r="BE165" i="2"/>
  <c r="BE171" i="2"/>
  <c r="BE177" i="2"/>
  <c r="BE201" i="2"/>
  <c r="BE209" i="2"/>
  <c r="BE222" i="2"/>
  <c r="BE232" i="2"/>
  <c r="BE249" i="2"/>
  <c r="BE296" i="2"/>
  <c r="BE313" i="2"/>
  <c r="BE541" i="2"/>
  <c r="BE145" i="2"/>
  <c r="BE148" i="2"/>
  <c r="BE219" i="2"/>
  <c r="BE294" i="2"/>
  <c r="BE306" i="2"/>
  <c r="BE320" i="2"/>
  <c r="BE323" i="2"/>
  <c r="BE366" i="2"/>
  <c r="BE369" i="2"/>
  <c r="BE384" i="2"/>
  <c r="BE393" i="2"/>
  <c r="BE401" i="2"/>
  <c r="BE404" i="2"/>
  <c r="BE137" i="2"/>
  <c r="BE174" i="2"/>
  <c r="BE287" i="2"/>
  <c r="BE301" i="2"/>
  <c r="BE336" i="2"/>
  <c r="BE345" i="2"/>
  <c r="BE371" i="2"/>
  <c r="BE381" i="2"/>
  <c r="BE414" i="2"/>
  <c r="BE418" i="2"/>
  <c r="BE427" i="2"/>
  <c r="BE430" i="2"/>
  <c r="BE438" i="2"/>
  <c r="BE452" i="2"/>
  <c r="BE182" i="2"/>
  <c r="BE191" i="2"/>
  <c r="BE194" i="2"/>
  <c r="BE205" i="2"/>
  <c r="BE216" i="2"/>
  <c r="BE268" i="2"/>
  <c r="BE298" i="2"/>
  <c r="BE310" i="2"/>
  <c r="BE333" i="2"/>
  <c r="BE339" i="2"/>
  <c r="BE342" i="2"/>
  <c r="BE353" i="2"/>
  <c r="BC95" i="1"/>
  <c r="J128" i="2"/>
  <c r="BE158" i="2"/>
  <c r="BE168" i="2"/>
  <c r="BE185" i="2"/>
  <c r="BE213" i="2"/>
  <c r="BE228" i="2"/>
  <c r="BE244" i="2"/>
  <c r="BE254" i="2"/>
  <c r="BE257" i="2"/>
  <c r="BE278" i="2"/>
  <c r="BE316" i="2"/>
  <c r="BE330" i="2"/>
  <c r="BE356" i="2"/>
  <c r="BE375" i="2"/>
  <c r="BE378" i="2"/>
  <c r="BE387" i="2"/>
  <c r="BE390" i="2"/>
  <c r="BE395" i="2"/>
  <c r="BE398" i="2"/>
  <c r="BE547" i="2"/>
  <c r="BE553" i="2"/>
  <c r="BE556" i="2"/>
  <c r="BE559" i="2"/>
  <c r="BE566" i="2"/>
  <c r="BB95" i="1"/>
  <c r="BE141" i="2"/>
  <c r="BE150" i="2"/>
  <c r="BE162" i="2"/>
  <c r="BE188" i="2"/>
  <c r="BE225" i="2"/>
  <c r="BE236" i="2"/>
  <c r="BE240" i="2"/>
  <c r="BE264" i="2"/>
  <c r="BE308" i="2"/>
  <c r="BD95" i="1"/>
  <c r="F35" i="5"/>
  <c r="BB98" i="1"/>
  <c r="F37" i="9"/>
  <c r="BD102" i="1" s="1"/>
  <c r="F36" i="4"/>
  <c r="BC97" i="1"/>
  <c r="F34" i="3"/>
  <c r="BA96" i="1"/>
  <c r="F37" i="5"/>
  <c r="BD98" i="1"/>
  <c r="F37" i="6"/>
  <c r="BD99" i="1" s="1"/>
  <c r="F37" i="8"/>
  <c r="BD101" i="1"/>
  <c r="F34" i="6"/>
  <c r="BA99" i="1"/>
  <c r="F34" i="4"/>
  <c r="BA97" i="1" s="1"/>
  <c r="F34" i="7"/>
  <c r="BA100" i="1"/>
  <c r="F34" i="8"/>
  <c r="BA101" i="1"/>
  <c r="J34" i="4"/>
  <c r="AW97" i="1"/>
  <c r="J34" i="6"/>
  <c r="AW99" i="1" s="1"/>
  <c r="F37" i="7"/>
  <c r="BD100" i="1"/>
  <c r="J34" i="9"/>
  <c r="AW102" i="1"/>
  <c r="F35" i="9"/>
  <c r="BB102" i="1" s="1"/>
  <c r="J30" i="8"/>
  <c r="J34" i="2"/>
  <c r="F34" i="2"/>
  <c r="F37" i="3"/>
  <c r="BD96" i="1"/>
  <c r="J34" i="5"/>
  <c r="AW98" i="1"/>
  <c r="F35" i="6"/>
  <c r="BB99" i="1"/>
  <c r="J34" i="8"/>
  <c r="AW101" i="1"/>
  <c r="F36" i="3"/>
  <c r="BC96" i="1"/>
  <c r="F34" i="5"/>
  <c r="BA98" i="1"/>
  <c r="J34" i="7"/>
  <c r="AW100" i="1"/>
  <c r="F35" i="7"/>
  <c r="BB100" i="1"/>
  <c r="F35" i="8"/>
  <c r="BB101" i="1"/>
  <c r="F37" i="4"/>
  <c r="BD97" i="1"/>
  <c r="F35" i="3"/>
  <c r="BB96" i="1"/>
  <c r="F36" i="5"/>
  <c r="BC98" i="1"/>
  <c r="F34" i="9"/>
  <c r="BA102" i="1"/>
  <c r="F36" i="9"/>
  <c r="BC102" i="1"/>
  <c r="J34" i="3"/>
  <c r="AW96" i="1"/>
  <c r="F36" i="6"/>
  <c r="BC99" i="1"/>
  <c r="F35" i="4"/>
  <c r="BB97" i="1"/>
  <c r="F36" i="7"/>
  <c r="BC100" i="1"/>
  <c r="F36" i="8"/>
  <c r="BC101" i="1"/>
  <c r="P122" i="5" l="1"/>
  <c r="AU98" i="1" s="1"/>
  <c r="T184" i="4"/>
  <c r="T127" i="4"/>
  <c r="P135" i="2"/>
  <c r="P134" i="2"/>
  <c r="AU95" i="1"/>
  <c r="P122" i="9"/>
  <c r="P121" i="9"/>
  <c r="AU102" i="1"/>
  <c r="P127" i="4"/>
  <c r="AU97" i="1"/>
  <c r="T122" i="9"/>
  <c r="T121" i="9"/>
  <c r="BK184" i="4"/>
  <c r="J184" i="4" s="1"/>
  <c r="J102" i="4" s="1"/>
  <c r="T318" i="2"/>
  <c r="T122" i="5"/>
  <c r="R184" i="4"/>
  <c r="R122" i="5"/>
  <c r="R128" i="4"/>
  <c r="T135" i="2"/>
  <c r="T134" i="2"/>
  <c r="T127" i="6"/>
  <c r="R122" i="9"/>
  <c r="R121" i="9"/>
  <c r="T120" i="7"/>
  <c r="T119" i="7" s="1"/>
  <c r="R135" i="2"/>
  <c r="R318" i="2"/>
  <c r="BK128" i="4"/>
  <c r="J128" i="4"/>
  <c r="J97" i="4"/>
  <c r="BA95" i="1"/>
  <c r="AW95" i="1"/>
  <c r="BK119" i="3"/>
  <c r="J119" i="3"/>
  <c r="J97" i="3"/>
  <c r="BK127" i="6"/>
  <c r="J127" i="6"/>
  <c r="J96" i="6"/>
  <c r="BK120" i="7"/>
  <c r="J120" i="7" s="1"/>
  <c r="J97" i="7" s="1"/>
  <c r="BK122" i="5"/>
  <c r="J122" i="5"/>
  <c r="J30" i="5" s="1"/>
  <c r="AG98" i="1" s="1"/>
  <c r="AN98" i="1" s="1"/>
  <c r="BK122" i="9"/>
  <c r="J122" i="9"/>
  <c r="J97" i="9"/>
  <c r="AG101" i="1"/>
  <c r="BK127" i="4"/>
  <c r="J127" i="4"/>
  <c r="J30" i="4" s="1"/>
  <c r="AG97" i="1" s="1"/>
  <c r="BK134" i="2"/>
  <c r="J134" i="2" s="1"/>
  <c r="J30" i="2" s="1"/>
  <c r="AG95" i="1" s="1"/>
  <c r="J33" i="2"/>
  <c r="AV95" i="1" s="1"/>
  <c r="AT95" i="1" s="1"/>
  <c r="F33" i="3"/>
  <c r="AZ96" i="1"/>
  <c r="J33" i="4"/>
  <c r="AV97" i="1" s="1"/>
  <c r="AT97" i="1" s="1"/>
  <c r="F33" i="7"/>
  <c r="AZ100" i="1"/>
  <c r="J33" i="8"/>
  <c r="AV101" i="1" s="1"/>
  <c r="AT101" i="1" s="1"/>
  <c r="BC94" i="1"/>
  <c r="W32" i="1"/>
  <c r="BB94" i="1"/>
  <c r="W31" i="1"/>
  <c r="F33" i="4"/>
  <c r="AZ97" i="1" s="1"/>
  <c r="BA94" i="1"/>
  <c r="W30" i="1"/>
  <c r="J33" i="3"/>
  <c r="AV96" i="1"/>
  <c r="AT96" i="1"/>
  <c r="F33" i="5"/>
  <c r="AZ98" i="1" s="1"/>
  <c r="F33" i="6"/>
  <c r="AZ99" i="1" s="1"/>
  <c r="F33" i="8"/>
  <c r="AZ101" i="1"/>
  <c r="F33" i="9"/>
  <c r="AZ102" i="1"/>
  <c r="BD94" i="1"/>
  <c r="W33" i="1"/>
  <c r="F33" i="2"/>
  <c r="AZ95" i="1" s="1"/>
  <c r="J33" i="5"/>
  <c r="AV98" i="1"/>
  <c r="AT98" i="1" s="1"/>
  <c r="J33" i="7"/>
  <c r="AV100" i="1"/>
  <c r="AT100" i="1"/>
  <c r="J33" i="9"/>
  <c r="AV102" i="1"/>
  <c r="AT102" i="1"/>
  <c r="J33" i="6"/>
  <c r="AV99" i="1"/>
  <c r="AT99" i="1"/>
  <c r="AN101" i="1" l="1"/>
  <c r="R134" i="2"/>
  <c r="R127" i="4"/>
  <c r="J96" i="5"/>
  <c r="BK118" i="3"/>
  <c r="J118" i="3"/>
  <c r="J30" i="3" s="1"/>
  <c r="AG96" i="1" s="1"/>
  <c r="BK121" i="9"/>
  <c r="J121" i="9"/>
  <c r="J96" i="9"/>
  <c r="BK119" i="7"/>
  <c r="J119" i="7"/>
  <c r="J96" i="7"/>
  <c r="J39" i="8"/>
  <c r="AN97" i="1"/>
  <c r="J96" i="4"/>
  <c r="J39" i="5"/>
  <c r="J39" i="4"/>
  <c r="AN95" i="1"/>
  <c r="J96" i="2"/>
  <c r="J39" i="2"/>
  <c r="AU94" i="1"/>
  <c r="J30" i="6"/>
  <c r="AG99" i="1"/>
  <c r="AY94" i="1"/>
  <c r="AW94" i="1"/>
  <c r="AK30" i="1"/>
  <c r="AX94" i="1"/>
  <c r="AZ94" i="1"/>
  <c r="W29" i="1"/>
  <c r="J39" i="6" l="1"/>
  <c r="J39" i="3"/>
  <c r="J96" i="3"/>
  <c r="AN96" i="1"/>
  <c r="AN99" i="1"/>
  <c r="J30" i="9"/>
  <c r="AG102" i="1"/>
  <c r="J30" i="7"/>
  <c r="AG100" i="1"/>
  <c r="AV94" i="1"/>
  <c r="AK29" i="1"/>
  <c r="J39" i="7" l="1"/>
  <c r="J39" i="9"/>
  <c r="AN100" i="1"/>
  <c r="AN102" i="1"/>
  <c r="AG94" i="1"/>
  <c r="AK26" i="1"/>
  <c r="AT94" i="1"/>
  <c r="AN94" i="1" s="1"/>
  <c r="AK35" i="1" l="1"/>
</calcChain>
</file>

<file path=xl/sharedStrings.xml><?xml version="1.0" encoding="utf-8"?>
<sst xmlns="http://schemas.openxmlformats.org/spreadsheetml/2006/main" count="12426" uniqueCount="1730">
  <si>
    <t>Export Komplet</t>
  </si>
  <si>
    <t/>
  </si>
  <si>
    <t>2.0</t>
  </si>
  <si>
    <t>ZAMOK</t>
  </si>
  <si>
    <t>False</t>
  </si>
  <si>
    <t>{b7f7881c-189a-4c81-b626-5fcf7715855d}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</si>
  <si>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</si>
  <si>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</si>
  <si>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</si>
  <si>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</si>
  <si>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</si>
  <si>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</si>
  <si>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</si>
  <si>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</si>
  <si>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250423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</si>
  <si>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</si>
  <si>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</si>
  <si>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Nemocnice Náchod - Pavilog G - stavební úpravy části 1PP</t>
  </si>
  <si>
    <t>KSO:</t>
  </si>
  <si>
    <t>CC-CZ:</t>
  </si>
  <si>
    <t>Místo:</t>
  </si>
  <si>
    <t xml:space="preserve"> </t>
  </si>
  <si>
    <t>Datum:</t>
  </si>
  <si>
    <t>12. 9. 2025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</si>
  <si>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</si>
  <si>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</si>
  <si>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</si>
  <si>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</si>
  <si>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</si>
  <si>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</si>
  <si>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</si>
  <si>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</si>
  <si>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</si>
  <si>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</si>
  <si>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</si>
  <si>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</si>
  <si>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</si>
  <si>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</si>
  <si>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</si>
  <si>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</si>
  <si>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</si>
  <si>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</si>
  <si>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</si>
  <si>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</si>
  <si>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</si>
  <si>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</si>
  <si>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</si>
  <si>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</si>
  <si>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</si>
  <si>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</si>
  <si>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</si>
  <si>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</si>
  <si>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</si>
  <si>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</si>
  <si>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</si>
  <si>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</si>
  <si>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</si>
  <si>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</si>
  <si>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</si>
  <si>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</si>
  <si>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</si>
  <si>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</si>
  <si>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</si>
  <si>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</si>
  <si>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</si>
  <si>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</si>
  <si>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</si>
  <si>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</si>
  <si>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</si>
  <si>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</si>
  <si>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</si>
  <si>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</si>
  <si>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</si>
  <si>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</si>
  <si>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</si>
  <si>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</si>
  <si>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</si>
  <si>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</si>
  <si>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</si>
  <si>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ASŘ</t>
  </si>
  <si>
    <t>STA</t>
  </si>
  <si>
    <t>1</t>
  </si>
  <si>
    <t>{a6d4eec8-ca79-481b-972c-b73202d5b814}</t>
  </si>
  <si>
    <t>2</t>
  </si>
  <si>
    <t>UT</t>
  </si>
  <si>
    <t>Ústřední vytápění</t>
  </si>
  <si>
    <t>{7928b9e2-b7cb-434e-93eb-431567fa14ee}</t>
  </si>
  <si>
    <t>ZTI</t>
  </si>
  <si>
    <t>ZDRAVOTNĚ TECHNICKÉ INSTALACE</t>
  </si>
  <si>
    <t>{3785c9b9-59a2-4fda-9d9d-e0c2dbed195c}</t>
  </si>
  <si>
    <t>VZT</t>
  </si>
  <si>
    <t>Vzduchotechnika</t>
  </si>
  <si>
    <t>{d3dc4bfb-d6d4-445e-9449-f80754fcd9ad}</t>
  </si>
  <si>
    <t>EL</t>
  </si>
  <si>
    <t>Elektrorozvody</t>
  </si>
  <si>
    <t>{2deb5c7f-449f-47d7-8ef5-66768abeea99}</t>
  </si>
  <si>
    <t>MaR</t>
  </si>
  <si>
    <t>Měření a regulace</t>
  </si>
  <si>
    <t>{52727683-f028-4fe7-8901-3140fbf0756f}</t>
  </si>
  <si>
    <t>ČP</t>
  </si>
  <si>
    <t>Vestavba</t>
  </si>
  <si>
    <t>{6c967be1-7b55-49c0-a0a8-55de2736b735}</t>
  </si>
  <si>
    <t>VRN</t>
  </si>
  <si>
    <t>Vedlejší rozpočtové náklady</t>
  </si>
  <si>
    <t>{2720fc97-146e-49c9-a9ba-b9140b4af630}</t>
  </si>
  <si>
    <t>Ker_obklad</t>
  </si>
  <si>
    <t>65,4</t>
  </si>
  <si>
    <t>Vinyl</t>
  </si>
  <si>
    <t>137,04</t>
  </si>
  <si>
    <t>KRYCÍ LIST SOUPISU PRACÍ</t>
  </si>
  <si>
    <t>Ker_dlazba</t>
  </si>
  <si>
    <t>14,6</t>
  </si>
  <si>
    <t>Asf_kryt</t>
  </si>
  <si>
    <t>5,7</t>
  </si>
  <si>
    <t>Dem_PVC</t>
  </si>
  <si>
    <t>172,07</t>
  </si>
  <si>
    <t>Sanace_om</t>
  </si>
  <si>
    <t>38,9</t>
  </si>
  <si>
    <t>Objekt:</t>
  </si>
  <si>
    <t>Oprava_strop</t>
  </si>
  <si>
    <t>85,87</t>
  </si>
  <si>
    <t>D.1.1 - ASŘ</t>
  </si>
  <si>
    <t>Oprava_stěna</t>
  </si>
  <si>
    <t>376,24</t>
  </si>
  <si>
    <t>Potěr</t>
  </si>
  <si>
    <t>208,93</t>
  </si>
  <si>
    <t>štuk</t>
  </si>
  <si>
    <t>118,14</t>
  </si>
  <si>
    <t>Malby</t>
  </si>
  <si>
    <t>275,906</t>
  </si>
  <si>
    <t>HI_vod</t>
  </si>
  <si>
    <t>7,925</t>
  </si>
  <si>
    <t>Malby_omyv</t>
  </si>
  <si>
    <t>3,57</t>
  </si>
  <si>
    <t>57,29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</si>
  <si>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</si>
  <si>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</si>
  <si>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</si>
  <si>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</si>
  <si>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</si>
  <si>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</si>
  <si>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</si>
  <si>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</si>
  <si>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</si>
  <si>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</si>
  <si>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</si>
  <si>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</si>
  <si>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</si>
  <si>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</si>
  <si>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</si>
  <si>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</si>
  <si>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</si>
  <si>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</si>
  <si>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</si>
  <si>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</si>
  <si>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</si>
  <si>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</si>
  <si>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</si>
  <si>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</si>
  <si>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</si>
  <si>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</si>
  <si>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</si>
  <si>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</si>
  <si>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</si>
  <si>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</si>
  <si>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</si>
  <si>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</si>
  <si>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</si>
  <si>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</si>
  <si>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</si>
  <si>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</si>
  <si>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</si>
  <si>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</si>
  <si>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</si>
  <si>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</si>
  <si>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</si>
  <si>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113107141</t>
  </si>
  <si>
    <t>Odstranění podkladu živičného tl 50 mm ručně</t>
  </si>
  <si>
    <t>m2</t>
  </si>
  <si>
    <t>CS ÚRS 2025 01</t>
  </si>
  <si>
    <t>4</t>
  </si>
  <si>
    <t>-592161089</t>
  </si>
  <si>
    <t>PP</t>
  </si>
  <si>
    <t>Odstranění podkladů nebo krytů ručně s přemístěním hmot na skládku na vzdálenost do 3 m nebo s naložením na dopravní prostředek živičných, o tl. vrstvy do 50 mm</t>
  </si>
  <si>
    <t>VV</t>
  </si>
  <si>
    <t>Zakládání</t>
  </si>
  <si>
    <t>271542211</t>
  </si>
  <si>
    <t>Podsyp pod základové konstrukce se zhutněním z netříděné štěrkodrtě</t>
  </si>
  <si>
    <t>m3</t>
  </si>
  <si>
    <t>108751444</t>
  </si>
  <si>
    <t>Podsyp pod základové konstrukce se zhutněním a urovnáním povrchu ze štěrkodrtě netříděné</t>
  </si>
  <si>
    <t>"doplnění násypu pod podlahu po provedení TZB" (5+15)*0,3*0,2</t>
  </si>
  <si>
    <t>3</t>
  </si>
  <si>
    <t>Svislé a kompletní konstrukce</t>
  </si>
  <si>
    <t>310271081</t>
  </si>
  <si>
    <t>Zazdívka otvorů ve zdivu nadzákladovém pl přes 1 do 4 m2 pórobetonovými tvárnicemi do P2 na tenkovrstvou maltu tl 375 m</t>
  </si>
  <si>
    <t>-1349993268</t>
  </si>
  <si>
    <t>Zazdívka otvorů ve zdivu nadzákladovém pórobetonovými tvárnicemi plochy přes 1 do 4 m2, tl. zdiva 375 mm, pevnost tvárnic do P2</t>
  </si>
  <si>
    <t>"zazdění otvoru po vybouraných dvoukřídlých dveřích" 1,7*2,02</t>
  </si>
  <si>
    <t>317941123</t>
  </si>
  <si>
    <t>Osazování ocelových válcovaných nosníků na zdivu I, IE, U, UE nebo L přes č. 14 do č. 22 nebo výšky do 220 mm</t>
  </si>
  <si>
    <t>t</t>
  </si>
  <si>
    <t>-619319827</t>
  </si>
  <si>
    <t>Osazování ocelových válcovaných nosníků na zdivu I nebo IE nebo U nebo UE nebo L č. 14 až 22 nebo výšky do 220 mm</t>
  </si>
  <si>
    <t>5</t>
  </si>
  <si>
    <t>M</t>
  </si>
  <si>
    <t>13010718</t>
  </si>
  <si>
    <t>ocel profilová jakost S235JR (11 375) průřez I (IPN) 160</t>
  </si>
  <si>
    <t>8</t>
  </si>
  <si>
    <t>-784375102</t>
  </si>
  <si>
    <t>P</t>
  </si>
  <si>
    <t>Poznámka k položce:_x000D_
Hmotnost: 17,90 kg/m</t>
  </si>
  <si>
    <t>"statické zajištění otvoru" 1,25*2*17,9/1000</t>
  </si>
  <si>
    <t>6</t>
  </si>
  <si>
    <t>346244381</t>
  </si>
  <si>
    <t>Plentování jednostranné v do 200 mm válcovaných nosníků cihlami</t>
  </si>
  <si>
    <t>-263604170</t>
  </si>
  <si>
    <t>Plentování ocelových válcovaných nosníků jednostranné cihlami na maltu, výška stojiny do 200 mm</t>
  </si>
  <si>
    <t>"statické zajištění otvoru" 1,25*2*0,2</t>
  </si>
  <si>
    <t>Komunikace pozemní</t>
  </si>
  <si>
    <t>7</t>
  </si>
  <si>
    <t>572340112</t>
  </si>
  <si>
    <t>Vyspravení krytu komunikací po překopech pl do 15 m2 asfaltovým betonem ACO (AB) tl přes 50 do 70 mm</t>
  </si>
  <si>
    <t>2013735576</t>
  </si>
  <si>
    <t>Vyspravení krytu komunikací po překopech inženýrských sítí plochy do 15 m2 asfaltovým betonem ACO (AB), po zhutnění tl. přes 50 do 70 mm</t>
  </si>
  <si>
    <t>5,7*1</t>
  </si>
  <si>
    <t>Součet</t>
  </si>
  <si>
    <t>573211109</t>
  </si>
  <si>
    <t>Postřik živičný spojovací z asfaltu v množství 0,50 kg/m2</t>
  </si>
  <si>
    <t>-98908859</t>
  </si>
  <si>
    <t>Postřik spojovací PS bez posypu kamenivem z asfaltu silničního, v množství 0,50 kg/m2</t>
  </si>
  <si>
    <t>9</t>
  </si>
  <si>
    <t>R0501</t>
  </si>
  <si>
    <t>Čištění dešťových vpustí vč. ekologické likvidace</t>
  </si>
  <si>
    <t>kus</t>
  </si>
  <si>
    <t>317954699</t>
  </si>
  <si>
    <t>Úpravy povrchů, podlahy a osazování výplní</t>
  </si>
  <si>
    <t>10</t>
  </si>
  <si>
    <t>611325423</t>
  </si>
  <si>
    <t>Oprava vnitřní vápenocementové štukové omítky tl jádrové omítky do 20 mm a tl štuku do 3 mm stropů v rozsahu plochy přes 30 do 50 %</t>
  </si>
  <si>
    <t>-912903649</t>
  </si>
  <si>
    <t>Oprava vápenocementové omítky vnitřních ploch štukové dvouvrstvé, tl. jádrové omítky do 20 mm a tl. štuku do 3 mm stropů, v rozsahu opravované plochy přes 30 do 50%</t>
  </si>
  <si>
    <t>11</t>
  </si>
  <si>
    <t>612131101</t>
  </si>
  <si>
    <t>Cementový postřik vnitřních stěn nanášený celoplošně ručně</t>
  </si>
  <si>
    <t>-338162728</t>
  </si>
  <si>
    <t>Podkladní a spojovací vrstva vnitřních omítaných ploch cementový postřik nanášený ručně celoplošně stěn</t>
  </si>
  <si>
    <t>štuk+Malby_omyv</t>
  </si>
  <si>
    <t>612131151</t>
  </si>
  <si>
    <t>Sanační postřik vnitřních stěn nanášený celoplošně ručně</t>
  </si>
  <si>
    <t>1097131925</t>
  </si>
  <si>
    <t>Sanační postřik vnitřních omítaných ploch vápenocementový nanášený ručně celoplošně stěn</t>
  </si>
  <si>
    <t>13</t>
  </si>
  <si>
    <t>612321131</t>
  </si>
  <si>
    <t>Vápenocementový štuk vnitřních stěn tloušťky do 3 mm</t>
  </si>
  <si>
    <t>1938625286</t>
  </si>
  <si>
    <t>Vápenocementový štuk vnitřních ploch tloušťky do 3 mm svislých konstrukcí stěn</t>
  </si>
  <si>
    <t>"přeštukování stěn po celé výšce v místeech provádění sanace do 0,5m"</t>
  </si>
  <si>
    <t>3,3*(0,1+4,55+0,25+3,5+025+2,4)</t>
  </si>
  <si>
    <t>14</t>
  </si>
  <si>
    <t>612321141</t>
  </si>
  <si>
    <t>Vápenocementová omítka štuková dvouvrstvá vnitřních stěn nanášená ručně</t>
  </si>
  <si>
    <t>1103858848</t>
  </si>
  <si>
    <t>Omítka vápenocementová vnitřních ploch nanášená ručně dvouvrstvá, tloušťky jádrové omítky do 10 mm a tloušťky štuku do 3 mm štuková svislých konstrukcí stěn</t>
  </si>
  <si>
    <t>15</t>
  </si>
  <si>
    <t>612321191</t>
  </si>
  <si>
    <t>Příplatek k vápenocementové omítce vnitřních stěn za každých dalších 5 mm tloušťky ručně</t>
  </si>
  <si>
    <t>137128987</t>
  </si>
  <si>
    <t>Omítka vápenocementová vnitřních ploch nanášená ručně Příplatek k cenám za každých dalších i započatých 5 mm tloušťky omítky přes 10 mm stěn</t>
  </si>
  <si>
    <t>16</t>
  </si>
  <si>
    <t>612325422</t>
  </si>
  <si>
    <t>Oprava vnitřní vápenocementové štukové omítky tl jádrové omítky do 20 mm a tl štuku do 3 mm stěn v rozsahu plochy přes 10 do 30 %</t>
  </si>
  <si>
    <t>-514236466</t>
  </si>
  <si>
    <t>Oprava vápenocementové omítky vnitřních ploch štukové dvouvrstvé, tl. jádrové omítky do 20 mm a tl. štuku do 3 mm stěn, v rozsahu opravované plochy přes 10 do 30%</t>
  </si>
  <si>
    <t>17</t>
  </si>
  <si>
    <t>612326121</t>
  </si>
  <si>
    <t>Sanační omítka jednovrstvá vnitřních stěn nanášená ručně</t>
  </si>
  <si>
    <t>910380178</t>
  </si>
  <si>
    <t>Omítka sanační vnitřních ploch jednovrstvá jednovrstvá, tloušťky do 20 mm nanášená ručně svislých konstrukcí stěn</t>
  </si>
  <si>
    <t>18</t>
  </si>
  <si>
    <t>619995001</t>
  </si>
  <si>
    <t>Začištění omítek kolem oken, dveří, podlah nebo obkladů</t>
  </si>
  <si>
    <t>m</t>
  </si>
  <si>
    <t>-157836786</t>
  </si>
  <si>
    <t>Začištění omítek (s dodáním hmot) kolem oken, dveří, podlah, obkladů apod.</t>
  </si>
  <si>
    <t>kolem prostupů</t>
  </si>
  <si>
    <t>"pr. 250"0,25*4*2</t>
  </si>
  <si>
    <t>"0,6x0,45" (0,6*2+0,45*2)*2</t>
  </si>
  <si>
    <t>"pr.200" 4*0,2*2+4*0,2*2*2</t>
  </si>
  <si>
    <t>19</t>
  </si>
  <si>
    <t>632451105</t>
  </si>
  <si>
    <t>Cementový samonivelační potěr ze suchých směsí tl přes 10 do 15 mm</t>
  </si>
  <si>
    <t>1328043672</t>
  </si>
  <si>
    <t>Potěr cementový samonivelační ze suchých směsí tloušťky přes 10 do 15 mm</t>
  </si>
  <si>
    <t>"0.01-0.17" 20,91+0,72+0,72+12,59+27,42+13,81+3,42+3,42+1,7+44,17+15,6+22,75+27,1+2,16+1,42+1,42+5,6+4</t>
  </si>
  <si>
    <t>20</t>
  </si>
  <si>
    <t>631319211</t>
  </si>
  <si>
    <t>Příplatek k mazaninám za přidání PP mikrovláken pro objemové vyztužení 0,9 kg/m3</t>
  </si>
  <si>
    <t>-613728224</t>
  </si>
  <si>
    <t>Příplatek k cenám betonových mazanin za vyztužení polypropylenovými mikrovlákny objemové vyztužení 0,9 kg/m3</t>
  </si>
  <si>
    <t>Potěr*0,015</t>
  </si>
  <si>
    <t>Vedení trubní dálková a přípojná</t>
  </si>
  <si>
    <t>R08v09</t>
  </si>
  <si>
    <t>M+D plastového poklopu revizní šachty, pojízdný, nosnost cca 300kG + osazvoací rám se zabudováním do podlahy</t>
  </si>
  <si>
    <t>787401007</t>
  </si>
  <si>
    <t>M+D plastového poklupu revizní šachty, pojízdný, nosnost cca 300kG + osazvoací rám se zabudováním do podlahy</t>
  </si>
  <si>
    <t>"výrobek č. 9" 1</t>
  </si>
  <si>
    <t>Ostatní konstrukce a práce, bourání</t>
  </si>
  <si>
    <t>22</t>
  </si>
  <si>
    <t>919732211</t>
  </si>
  <si>
    <t>Styčná spára napojení nového živičného povrchu na stávající za tepla š 15 mm hl 25 mm s prořezáním</t>
  </si>
  <si>
    <t>-445626019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</si>
  <si>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</si>
  <si>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5,7+1</t>
  </si>
  <si>
    <t>23</t>
  </si>
  <si>
    <t>919735111</t>
  </si>
  <si>
    <t>Řezání stávajícího živičného krytu hl do 50 mm</t>
  </si>
  <si>
    <t>-210430360</t>
  </si>
  <si>
    <t>Řezání stávajícího živičného krytu nebo podkladu hloubky do 50 mm</t>
  </si>
  <si>
    <t>24</t>
  </si>
  <si>
    <t>949101111</t>
  </si>
  <si>
    <t>Lešení pomocné pro objekty pozemních staveb s lešeňovou podlahou v do 1,9 m zatížení do 150 kg/m2</t>
  </si>
  <si>
    <t>196065300</t>
  </si>
  <si>
    <t>Lešení pomocné pracovní pro objekty pozemních staveb pro zatížení do 150 kg/m2, o výšce lešeňové podlahy do 1,9 m</t>
  </si>
  <si>
    <t>Vinyl+Ker_dlazba</t>
  </si>
  <si>
    <t>25</t>
  </si>
  <si>
    <t>952901111</t>
  </si>
  <si>
    <t>Vyčištění budov bytové a občanské výstavby při výšce podlaží do 4 m</t>
  </si>
  <si>
    <t>690655699</t>
  </si>
  <si>
    <t>Vyčištění budov nebo objektů před předáním do užívání budov bytové nebo občanské výstavby, světlé výšky podlaží do 4 m</t>
  </si>
  <si>
    <t>26</t>
  </si>
  <si>
    <t>965042141</t>
  </si>
  <si>
    <t>Bourání podkladů pod dlažby nebo mazanin betonových nebo z litého asfaltu tl do 100 mm pl přes 4 m2</t>
  </si>
  <si>
    <t>1872784256</t>
  </si>
  <si>
    <t>Bourání mazanin betonových nebo z litého asfaltu tl. do 100 mm, plochy přes 4 m2</t>
  </si>
  <si>
    <t>"zřízení rýhy pro uložení nové kanalizace - odříznutí a vybourání podkladové mazaniny - ozn. č. 10" (0,9+1,5+7,15+2+0,9+3,4)*0,3*0,1</t>
  </si>
  <si>
    <t>27</t>
  </si>
  <si>
    <t>965042241</t>
  </si>
  <si>
    <t>Bourání podkladů pod dlažby nebo mazanin betonových nebo z litého asfaltu tl přes 100 mm pl přes 4 m2</t>
  </si>
  <si>
    <t>-345028425</t>
  </si>
  <si>
    <t>Bourání mazanin betonových nebo z litého asfaltu tl. přes 100 mm, plochy přes 4 m2</t>
  </si>
  <si>
    <t>Poznámka k položce:_x000D_
vybourání - podkladová mazanina v rámci ZTI</t>
  </si>
  <si>
    <t>"zřízení rýhy pro uložení nové kanalizace - odříznutí a vybourání vrchního potěru - ozn. 10" (0,9+1,5+7,15+2+0,9+3,4)*0,15*0,5</t>
  </si>
  <si>
    <t>28</t>
  </si>
  <si>
    <t>965046111</t>
  </si>
  <si>
    <t>Broušení stávajících betonových podlah úběr do 3 mm</t>
  </si>
  <si>
    <t>-321733676</t>
  </si>
  <si>
    <t>Bourací práce ozn. 4</t>
  </si>
  <si>
    <t>29</t>
  </si>
  <si>
    <t>965046119</t>
  </si>
  <si>
    <t>Příplatek k broušení stávajících betonových podlah za každý další 1 mm úběru</t>
  </si>
  <si>
    <t>16542574</t>
  </si>
  <si>
    <t>Broušení stávajících betonových podlah Příplatek k ceně za každý další 1 mm úběru</t>
  </si>
  <si>
    <t>172,07*12 'Přepočtené koeficientem množství</t>
  </si>
  <si>
    <t>30</t>
  </si>
  <si>
    <t>965049112</t>
  </si>
  <si>
    <t>Příplatek k bourání betonových mazanin za bourání mazanin se svařovanou sítí tl přes 100 mm</t>
  </si>
  <si>
    <t>1230045834</t>
  </si>
  <si>
    <t>Bourání mazanin Příplatek k cenám za bourání mazanin betonových se svařovanou sítí, tl. přes 100 mm</t>
  </si>
  <si>
    <t>"zřízení rýhy pro uložení nové kanalizace - odříznutí a vybourání vrchního potěru" (0,9+1,5+7,15+2+0,9+3,4)*0,15*0,5</t>
  </si>
  <si>
    <t>31</t>
  </si>
  <si>
    <t>968072456</t>
  </si>
  <si>
    <t>Vybourání kovových dveřních zárubní pl přes 2 m2</t>
  </si>
  <si>
    <t>-1814827480</t>
  </si>
  <si>
    <t>Vybourání kovových rámů oken s křídly, dveřních zárubní, vrat, stěn, ostění nebo obkladů dveřních zárubní, plochy přes 2 m2</t>
  </si>
  <si>
    <t>"odstranění stávajících dvoukřídlých dveří vč. zárubně - ozn. 1" 1,7*2,02</t>
  </si>
  <si>
    <t>"odstranění jednokřídlých dveří vč. zárubně"3*1*2,02</t>
  </si>
  <si>
    <t>32</t>
  </si>
  <si>
    <t>971033561</t>
  </si>
  <si>
    <t>Vybourání otvorů ve zdivu cihelném pl do 1 m2 na MVC nebo MV tl do 600 mm</t>
  </si>
  <si>
    <t>-114053449</t>
  </si>
  <si>
    <t>Vybourání otvorů ve zdivu základovém nebo nadzákladovém z cihel, tvárnic, příčkovek z cihel pálených na maltu vápennou nebo vápenocementovou plochy do 1 m2, tl. do 600 mm</t>
  </si>
  <si>
    <t>"vybourání prostupu 600x450mm pod stropem" 2*0,6*0,45*0,65</t>
  </si>
  <si>
    <t>"vybourání otvoru pro dveře - ozn. 2" 0,375*(2*1+1,25*0,2)</t>
  </si>
  <si>
    <t>33</t>
  </si>
  <si>
    <t>977151126</t>
  </si>
  <si>
    <t>Jádrové vrty diamantovými korunkami do stavebních materiálů D přes 200 do 225 mm</t>
  </si>
  <si>
    <t>-1823925134</t>
  </si>
  <si>
    <t>Jádrové vrty diamantovými korunkami do stavebních materiálů (železobetonu, betonu, cihel, obkladů, dlažeb, kamene) průměru přes 200 do 225 mm</t>
  </si>
  <si>
    <t>"nový VZT prostup pr. 200mm pod stropem" 2*0,5+0,25*2</t>
  </si>
  <si>
    <t>34</t>
  </si>
  <si>
    <t>977151129</t>
  </si>
  <si>
    <t>Jádrové vrty diamantovými korunkami do stavebních materiálů D přes 300 do 350 mm</t>
  </si>
  <si>
    <t>-418845981</t>
  </si>
  <si>
    <t>Jádrové vrty diamantovými korunkami do stavebních materiálů (železobetonu, betonu, cihel, obkladů, dlažeb, kamene) průměru přes 300 do 350 mm</t>
  </si>
  <si>
    <t>"prostup VZT pr. 350mm pod stropem" 2*0,5</t>
  </si>
  <si>
    <t>35</t>
  </si>
  <si>
    <t>977311112</t>
  </si>
  <si>
    <t>Řezání stávajících betonových mazanin nevyztužených hl do 100 mm</t>
  </si>
  <si>
    <t>1989268231</t>
  </si>
  <si>
    <t>Řezání stávajících betonových mazanin bez vyztužení hloubky přes 50 do 100 mm</t>
  </si>
  <si>
    <t>Poznámka k položce:_x000D_
pro ZTI vybourání podkladové mazaniny</t>
  </si>
  <si>
    <t>"zřízení rýhy pro uložení nové kanalizace - odříznutí a vybourání podkladové mazaniny" (05+15)*2</t>
  </si>
  <si>
    <t>36</t>
  </si>
  <si>
    <t>977312113</t>
  </si>
  <si>
    <t>Řezání stávajících betonových mazanin vyztužených hl do 150 mm</t>
  </si>
  <si>
    <t>-1321270586</t>
  </si>
  <si>
    <t>Řezání stávajících betonových mazanin s vyztužením hloubky přes 100 do 150 mm</t>
  </si>
  <si>
    <t>"zřízení rýhy pro uložení nové kanalizace - odříznutí a vybourání vrchního potěru" (5+15)*2</t>
  </si>
  <si>
    <t>37</t>
  </si>
  <si>
    <t>978011161</t>
  </si>
  <si>
    <t>Otlučení (osekání) vnitřní vápenné nebo vápenocementové omítky stropů v rozsahu přes 30 do 50 %</t>
  </si>
  <si>
    <t>-851014580</t>
  </si>
  <si>
    <t>Otlučení vápenných nebo vápenocementových omítek vnitřních ploch stropů, v rozsahu přes 30 do 50 %</t>
  </si>
  <si>
    <t>"0.09 Chodba" 44,17</t>
  </si>
  <si>
    <t>"0.12 Šatna" 27,1</t>
  </si>
  <si>
    <t>"0.13 Úklid" 2,16</t>
  </si>
  <si>
    <t>"0.14 WC Muži" 1,42</t>
  </si>
  <si>
    <t>"0.15 WC Ženy" 1,42</t>
  </si>
  <si>
    <t>"0.16 Předsíň WC" 5,6</t>
  </si>
  <si>
    <t>"0.17 Sprcha" 4</t>
  </si>
  <si>
    <t>38</t>
  </si>
  <si>
    <t>978013141</t>
  </si>
  <si>
    <t>Otlučení (osekání) vnitřní vápenné nebo vápenocementové omítky stěn v rozsahu přes 10 do 30 %</t>
  </si>
  <si>
    <t>1638459840</t>
  </si>
  <si>
    <t>Otlučení vápenných nebo vápenocementových omítek vnitřních ploch stěn s vyškrabáním spar, s očištěním zdiva, v rozsahu přes 10 do 30 %</t>
  </si>
  <si>
    <t>"0.04 Archiv" 3,25*(6,35*2+14,25*2)-1,7*2,1-1*2,1-8*1,2*1</t>
  </si>
  <si>
    <t>"0.13 Chodba" 3,25*(16,4*2+2,7)-1,7*2,1-1*2,2*3-1,7*2,1</t>
  </si>
  <si>
    <t>"0.14 Sklad" 3,25*(6,5*2+4,55*2+2*2)-1*2*2-1,2*1*2</t>
  </si>
  <si>
    <t>"0.15 Sklad" 3,25*(3,5*2+6,5*2)-1,2*1-1*2</t>
  </si>
  <si>
    <t>"0.16 Sklad" 3,25*(2,4*2+6,5*2)-1*2-1*1,2</t>
  </si>
  <si>
    <t>-sanace_om</t>
  </si>
  <si>
    <t>39</t>
  </si>
  <si>
    <t>978013191</t>
  </si>
  <si>
    <t>Otlučení (osekání) vnitřní vápenné nebo vápenocementové omítky stěn v rozsahu přes 50 do 100 %</t>
  </si>
  <si>
    <t>321060303</t>
  </si>
  <si>
    <t>Otlučení vápenných nebo vápenocementových omítek vnitřních ploch stěn s vyškrabáním spar, s očištěním zdiva, v rozsahu přes 50 do 100 %</t>
  </si>
  <si>
    <t>Bourací práce ozn. 6</t>
  </si>
  <si>
    <t>"odstranění sátvající vlhké omítky až na zdivo výšky 2m" 2*(2+6,5+2)</t>
  </si>
  <si>
    <t>Bourací práce ozn. 7</t>
  </si>
  <si>
    <t>"odstranění sátvající vlhké omítky až na zdivo výšky 0,5m" 0,5*(0,1+4,55+0,25+3,5+025+2,4)</t>
  </si>
  <si>
    <t>40</t>
  </si>
  <si>
    <t>R0901</t>
  </si>
  <si>
    <t>Demontáž a odstranění původních regálů v archivů vč. přesunu a likvidace</t>
  </si>
  <si>
    <t>kpl</t>
  </si>
  <si>
    <t>-226119746</t>
  </si>
  <si>
    <t>41</t>
  </si>
  <si>
    <t>R0902</t>
  </si>
  <si>
    <t>Utěsnění prostupů - dle PD</t>
  </si>
  <si>
    <t>-270727585</t>
  </si>
  <si>
    <t>42</t>
  </si>
  <si>
    <t>R0909</t>
  </si>
  <si>
    <t>Trasy  pro rozvody TZB -  prostupy základy</t>
  </si>
  <si>
    <t>-1388888567</t>
  </si>
  <si>
    <t>"počet prostupů" 3</t>
  </si>
  <si>
    <t>43</t>
  </si>
  <si>
    <t>R09Dem01</t>
  </si>
  <si>
    <t>Demontáž stávajícího poklopu 900/600 vč. osazovacího rámu a likvidace</t>
  </si>
  <si>
    <t>884180187</t>
  </si>
  <si>
    <t>Bourací práce ozn. 8</t>
  </si>
  <si>
    <t>997</t>
  </si>
  <si>
    <t>Doprava suti a vybouraných hmot</t>
  </si>
  <si>
    <t>44</t>
  </si>
  <si>
    <t>997013211</t>
  </si>
  <si>
    <t>Vnitrostaveništní doprava suti a vybouraných hmot pro budovy v do 6 m ručně</t>
  </si>
  <si>
    <t>607043023</t>
  </si>
  <si>
    <t>Vnitrostaveništní doprava suti a vybouraných hmot vodorovně do 50 m s naložením ručně pro budovy a haly výšky do 6 m</t>
  </si>
  <si>
    <t>45</t>
  </si>
  <si>
    <t>997013501</t>
  </si>
  <si>
    <t>Odvoz suti a vybouraných hmot na skládku nebo meziskládku do 1 km se složením</t>
  </si>
  <si>
    <t>-2072860313</t>
  </si>
  <si>
    <t>Odvoz suti a vybouraných hmot na skládku nebo meziskládku se složením, na vzdálenost do 1 km</t>
  </si>
  <si>
    <t>46</t>
  </si>
  <si>
    <t>997013509</t>
  </si>
  <si>
    <t>Příplatek k odvozu suti a vybouraných hmot na skládku ZKD 1 km přes 1 km</t>
  </si>
  <si>
    <t>-1848856942</t>
  </si>
  <si>
    <t>Odvoz suti a vybouraných hmot na skládku nebo meziskládku se složením, na vzdálenost Příplatek k ceně za každý další započatý 1 km přes 1 km</t>
  </si>
  <si>
    <t>22,726*5 'Přepočtené koeficientem množství</t>
  </si>
  <si>
    <t>47</t>
  </si>
  <si>
    <t>997013631</t>
  </si>
  <si>
    <t>Poplatek za uložení na skládce (skládkovné) stavebního odpadu směsného kód odpadu 17 09 04</t>
  </si>
  <si>
    <t>719174869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</si>
  <si>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</si>
  <si>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</si>
  <si>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</si>
  <si>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48</t>
  </si>
  <si>
    <t>998018001</t>
  </si>
  <si>
    <t>Přesun hmot pro budovy ruční pro budovy v do 6 m</t>
  </si>
  <si>
    <t>709146565</t>
  </si>
  <si>
    <t>Přesun hmot pro budovy občanské výstavby, bydlení, výrobu a služby ruční (bez užití mechanizace) vodorovná dopravní vzdálenost do 100 m pro budovy s jakoukoliv nosnou konstrukcí výšky do 6 m</t>
  </si>
  <si>
    <t>PSV</t>
  </si>
  <si>
    <t>Práce a dodávky PSV</t>
  </si>
  <si>
    <t>711</t>
  </si>
  <si>
    <t>Izolace proti vodě, vlhkosti a plynům</t>
  </si>
  <si>
    <t>49</t>
  </si>
  <si>
    <t>711111001</t>
  </si>
  <si>
    <t>Provedení izolace proti zemní vlhkosti vodorovné za studena nátěrem penetračním</t>
  </si>
  <si>
    <t>-589148937</t>
  </si>
  <si>
    <t>Provedení izolace proti zemní vlhkosti natěradly a tmely za studena na ploše vodorovné V nátěrem penetračním</t>
  </si>
  <si>
    <t>"napojení HI na stávající lepenku" (0,9+1,5+7,15+2+0,9+3,4)*0,5</t>
  </si>
  <si>
    <t>50</t>
  </si>
  <si>
    <t>11163150</t>
  </si>
  <si>
    <t>lak penetrační asfaltový</t>
  </si>
  <si>
    <t>-603450696</t>
  </si>
  <si>
    <t>Poznámka k položce:_x000D_
Spotřeba 0,3-0,4kg/m2</t>
  </si>
  <si>
    <t>7,925*0,0003 'Přepočtené koeficientem množství</t>
  </si>
  <si>
    <t>51</t>
  </si>
  <si>
    <t>711131801</t>
  </si>
  <si>
    <t>Odstranění izolace proti vodě, vlhkosti a plynům z pásů AIP nebo tkaniny na sucho z plochy vodorovné</t>
  </si>
  <si>
    <t>1172873132</t>
  </si>
  <si>
    <t>Odstranění izolace proti vodě, vlhkosti a plynům z pásů na sucho AIP nebo tkaniny z plochy vodorovné V</t>
  </si>
  <si>
    <t>"zřízení rýhy pro uložení nové kanalizace - odříznutí a vybourání podkladnové mazaniny" (0,9+1,5+7,15+2+0,9)*0,3*2</t>
  </si>
  <si>
    <t>52</t>
  </si>
  <si>
    <t>711141559</t>
  </si>
  <si>
    <t>Provedení izolace proti zemní vlhkosti pásy přitavením vodorovné NAIP</t>
  </si>
  <si>
    <t>-2068229434</t>
  </si>
  <si>
    <t>Provedení izolace proti zemní vlhkosti pásy přitavením NAIP na ploše vodorovné V</t>
  </si>
  <si>
    <t>HI_vod*2</t>
  </si>
  <si>
    <t>53</t>
  </si>
  <si>
    <t>62853004</t>
  </si>
  <si>
    <t>pás asfaltový natavitelný modifikovaný SBS s vložkou ze skleněné tkaniny a spalitelnou PE fólií nebo jemnozrnným minerálním posypem na horním povrchu tl 4,0mm</t>
  </si>
  <si>
    <t>374671109</t>
  </si>
  <si>
    <t>15,85*1,1655 'Přepočtené koeficientem množství</t>
  </si>
  <si>
    <t>54</t>
  </si>
  <si>
    <t>998711311</t>
  </si>
  <si>
    <t>Přesun hmot procentní pro izolace proti vodě, vlhkosti a plynům ruční v objektech v do 6 m</t>
  </si>
  <si>
    <t>%</t>
  </si>
  <si>
    <t>-677498067</t>
  </si>
  <si>
    <t>Přesun hmot pro izolace proti vodě, vlhkosti a plynům stanovený procentní sazbou (%) z ceny vodorovná dopravní vzdálenost do 50 m ruční (bez užití mechanizace) v objektech výšky do 6 m</t>
  </si>
  <si>
    <t>763</t>
  </si>
  <si>
    <t>Konstrukce suché výstavby</t>
  </si>
  <si>
    <t>55</t>
  </si>
  <si>
    <t>763111333</t>
  </si>
  <si>
    <t>SDK příčka tl 100 mm profil CW+UW 75 desky 1xH2 12,5 s izolací EI 30 Rw do 45 dB</t>
  </si>
  <si>
    <t>1735541427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</si>
  <si>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</si>
  <si>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"nové sdk příčky" 3,25*(1,5+2+2+1,3+1,9)-0,8*2,02*4</t>
  </si>
  <si>
    <t>56</t>
  </si>
  <si>
    <t>763111911</t>
  </si>
  <si>
    <t>Zhotovení otvoru vel. do 0,1 m2 v SDK příčce tl do 100 mm s vyztužením profily</t>
  </si>
  <si>
    <t>-1019423659</t>
  </si>
  <si>
    <t>Zhotovení otvorů v příčkách ze sádrokartonových desek pro prostupy (voda, elektro, topení, VZT), osvětlení, okna, revizní klapky a dvířka včetně vyztužení profily pro příčku tl. do 100 mm, velikost do 0,10 m2</t>
  </si>
  <si>
    <t>"VZT 20/20/10" 8</t>
  </si>
  <si>
    <t>57</t>
  </si>
  <si>
    <t>763135102</t>
  </si>
  <si>
    <t>Montáž SDK kazetového podhledu z kazet 600x600 mm na zavěšenou polozapuštěnou nosnou konstrukci</t>
  </si>
  <si>
    <t>1647020252</t>
  </si>
  <si>
    <t>Montáž sádrokartonového podhledu kazetového demontovatelného včetně zavěšené nosné konstrukce velikosti kazet 600x600 mm polozapuštěné</t>
  </si>
  <si>
    <t>Podhledy v m.č. 0.01-0.08 (výjma 0.04) jsou součástí dodávky čísté vestavby</t>
  </si>
  <si>
    <t>"E - nový minerální kazetový podhled" 27,42</t>
  </si>
  <si>
    <t>"F - nový minerální kazetový podhled" 15,6+22,75+27,1+2,16</t>
  </si>
  <si>
    <t>"G - nový minerální kazetový podhled" 44,17</t>
  </si>
  <si>
    <t>20,91+0,72+0,72+12,59+13,81+3,42+3,42</t>
  </si>
  <si>
    <t>58</t>
  </si>
  <si>
    <t>59030571</t>
  </si>
  <si>
    <t>podhled kazetový bez děrování polozapuštěná hrana tl 10mm 600x600mm</t>
  </si>
  <si>
    <t>-1058956761</t>
  </si>
  <si>
    <t>194,79*1,05 'Přepočtené koeficientem množství</t>
  </si>
  <si>
    <t>59</t>
  </si>
  <si>
    <t>763135812</t>
  </si>
  <si>
    <t>Demontáž podhledu sádrokartonového kazetového na roštu polozapuštěném</t>
  </si>
  <si>
    <t>-1678092698</t>
  </si>
  <si>
    <t>Demontáž podhledu sádrokartonového kazetového zavěšeného na roštu polozapuštěném</t>
  </si>
  <si>
    <t>"0.04 archiv - ozn. 3" 90,47</t>
  </si>
  <si>
    <t>60</t>
  </si>
  <si>
    <t>998763511</t>
  </si>
  <si>
    <t>Přesun hmot procentní pro konstrukce montované z desek ruční v objektech v do 6 m</t>
  </si>
  <si>
    <t>-1881963122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</si>
  <si>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</si>
  <si>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766</t>
  </si>
  <si>
    <t>Konstrukce truhlářské</t>
  </si>
  <si>
    <t>61</t>
  </si>
  <si>
    <t>766691812</t>
  </si>
  <si>
    <t>Demontáž parapetních desek dřevěných nebo plastových šířky přes 300 mm</t>
  </si>
  <si>
    <t>-583338455</t>
  </si>
  <si>
    <t>Demontáž parapetních desek šířky přes 300 mm</t>
  </si>
  <si>
    <t>"demontáž stávajícího vnitřního parapetu - ozn č. 9" 5*1,2</t>
  </si>
  <si>
    <t>62</t>
  </si>
  <si>
    <t>766694126</t>
  </si>
  <si>
    <t>Montáž parapetních desek dřevěných nebo plastových š přes 30 cm</t>
  </si>
  <si>
    <t>1261304009</t>
  </si>
  <si>
    <t>Montáž ostatních truhlářských konstrukcí parapetních desek dřevěných nebo plastových šířky přes 300 mm</t>
  </si>
  <si>
    <t>"výrobek č. 1" 5*1,2</t>
  </si>
  <si>
    <t>63</t>
  </si>
  <si>
    <t>R766v01</t>
  </si>
  <si>
    <t>umělohmotný komůrkový parapet s ozubem, šířka 550mm</t>
  </si>
  <si>
    <t>64051152</t>
  </si>
  <si>
    <t>64</t>
  </si>
  <si>
    <t>R766v02</t>
  </si>
  <si>
    <t>Stávající plastové okno - úprava</t>
  </si>
  <si>
    <t>-955832990</t>
  </si>
  <si>
    <t>Poznámka k položce:_x000D_
Stávající křídlo překovat, opatřit novým celoobvodovým kováním s ovládáním otevírání pomocí pákového ovladače z prostoru podlahy</t>
  </si>
  <si>
    <t>"výrobek č.2" 4</t>
  </si>
  <si>
    <t>65</t>
  </si>
  <si>
    <t>R766v03</t>
  </si>
  <si>
    <t>M+D dřevěných dveří, výrobek č. 3 -  900/1970 vč. zárubně a příslušenství - dle PD</t>
  </si>
  <si>
    <t>-405438920</t>
  </si>
  <si>
    <t>"výrobek č. 3" 1</t>
  </si>
  <si>
    <t>66</t>
  </si>
  <si>
    <t>R766v04</t>
  </si>
  <si>
    <t>M+D dřevěných dveří, výrobek č. 4 - 700/1970 vč. zárubní a příslušenství - dle PD</t>
  </si>
  <si>
    <t>-1995261959</t>
  </si>
  <si>
    <t>"výrobek č.4" 3</t>
  </si>
  <si>
    <t>67</t>
  </si>
  <si>
    <t>R766v05</t>
  </si>
  <si>
    <t>M+D dřevěných dveří, výrobek č. 5 - 800/1970 vč. zárubně a příslušenství - dle PD</t>
  </si>
  <si>
    <t>-1666313688</t>
  </si>
  <si>
    <t>"výrobek č. 5" 1</t>
  </si>
  <si>
    <t>68</t>
  </si>
  <si>
    <t>R766v06</t>
  </si>
  <si>
    <t>M+D dřevěných dveří, výrobek č. 6 -  900/1970 vč. zárubně a příslušenství - dle PD</t>
  </si>
  <si>
    <t>184826557</t>
  </si>
  <si>
    <t>"výrobek č. 6" 3</t>
  </si>
  <si>
    <t>69</t>
  </si>
  <si>
    <t>R766v07</t>
  </si>
  <si>
    <t>M+D plastové prosklené stěny, výrobek č. 7 - 2700/2200 - dle PD</t>
  </si>
  <si>
    <t>304877295</t>
  </si>
  <si>
    <t>"výrobek č. 7" 1</t>
  </si>
  <si>
    <t>70</t>
  </si>
  <si>
    <t>R766v08</t>
  </si>
  <si>
    <t>M+D dřevěných dveří, výrobek č. 8 - 700/1970 vč. zárubní a příslušenství - dle PD</t>
  </si>
  <si>
    <t>-1535510314</t>
  </si>
  <si>
    <t>"výrobek č.8" 1</t>
  </si>
  <si>
    <t>71</t>
  </si>
  <si>
    <t>R766v10</t>
  </si>
  <si>
    <t>M+D dřevěné šatní stěny s věšáky a botníkem, laminodeska tl. 20mm, olepené hrany</t>
  </si>
  <si>
    <t>32646003</t>
  </si>
  <si>
    <t>72</t>
  </si>
  <si>
    <t>998766311</t>
  </si>
  <si>
    <t>Přesun hmot procentní pro kce truhlářské ruční v objektech v do 6 m</t>
  </si>
  <si>
    <t>1274537178</t>
  </si>
  <si>
    <t>Přesun hmot pro konstrukce truhlářské stanovený procentní sazbou (%) z ceny vodorovná dopravní vzdálenost do 50 m ruční (bez užití mechanizace) v objektech výšky do 6 m</t>
  </si>
  <si>
    <t>771</t>
  </si>
  <si>
    <t>Podlahy z dlaždic</t>
  </si>
  <si>
    <t>73</t>
  </si>
  <si>
    <t>771111011</t>
  </si>
  <si>
    <t>Vysátí podkladu před pokládkou dlažby</t>
  </si>
  <si>
    <t>-1600691758</t>
  </si>
  <si>
    <t>Příprava podkladu před provedením dlažby vysátí podlah</t>
  </si>
  <si>
    <t>74</t>
  </si>
  <si>
    <t>771121011</t>
  </si>
  <si>
    <t>Nátěr penetrační na podlahu</t>
  </si>
  <si>
    <t>-1584077294</t>
  </si>
  <si>
    <t>Příprava podkladu před provedením dlažby nátěr penetrační na podlahu</t>
  </si>
  <si>
    <t>75</t>
  </si>
  <si>
    <t>771121025</t>
  </si>
  <si>
    <t>Broušení stávajícího podkladu před litím stěrky před pokládkou dlažby</t>
  </si>
  <si>
    <t>-1680429565</t>
  </si>
  <si>
    <t>Příprava podkladu před provedením dlažby broušení podlah stávajícího podkladu před litím stěrky</t>
  </si>
  <si>
    <t>76</t>
  </si>
  <si>
    <t>771161021</t>
  </si>
  <si>
    <t>Montáž profilu ukončujícího pro plynulý přechod (dlažby s kobercem apod.)</t>
  </si>
  <si>
    <t>-1356023629</t>
  </si>
  <si>
    <t>Příprava podkladu před provedením dlažby montáž profilu ukončujícího profilu pro plynulý přechod (dlažba-koberec apod.)</t>
  </si>
  <si>
    <t>"přechod dlažby x vinyl" 0,9</t>
  </si>
  <si>
    <t>77</t>
  </si>
  <si>
    <t>59054100</t>
  </si>
  <si>
    <t>profil přechodový Al s pohyblivým ramenem 8x20mm</t>
  </si>
  <si>
    <t>460015013</t>
  </si>
  <si>
    <t>0,9*1,1 'Přepočtené koeficientem množství</t>
  </si>
  <si>
    <t>78</t>
  </si>
  <si>
    <t>771551810</t>
  </si>
  <si>
    <t>Demontáž podlah z dlaždic teracových kladených do malty</t>
  </si>
  <si>
    <t>-1415143690</t>
  </si>
  <si>
    <t>Bourací práce ozn. 5</t>
  </si>
  <si>
    <t>"0.13 Chodba" 44,11</t>
  </si>
  <si>
    <t>79</t>
  </si>
  <si>
    <t>771574413</t>
  </si>
  <si>
    <t>Montáž podlah keramických hladkých lepených cementovým flexibilním lepidlem přes 2 do 4 ks/m2</t>
  </si>
  <si>
    <t>-1759169897</t>
  </si>
  <si>
    <t>Montáž podlah z dlaždic keramických lepených cementovým flexibilním lepidlem hladkých, tloušťky do 10 mm přes 2 do 4 ks/m2</t>
  </si>
  <si>
    <t>Poznámka k položce:_x000D_
do ceny zahrnout spárovací hmotu s biocidní složkou, dilatace dle doporuční výrobce</t>
  </si>
  <si>
    <t>80</t>
  </si>
  <si>
    <t>59761136</t>
  </si>
  <si>
    <t>dlažba keramická slinutá mrazuvzdorná povrch hladký/lesklý tl do 10mm přes 2 do 4ks/m2</t>
  </si>
  <si>
    <t>97479392</t>
  </si>
  <si>
    <t>14,6*1,15 'Přepočtené koeficientem množství</t>
  </si>
  <si>
    <t>81</t>
  </si>
  <si>
    <t>771577211</t>
  </si>
  <si>
    <t>Příplatek k montáži podlah keramických lepených cementovým flexibilním lepidlem za plochu do 5 m2</t>
  </si>
  <si>
    <t>-1256270213</t>
  </si>
  <si>
    <t>Montáž podlah z dlaždic keramických lepených cementovým flexibilním lepidlem Příplatek k cenám za plochu do 5 m2 jednotlivě</t>
  </si>
  <si>
    <t>82</t>
  </si>
  <si>
    <t>771591112</t>
  </si>
  <si>
    <t>Izolace pod dlažbu nátěrem nebo stěrkou ve dvou vrstvách</t>
  </si>
  <si>
    <t>196017690</t>
  </si>
  <si>
    <t>Izolace podlahy pod dlažbu nátěrem nebo stěrkou ve dvou vrstvách</t>
  </si>
  <si>
    <t>83</t>
  </si>
  <si>
    <t>771591121</t>
  </si>
  <si>
    <t>Podlahy separační provazec do pružných spar průměru 4 mm</t>
  </si>
  <si>
    <t>-1735828994</t>
  </si>
  <si>
    <t>Podlahy - dokončovací práce separační provazec do pružných spar, průměru 4 mm</t>
  </si>
  <si>
    <t>"0.11 Denní místnost" (4,2)</t>
  </si>
  <si>
    <t>"0.12 Šatna" (1,2+0,7)</t>
  </si>
  <si>
    <t>"0.13 Úklid"(1,35*2+1,2*2)</t>
  </si>
  <si>
    <t>"0.14 WC Muži" (0,95*2+1,5*2)</t>
  </si>
  <si>
    <t>"0.15 WC Ženy" (0,95*2+1,5*2)</t>
  </si>
  <si>
    <t>"0.16 Předsíň WC"(2,8*2+2*2)</t>
  </si>
  <si>
    <t>"0.17 Sprcha" (2*2+2*2)</t>
  </si>
  <si>
    <t>84</t>
  </si>
  <si>
    <t>771592011</t>
  </si>
  <si>
    <t>Čištění vnitřních ploch podlah nebo schodišť po položení dlažby chemickými prostředky</t>
  </si>
  <si>
    <t>-1493097337</t>
  </si>
  <si>
    <t>Čištění vnitřních ploch po položení dlažby podlah nebo schodišť chemickými prostředky</t>
  </si>
  <si>
    <t>85</t>
  </si>
  <si>
    <t>998771201</t>
  </si>
  <si>
    <t>Přesun hmot procentní pro podlahy z dlaždic v objektech v do 6 m</t>
  </si>
  <si>
    <t>216084244</t>
  </si>
  <si>
    <t>Přesun hmot pro podlahy z dlaždic stanovený procentní sazbou (%) z ceny vodorovná dopravní vzdálenost do 50 m základní v objektech výšky do 6 m</t>
  </si>
  <si>
    <t>776</t>
  </si>
  <si>
    <t>Podlahy povlakové</t>
  </si>
  <si>
    <t>86</t>
  </si>
  <si>
    <t>776111116</t>
  </si>
  <si>
    <t>Odstranění zbytků lepidla z podkladu povlakových podlah broušením</t>
  </si>
  <si>
    <t>-887291059</t>
  </si>
  <si>
    <t>Příprava podkladu povlakových podlah a stěn broušení podlah stávajícího podkladu pro odstranění lepidla (po starých krytinách)</t>
  </si>
  <si>
    <t>Podlaha 0.01-0.08 (vyjma 0.04) dodávka ČP - přípravné práce</t>
  </si>
  <si>
    <t>20,91+0,72+0,72+12,59+13,81+3,42+3,42+1,7</t>
  </si>
  <si>
    <t>87</t>
  </si>
  <si>
    <t>776111311</t>
  </si>
  <si>
    <t>Vysátí podkladu povlakových podlah</t>
  </si>
  <si>
    <t>1900747218</t>
  </si>
  <si>
    <t>Příprava podkladu povlakových podlah a stěn vysátí podlah</t>
  </si>
  <si>
    <t>Vinyl+ČP</t>
  </si>
  <si>
    <t>88</t>
  </si>
  <si>
    <t>776121112</t>
  </si>
  <si>
    <t>Vodou ředitelná penetrace savého podkladu povlakových podlah</t>
  </si>
  <si>
    <t>-675589029</t>
  </si>
  <si>
    <t>Příprava podkladu povlakových podlah a stěn penetrace vodou ředitelná podlah</t>
  </si>
  <si>
    <t>Vinyl++ČP</t>
  </si>
  <si>
    <t>89</t>
  </si>
  <si>
    <t>R77601</t>
  </si>
  <si>
    <t>Spojovací můstek</t>
  </si>
  <si>
    <t>-1509523752</t>
  </si>
  <si>
    <t>vinyl+potěr+ČP</t>
  </si>
  <si>
    <t>90</t>
  </si>
  <si>
    <t>776141121</t>
  </si>
  <si>
    <t>Stěrka podlahová nivelační pro vyrovnání podkladu povlakových podlah pevnosti 30 MPa tl do 3 mm</t>
  </si>
  <si>
    <t>-1944856969</t>
  </si>
  <si>
    <t>Příprava podkladu povlakových podlah a stěn vyrovnání samonivelační stěrkou podlah min.pevnosti 30 MPa, tloušťky do 3 mm</t>
  </si>
  <si>
    <t>91</t>
  </si>
  <si>
    <t>776231111</t>
  </si>
  <si>
    <t>Lepení lamel a čtverců z vinylu standardním lepidlem</t>
  </si>
  <si>
    <t>-757916543</t>
  </si>
  <si>
    <t>Montáž podlahovin z vinylu lepením lamel nebo čtverců standardním lepidlem</t>
  </si>
  <si>
    <t>Poznámka k položce:_x000D_
dilatace v místě dveří, přechod povrchů řešen sparou vyplněnou silikonem</t>
  </si>
  <si>
    <t>"m.č. 0.04, 0.09-0.12</t>
  </si>
  <si>
    <t>27,42+44,17+15,6+22,75+27,1</t>
  </si>
  <si>
    <t>Podlaha 0.01-0.08 (vyjma 0.04) jsou součástí dodávky ČP</t>
  </si>
  <si>
    <t>92</t>
  </si>
  <si>
    <t>28411043</t>
  </si>
  <si>
    <t>dílec vinylový homogenní antistatický třída zátěže 34/43, hořlavost Bfl-s1, odpor krytiny &lt;=10^8 tl 2mm</t>
  </si>
  <si>
    <t>2008860863</t>
  </si>
  <si>
    <t>137,04*1,1 'Přepočtené koeficientem množství</t>
  </si>
  <si>
    <t>93</t>
  </si>
  <si>
    <t>776201812</t>
  </si>
  <si>
    <t>Demontáž lepených povlakových podlah s podložkou ručně</t>
  </si>
  <si>
    <t>-90274833</t>
  </si>
  <si>
    <t>Demontáž povlakových podlahovin lepených ručně s podložkou</t>
  </si>
  <si>
    <t>"0.04 Archiv" 90,47</t>
  </si>
  <si>
    <t>"0.14 Sklad" 43,25</t>
  </si>
  <si>
    <t>"0.15 Sklad" 22,75</t>
  </si>
  <si>
    <t>"0.16 Sklad" 15,6</t>
  </si>
  <si>
    <t>94</t>
  </si>
  <si>
    <t>776410811</t>
  </si>
  <si>
    <t>Odstranění soklíků a lišt pryžových nebo plastových</t>
  </si>
  <si>
    <t>1052543174</t>
  </si>
  <si>
    <t>Demontáž soklíků nebo lišt pryžových nebo plastových</t>
  </si>
  <si>
    <t>"0.04 Archiv" 14,25*2+6,35*2-1,7-1</t>
  </si>
  <si>
    <t>"0.14 Sklad"6,5*4+2*2+4,55*2-0,9</t>
  </si>
  <si>
    <t>"0.15 Sklad" 3,5*2+6,5*2-0,9</t>
  </si>
  <si>
    <t>"0.16 Sklad" 2,4*2+6,5*2-0,9</t>
  </si>
  <si>
    <t>95</t>
  </si>
  <si>
    <t>776411111</t>
  </si>
  <si>
    <t>Montáž obvodových soklíků výšky do 80 mm</t>
  </si>
  <si>
    <t>924467971</t>
  </si>
  <si>
    <t>Montáž soklíků lepením obvodových, výšky do 80 mm</t>
  </si>
  <si>
    <t>"0.04 Kontrolovaná chodba" 6,35*2+5,3*2-0,9*2-1</t>
  </si>
  <si>
    <t>"0.09 Chodba" 16,4*2+2,7*2-1,7-2,5-1*4</t>
  </si>
  <si>
    <t>"0.10 Dokumentační místnost" 2,4*2+6,5*2-1</t>
  </si>
  <si>
    <t>"0.11 Denní místnost" 3,5*2+6,5*2-1-4,2</t>
  </si>
  <si>
    <t>"0.12 Šatna" 2*4,55+6,5*2-1,1-0,6-1-0,9</t>
  </si>
  <si>
    <t>96</t>
  </si>
  <si>
    <t>R01</t>
  </si>
  <si>
    <t>lišta soklová vč. ukončovací lišty</t>
  </si>
  <si>
    <t>-821616379</t>
  </si>
  <si>
    <t>100,6*1,1 'Přepočtené koeficientem množství</t>
  </si>
  <si>
    <t>97</t>
  </si>
  <si>
    <t>776991121</t>
  </si>
  <si>
    <t>Základní čištění nově položených podlahovin vysátím a setřením vlhkým mopem</t>
  </si>
  <si>
    <t>-513058543</t>
  </si>
  <si>
    <t>Ostatní práce údržba nových podlahovin po pokládce čištění základní</t>
  </si>
  <si>
    <t>98</t>
  </si>
  <si>
    <t>998776311</t>
  </si>
  <si>
    <t>Přesun hmot procentní pro podlahy povlakové ruční v objektech v do 6 m</t>
  </si>
  <si>
    <t>-600193324</t>
  </si>
  <si>
    <t>Přesun hmot pro podlahy povlakové stanovený procentní sazbou (%) z ceny vodorovná dopravní vzdálenost do 50 m ruční (bez užití mechanizace) v objektech výšky do 6 m</t>
  </si>
  <si>
    <t>781</t>
  </si>
  <si>
    <t>Dokončovací práce - obklady</t>
  </si>
  <si>
    <t>99</t>
  </si>
  <si>
    <t>781111011</t>
  </si>
  <si>
    <t>Ometení (oprášení) stěny při přípravě podkladu</t>
  </si>
  <si>
    <t>766538330</t>
  </si>
  <si>
    <t>Příprava podkladu před provedením obkladu oprášení (ometení) stěny</t>
  </si>
  <si>
    <t>100</t>
  </si>
  <si>
    <t>781121011</t>
  </si>
  <si>
    <t>Nátěr penetrační na stěnu</t>
  </si>
  <si>
    <t>1125030405</t>
  </si>
  <si>
    <t>Příprava podkladu před provedením obkladu nátěr penetrační na stěnu</t>
  </si>
  <si>
    <t>101</t>
  </si>
  <si>
    <t>781131112</t>
  </si>
  <si>
    <t>Izolace pod obklad nátěrem nebo stěrkou ve dvou vrstvách</t>
  </si>
  <si>
    <t>-1433869307</t>
  </si>
  <si>
    <t>Izolace stěny pod obklad izolace nátěrem nebo stěrkou ve dvou vrstvách</t>
  </si>
  <si>
    <t>102</t>
  </si>
  <si>
    <t>781472216</t>
  </si>
  <si>
    <t>Montáž obkladů keramických hladkých lepených cementovým flexibilním lepidlem přes 9 do 12 ks/m2</t>
  </si>
  <si>
    <t>1060640361</t>
  </si>
  <si>
    <t>Montáž keramických obkladů stěn lepených cementovým flexibilním lepidlem hladkých přes 9 do 12 ks/m2</t>
  </si>
  <si>
    <t>"0.11 Denní místnost" 2,0*(4,2)</t>
  </si>
  <si>
    <t>"0.12 Šatna" 2,0*(1,2+0,7)</t>
  </si>
  <si>
    <t>"0.13 Úklid"2,0*(1,35*2+1,2*2)-0,8*2</t>
  </si>
  <si>
    <t>"0.14 WC Muži" 2,0*(0,95*2+1,5*2)-0,8*2</t>
  </si>
  <si>
    <t>"0.15 WC Ženy" 2,0*(0,95*2+1,5*2)-0,8*2</t>
  </si>
  <si>
    <t>"0.16 Předsíň WC"2,0*(2,8*2+2*2)-0,8*2*3-0,9*2</t>
  </si>
  <si>
    <t>"0.17 Sprcha" 2,3*(2*2+2*2)-0,8*2-1*1,2</t>
  </si>
  <si>
    <t>103</t>
  </si>
  <si>
    <t>59761160</t>
  </si>
  <si>
    <t>dlažba keramická slinutá mrazuvzdorná povrch hladký/matný tl do 10mm přes 9 do 12ks/m2</t>
  </si>
  <si>
    <t>-907984984</t>
  </si>
  <si>
    <t>65,4*1,1 'Přepočtené koeficientem množství</t>
  </si>
  <si>
    <t>104</t>
  </si>
  <si>
    <t>781495211</t>
  </si>
  <si>
    <t>Čištění vnitřních ploch stěn po provedení obkladu chemickými prostředky</t>
  </si>
  <si>
    <t>-1909545778</t>
  </si>
  <si>
    <t>Čištění vnitřních ploch po provedení obkladu stěn chemickými prostředky</t>
  </si>
  <si>
    <t>105</t>
  </si>
  <si>
    <t>998781311</t>
  </si>
  <si>
    <t>Přesun hmot procentní pro obklady keramické ruční v objektech v do 6 m</t>
  </si>
  <si>
    <t>-1430748602</t>
  </si>
  <si>
    <t>Přesun hmot pro obklady keramické stanovený procentní sazbou (%) z ceny vodorovná dopravní vzdálenost do 50 m ruční (bez užití mechanizace) v objektech výšky do 6 m</t>
  </si>
  <si>
    <t>784</t>
  </si>
  <si>
    <t>Dokončovací práce - malby a tapety</t>
  </si>
  <si>
    <t>106</t>
  </si>
  <si>
    <t>784111001</t>
  </si>
  <si>
    <t>Oprášení (ometení ) podkladu v místnostech v do 3,80 m</t>
  </si>
  <si>
    <t>-1983732261</t>
  </si>
  <si>
    <t>Oprášení (ometení) podkladu v místnostech výšky do 3,80 m</t>
  </si>
  <si>
    <t>Malby+Malby_omyv</t>
  </si>
  <si>
    <t>107</t>
  </si>
  <si>
    <t>784121001</t>
  </si>
  <si>
    <t>Oškrabání malby v místnostech v do 3,80 m</t>
  </si>
  <si>
    <t>-1797132241</t>
  </si>
  <si>
    <t>Oškrabání malby v místnostech výšky do 3,80 m</t>
  </si>
  <si>
    <t>108</t>
  </si>
  <si>
    <t>784171101</t>
  </si>
  <si>
    <t>Zakrytí vnitřních podlah včetně pozdějšího odkrytí</t>
  </si>
  <si>
    <t>-978133846</t>
  </si>
  <si>
    <t>Zakrytí nemalovaných ploch (materiál ve specifikaci) včetně pozdějšího odkrytí podlah</t>
  </si>
  <si>
    <t>109</t>
  </si>
  <si>
    <t>28323157</t>
  </si>
  <si>
    <t>fólie pro malířské potřeby zakrývací tl 14µ 4x5m</t>
  </si>
  <si>
    <t>-1426085821</t>
  </si>
  <si>
    <t>151,64*1,15 'Přepočtené koeficientem množství</t>
  </si>
  <si>
    <t>110</t>
  </si>
  <si>
    <t>784181121</t>
  </si>
  <si>
    <t>Hloubková jednonásobná bezbarvá penetrace podkladu v místnostech v do 3,80 m</t>
  </si>
  <si>
    <t>-46831242</t>
  </si>
  <si>
    <t>Penetrace podkladu jednonásobná hloubková akrylátová bezbarvá v místnostech výšky do 3,80 m</t>
  </si>
  <si>
    <t>111</t>
  </si>
  <si>
    <t>784211101</t>
  </si>
  <si>
    <t>Dvojnásobné bílé malby ze směsí za mokra výborně oděruvzdorných v místnostech v do 3,80 m</t>
  </si>
  <si>
    <t>-276630198</t>
  </si>
  <si>
    <t>Malby z malířských směsí oděruvzdorných za mokra dvojnásobné, bílé za mokra oděruvzdorné výborně v místnostech výšky do 3,80 m</t>
  </si>
  <si>
    <t>"m.č. 0.09. chodba" 1,7*2,1</t>
  </si>
  <si>
    <t>112</t>
  </si>
  <si>
    <t>784221101</t>
  </si>
  <si>
    <t>Dvojnásobné bílé malby ze směsí za sucha dobře otěruvzdorných v místnostech do 3,80 m</t>
  </si>
  <si>
    <t>-264709365</t>
  </si>
  <si>
    <t>Malby z malířských směsí otěruvzdorných za sucha dvojnásobné, bílé za sucha otěruvzdorné dobře v místnostech výšky do 3,80 m</t>
  </si>
  <si>
    <t>Stěny</t>
  </si>
  <si>
    <t>"0.10 Archiv" 3,1*(2,4*2+6,5*2)-1*2,02-1,2*2</t>
  </si>
  <si>
    <t>"0.11 Denní místnost" 3,1*(3,5*2+6,5*2)-1*2,02-1,2*1</t>
  </si>
  <si>
    <t>"0.12 Šatna" 3,25*(4,55*2+6,5*2)-0,9*2-1,2*1</t>
  </si>
  <si>
    <t>"0,14-0,17" 3,25*(0,95*2+1,5*2+0,95*2+1,25*2+2,8*2+2*2+2*2+2*2)-0,8*2,02*6-0,9*2,02-1,2*1</t>
  </si>
  <si>
    <t>"0.04 Kontrolovaná chodba" 3*(6,35+5,3+3,5)-1,2*1,15-1*2,02</t>
  </si>
  <si>
    <t>"ostění" 0,2*(1,2+1*2)*7</t>
  </si>
  <si>
    <t>"odpočet ker. obklad" -Ker_obklad</t>
  </si>
  <si>
    <t>Stropy</t>
  </si>
  <si>
    <t>"0.12-0.17" 27,1+2,16+1,42+1,42+5,6+4</t>
  </si>
  <si>
    <t>UT - Ústřední vytápění</t>
  </si>
  <si>
    <t xml:space="preserve">    735 - Ústřední vytápění - otopná tělesa</t>
  </si>
  <si>
    <t>735</t>
  </si>
  <si>
    <t>Ústřední vytápění - otopná tělesa</t>
  </si>
  <si>
    <t>R73501</t>
  </si>
  <si>
    <t>Demontování stávajícího radiátoru ÚT, jeho přemístění do vedlejší místnosti a napojení na stávající rozvody</t>
  </si>
  <si>
    <t>1324620399</t>
  </si>
  <si>
    <t>Půdorys 1.PP - schéma ÚT</t>
  </si>
  <si>
    <t>"0.04 Archiv" 1</t>
  </si>
  <si>
    <t>R73502</t>
  </si>
  <si>
    <t xml:space="preserve">Demontování stávajícího radiátoru a jeho přemístění vč. napojení na stávající potrubí topné soustavy </t>
  </si>
  <si>
    <t>-1872353944</t>
  </si>
  <si>
    <t>"0.14 Sklad" 1</t>
  </si>
  <si>
    <t>R73503</t>
  </si>
  <si>
    <t>Demontování stávajícího radiátoru ÚT vč. rozvodů topné vody a likvidace nepotřebného materiálu</t>
  </si>
  <si>
    <t>283191511</t>
  </si>
  <si>
    <t>Poznámka k položce:_x000D_
odstranění cce 15m stavajících rozvodů topné vody a 15m rozvodů vratné vody</t>
  </si>
  <si>
    <t>ZTI - ZDRAVOTNĚ TECHNICKÉ INSTALACE</t>
  </si>
  <si>
    <t>Náchod</t>
  </si>
  <si>
    <t>Ing. Karel Dovrtěl</t>
  </si>
  <si>
    <t xml:space="preserve">    4 - Vodorovné konstrukce</t>
  </si>
  <si>
    <t xml:space="preserve">    997 - Přesun sutě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</si>
  <si>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</si>
  <si>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</si>
  <si>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</si>
  <si>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</si>
  <si>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HZS - Hodinové zúčtovací sazby</t>
  </si>
  <si>
    <t>132251101</t>
  </si>
  <si>
    <t>Hloubení rýh nezapažených š do 800 mm v hornině třídy těžitelnosti I skupiny 3 objem do 20 m3 strojně</t>
  </si>
  <si>
    <t>-391324351</t>
  </si>
  <si>
    <t>((5+15)*0,6*0,6) "svodná kanalizace</t>
  </si>
  <si>
    <t>161111502</t>
  </si>
  <si>
    <t>Svislé přemístění výkopku z horniny třídy těžitelnosti I skupiny 1 až 3 hl výkopu přes 3 do 6 m nošením</t>
  </si>
  <si>
    <t>80643841</t>
  </si>
  <si>
    <t>7,200 "hloubené vykopávky</t>
  </si>
  <si>
    <t>162701105</t>
  </si>
  <si>
    <t>Vodorovné přemístění do 10000 m výkopku/sypaniny z horniny tř. 1 až 4</t>
  </si>
  <si>
    <t>409960316</t>
  </si>
  <si>
    <t>1,200 "lože</t>
  </si>
  <si>
    <t>4,900 "obsypy</t>
  </si>
  <si>
    <t>0,013*(5+15) "potrubí</t>
  </si>
  <si>
    <t>171201201</t>
  </si>
  <si>
    <t>Uložení sypaniny na skládky</t>
  </si>
  <si>
    <t>-1904515184</t>
  </si>
  <si>
    <t>171201211</t>
  </si>
  <si>
    <t>Poplatek za uložení odpadu ze sypaniny na skládce (skládkovné)</t>
  </si>
  <si>
    <t>-428062340</t>
  </si>
  <si>
    <t>174101101</t>
  </si>
  <si>
    <t>Zásyp jam, šachet rýh nebo kolem objektů sypaninou se zhutněním</t>
  </si>
  <si>
    <t>1643465049</t>
  </si>
  <si>
    <t>-6,360 "vodorovný přesun</t>
  </si>
  <si>
    <t>175111101</t>
  </si>
  <si>
    <t>Obsypání potrubí ručně sypaninou bez prohození, uloženou do 3 m</t>
  </si>
  <si>
    <t>-1863676244</t>
  </si>
  <si>
    <t>((5+15)*0,6*0,43)-((5+15)*0,013) "svodná kanalizace</t>
  </si>
  <si>
    <t>583313400</t>
  </si>
  <si>
    <t>kamenivo těžené drobné frakce 0-4 pr.</t>
  </si>
  <si>
    <t>-1236094322</t>
  </si>
  <si>
    <t>1,89*4,900</t>
  </si>
  <si>
    <t>Vodorovné konstrukce</t>
  </si>
  <si>
    <t>451572111</t>
  </si>
  <si>
    <t>Lože pod potrubí otevřený výkop z kameniva drobného těženého</t>
  </si>
  <si>
    <t>1018771577</t>
  </si>
  <si>
    <t>((5+15)*0,6*0,1) "svodná kanalizace</t>
  </si>
  <si>
    <t>113107031</t>
  </si>
  <si>
    <t>Odstranění podkladu z betonu prostého tl přes 100 do 150 mm při překopech ručně</t>
  </si>
  <si>
    <t>1478357350</t>
  </si>
  <si>
    <t>(5+15)*0,6 "svodná kanalizace</t>
  </si>
  <si>
    <t>566901172</t>
  </si>
  <si>
    <t>Vyspravení podkladu po překopech inženýrských sítí plochy do 15 m2 směsí stmelenou cementem SC 20/25 tl 150 mm</t>
  </si>
  <si>
    <t>-775933868</t>
  </si>
  <si>
    <t>Přesun sutě</t>
  </si>
  <si>
    <t>997221571</t>
  </si>
  <si>
    <t>Vodorovná doprava vybouraných hmot do 1 km</t>
  </si>
  <si>
    <t>1194360586</t>
  </si>
  <si>
    <t>997221579</t>
  </si>
  <si>
    <t>Příplatek ZKD 1 km u vodorovné dopravy vybouraných hmot</t>
  </si>
  <si>
    <t>1408514404</t>
  </si>
  <si>
    <t>5*3,910</t>
  </si>
  <si>
    <t>997221861</t>
  </si>
  <si>
    <t>Poplatek za uložení na recyklační skládce (skládkovné) stavebního odpadu z prostého betonu pod kódem 17 01 01</t>
  </si>
  <si>
    <t>1274317503</t>
  </si>
  <si>
    <t>721</t>
  </si>
  <si>
    <t>Zdravotechnika - vnitřní kanalizace</t>
  </si>
  <si>
    <t>721140907</t>
  </si>
  <si>
    <t>Potrubí litinové vsazení odbočky DN 150</t>
  </si>
  <si>
    <t>2107671808</t>
  </si>
  <si>
    <t>3 "napojení na stávající potrubí</t>
  </si>
  <si>
    <t>721140917</t>
  </si>
  <si>
    <t>Potrubí litinové propojení potrubí DN 150</t>
  </si>
  <si>
    <t>-815868671</t>
  </si>
  <si>
    <t>721140927</t>
  </si>
  <si>
    <t>Potrubí litinové odpadní krácení trub DN 150</t>
  </si>
  <si>
    <t>1018739928</t>
  </si>
  <si>
    <t>721910922</t>
  </si>
  <si>
    <t>Pročištění svodů ležatých DN do 300</t>
  </si>
  <si>
    <t>-1133570625</t>
  </si>
  <si>
    <t>20 "pročištění přípojky</t>
  </si>
  <si>
    <t>721173401</t>
  </si>
  <si>
    <t>Potrubí kanalizační z PVC SN 4 svodné DN 110</t>
  </si>
  <si>
    <t>-261155572</t>
  </si>
  <si>
    <t>6 "svodná kanalizace</t>
  </si>
  <si>
    <t>721173402</t>
  </si>
  <si>
    <t>Potrubí kanalizační z PVC SN 4 svodné DN 125</t>
  </si>
  <si>
    <t>893380188</t>
  </si>
  <si>
    <t>15 "svodná kanalizace</t>
  </si>
  <si>
    <t>721174024</t>
  </si>
  <si>
    <t>Potrubí kanalizační z PP odpadní DN 75</t>
  </si>
  <si>
    <t>610288276</t>
  </si>
  <si>
    <t>6 "odpadní kanalizace</t>
  </si>
  <si>
    <t>721174025</t>
  </si>
  <si>
    <t>Potrubí kanalizační z PP odpadní DN 110</t>
  </si>
  <si>
    <t>-1904357499</t>
  </si>
  <si>
    <t>721174042</t>
  </si>
  <si>
    <t>Potrubí kanalizační z PP připojovací DN 40</t>
  </si>
  <si>
    <t>-1651676217</t>
  </si>
  <si>
    <t>16 "připojovací kanalizace</t>
  </si>
  <si>
    <t>721174043</t>
  </si>
  <si>
    <t>Potrubí kanalizační z PP připojovací DN 50</t>
  </si>
  <si>
    <t>24970076</t>
  </si>
  <si>
    <t>9 "připojovací kanalizace</t>
  </si>
  <si>
    <t>721174045</t>
  </si>
  <si>
    <t>Potrubí kanalizační z PP připojovací DN 110</t>
  </si>
  <si>
    <t>-1379645214</t>
  </si>
  <si>
    <t>12 "připojovací kanalizace</t>
  </si>
  <si>
    <t>722174022-R1</t>
  </si>
  <si>
    <t>Potrubí vodovodní plastové PPR svar polyfúze PN 20 D 20x3,4 mm - ODVOD KONDENZÁTU</t>
  </si>
  <si>
    <t>-181863727</t>
  </si>
  <si>
    <t>6 "odvod kondenzátu</t>
  </si>
  <si>
    <t>721194104</t>
  </si>
  <si>
    <t>Vyvedení a upevnění odpadních výpustek DN 40</t>
  </si>
  <si>
    <t>-600529472</t>
  </si>
  <si>
    <t>1+1+4+3+1+1 "výpustky DN 40</t>
  </si>
  <si>
    <t>721194105</t>
  </si>
  <si>
    <t>Vyvedení a upevnění odpadních výpustek DN 50</t>
  </si>
  <si>
    <t>-991922250</t>
  </si>
  <si>
    <t>1+1 "výpustky DN 50</t>
  </si>
  <si>
    <t>721194109</t>
  </si>
  <si>
    <t>Vyvedení a upevnění odpadních výpustek DN 110</t>
  </si>
  <si>
    <t>1700433367</t>
  </si>
  <si>
    <t>2+2 "zařizovací předměty DN100</t>
  </si>
  <si>
    <t>721226530-R1</t>
  </si>
  <si>
    <t>Zápachová uzávěrka HL 136 N plastová pro odvod kondenzátu s přídavnou mech. uzávěrkou a čistící vložkou</t>
  </si>
  <si>
    <t>-282072897</t>
  </si>
  <si>
    <t>1 "odvod kondenzátu</t>
  </si>
  <si>
    <t>721242300-R1</t>
  </si>
  <si>
    <t>Vtok se zápachovou uzávěrkou HL 21 s přídavným uzávěrem pro suchý stav</t>
  </si>
  <si>
    <t>-1130499609</t>
  </si>
  <si>
    <t>721226511-R1</t>
  </si>
  <si>
    <t>Zápachová uzávěrka podomítková pro pračku a myčku DN 40 s přívodem vody 1/2"</t>
  </si>
  <si>
    <t>53064911</t>
  </si>
  <si>
    <t>1+1 "pračka, myčka nádobí</t>
  </si>
  <si>
    <t>721274125</t>
  </si>
  <si>
    <t>Přivzdušňovací ventil vnitřní odpadních potrubí DN 75</t>
  </si>
  <si>
    <t>1776679276</t>
  </si>
  <si>
    <t>2 "přivzdušňovací ventil</t>
  </si>
  <si>
    <t>721274126</t>
  </si>
  <si>
    <t>Přivzdušňovací ventil vnitřní odpadních potrubí DN 110</t>
  </si>
  <si>
    <t>-114125872</t>
  </si>
  <si>
    <t>721290111</t>
  </si>
  <si>
    <t>Zkouška těsnosti potrubí kanalizace vodou DN do 125</t>
  </si>
  <si>
    <t>844260252</t>
  </si>
  <si>
    <t>16+9+12+6 "připojovací potrubí</t>
  </si>
  <si>
    <t>6+6 "odpadní potrubí</t>
  </si>
  <si>
    <t>6+15 "svodné potrubí</t>
  </si>
  <si>
    <t>998721103</t>
  </si>
  <si>
    <t>Přesun hmot tonážní pro vnitřní kanalizaci v objektech v přes 12 do 24 m</t>
  </si>
  <si>
    <t>1635329065</t>
  </si>
  <si>
    <t>722</t>
  </si>
  <si>
    <t>Zdravotechnika - vnitřní vodovod</t>
  </si>
  <si>
    <t>722171937</t>
  </si>
  <si>
    <t>Potrubí plastové výměna trub nebo tvarovek D přes 50 do 63 mm</t>
  </si>
  <si>
    <t>411952946</t>
  </si>
  <si>
    <t>3 "napojení na přívod vody</t>
  </si>
  <si>
    <t>722175002</t>
  </si>
  <si>
    <t>Potrubí vodovodní plastové PP-RCT svar polyfúze D 20x2,8 mm</t>
  </si>
  <si>
    <t>120637003</t>
  </si>
  <si>
    <t>92 "připojovací vodovod ve stěnách, předstěnách</t>
  </si>
  <si>
    <t>722175003</t>
  </si>
  <si>
    <t>Potrubí vodovodní plastové PP-RCT svar polyfúze D 25x3,5 mm</t>
  </si>
  <si>
    <t>-1268099182</t>
  </si>
  <si>
    <t>73 "připojovací vodovod ve stěnách, předstěnách</t>
  </si>
  <si>
    <t>6 "páteřní vodovod potrubí pod stropem</t>
  </si>
  <si>
    <t>722175004</t>
  </si>
  <si>
    <t>Potrubí vodovodní plastové PP-RCT svar polyfúze D 32x4,4 mm</t>
  </si>
  <si>
    <t>-242976098</t>
  </si>
  <si>
    <t>18 "páteřní vodovod potrubí pod stropem</t>
  </si>
  <si>
    <t>722181221</t>
  </si>
  <si>
    <t>Ochrana vodovodního potrubí přilepenými termoizolačními trubicemi z PE tl přes 6 do 9 mm DN do 22 mm</t>
  </si>
  <si>
    <t>1879001679</t>
  </si>
  <si>
    <t>92/2 "připojovací vodovod ve stěnách, předstěnách studená voda</t>
  </si>
  <si>
    <t>722181222</t>
  </si>
  <si>
    <t>Ochrana vodovodního potrubí přilepenými termoizolačními trubicemi z PE tl přes 6 do 9 mm DN přes 22 do 45 mm</t>
  </si>
  <si>
    <t>-977723378</t>
  </si>
  <si>
    <t>76/2 "připojovací vodovod ve stěnách, předstěnách studená voda</t>
  </si>
  <si>
    <t>18 "páteřní vodovod potrubí v podlaze, pod stropem studená voda</t>
  </si>
  <si>
    <t>722181251</t>
  </si>
  <si>
    <t>Ochrana vodovodního potrubí přilepenými termoizolačními trubicemi z PE tl přes 20 do 25 mm DN do 22 mm</t>
  </si>
  <si>
    <t>-1691045398</t>
  </si>
  <si>
    <t>92/2 "připojovací vodovod ve stěnách, předstěnách teplá voda</t>
  </si>
  <si>
    <t>722181252</t>
  </si>
  <si>
    <t>Ochrana vodovodního potrubí přilepenými termoizolačními trubicemi z PE tl přes 20 do 25 mm DN přes 22 do 45 mm</t>
  </si>
  <si>
    <t>-1178370912</t>
  </si>
  <si>
    <t>73/2 "připojovací vodovod ve stěnách, předstěnách teplá voda</t>
  </si>
  <si>
    <t>6 "páteřní vodovod pod stropem teplá voda</t>
  </si>
  <si>
    <t>722182012</t>
  </si>
  <si>
    <t>Podpůrný žlab pro potrubí D 25</t>
  </si>
  <si>
    <t>-1619843667</t>
  </si>
  <si>
    <t>6 "páteřní vodovod pod stropem</t>
  </si>
  <si>
    <t>722182013</t>
  </si>
  <si>
    <t>Podpůrný žlab pro potrubí D 32</t>
  </si>
  <si>
    <t>1192883164</t>
  </si>
  <si>
    <t>12 "páteřní vodovod pod stropem</t>
  </si>
  <si>
    <t>722220152</t>
  </si>
  <si>
    <t>Nástěnka závitová plastová PPR PN 20 DN 20 x G 1/2"</t>
  </si>
  <si>
    <t>1900935698</t>
  </si>
  <si>
    <t>2+2+2+1+1 "nástěnky ventily</t>
  </si>
  <si>
    <t>722220161</t>
  </si>
  <si>
    <t>Nástěnný komplet plastový PPR PN 20 DN 20 x G 1/2"</t>
  </si>
  <si>
    <t>soubor</t>
  </si>
  <si>
    <t>-1897542407</t>
  </si>
  <si>
    <t>4+3+2+1+1 "nástěnky baterie</t>
  </si>
  <si>
    <t>722224115</t>
  </si>
  <si>
    <t>Kohout plnicí nebo vypouštěcí G 1/2" PN 10 s jedním závitem</t>
  </si>
  <si>
    <t>168173502</t>
  </si>
  <si>
    <t>6 "vypouštění</t>
  </si>
  <si>
    <t>722229101</t>
  </si>
  <si>
    <t>Montáž vodovodních armatur s jedním závitem G 1/2" ostatní typ</t>
  </si>
  <si>
    <t>1639372413</t>
  </si>
  <si>
    <t>17+4 "vývody</t>
  </si>
  <si>
    <t>551119920</t>
  </si>
  <si>
    <t>ventil rohový kombinovaný  1/2" x 3/4" x 3/8" chrom</t>
  </si>
  <si>
    <t>CS ÚRS 2015 01</t>
  </si>
  <si>
    <t>-1007475240</t>
  </si>
  <si>
    <t>2*(4+3+1)+1 "stojánkové baterie</t>
  </si>
  <si>
    <t>55111982</t>
  </si>
  <si>
    <t>ventil rohový pračkový 3/4"</t>
  </si>
  <si>
    <t>120082328</t>
  </si>
  <si>
    <t>1+1+2 "technologie</t>
  </si>
  <si>
    <t>722232063</t>
  </si>
  <si>
    <t>Kohout kulový přímý G 1" PN 42 do 185°C vnitřní závit s vypouštěním</t>
  </si>
  <si>
    <t>158700952</t>
  </si>
  <si>
    <t>2 "uzávěr odbočka</t>
  </si>
  <si>
    <t>722239102</t>
  </si>
  <si>
    <t>Montáž armatur vodovodních se dvěma závity G 3/4"</t>
  </si>
  <si>
    <t>1451551297</t>
  </si>
  <si>
    <t>1 "vyvažovací ventil</t>
  </si>
  <si>
    <t>42241016-R1</t>
  </si>
  <si>
    <t>ventil vyvažovací stoupačkový termostatický 40-70°C vnitřní závit PN 25 T 120°C bez vypouštění 3/4"</t>
  </si>
  <si>
    <t>-1546817923</t>
  </si>
  <si>
    <t>722290234</t>
  </si>
  <si>
    <t>Proplach a dezinfekce vodovodního potrubí DN do 80</t>
  </si>
  <si>
    <t>-380228127</t>
  </si>
  <si>
    <t>92+73 "potrubí ve stěnách, předstěnách</t>
  </si>
  <si>
    <t>18+6 "potrubí pod stropem</t>
  </si>
  <si>
    <t>722290246</t>
  </si>
  <si>
    <t>Zkouška těsnosti vodovodního potrubí plastového DN do 40</t>
  </si>
  <si>
    <t>97975420</t>
  </si>
  <si>
    <t>998722103</t>
  </si>
  <si>
    <t>Přesun hmot tonážní pro vnitřní vodovod v objektech v přes 12 do 24 m</t>
  </si>
  <si>
    <t>-1677129299</t>
  </si>
  <si>
    <t>725</t>
  </si>
  <si>
    <t>Zdravotechnika - zařizovací předměty</t>
  </si>
  <si>
    <t>725119123</t>
  </si>
  <si>
    <t>Montáž klozetových mís závěsných na nosné stěny</t>
  </si>
  <si>
    <t>1926089990</t>
  </si>
  <si>
    <t>2 "klozet WC</t>
  </si>
  <si>
    <t>64236021</t>
  </si>
  <si>
    <t>klozet keramický bílý závěsný hluboké splachování 490x360x350mm</t>
  </si>
  <si>
    <t>-14358470</t>
  </si>
  <si>
    <t>55281800</t>
  </si>
  <si>
    <t>tlačítko pro ovládání WC zepředu dvě vody bílé 246x164mm</t>
  </si>
  <si>
    <t>-582735586</t>
  </si>
  <si>
    <t>55167381</t>
  </si>
  <si>
    <t>sedátko klozetové duroplastové bílé s poklopem</t>
  </si>
  <si>
    <t>724966827</t>
  </si>
  <si>
    <t>725211617</t>
  </si>
  <si>
    <t>Umyvadlo keramické bílé šířky 600 mm s krytem na sifon připevněné na stěnu šrouby</t>
  </si>
  <si>
    <t>1352661231</t>
  </si>
  <si>
    <t>4 "umyvadlo U</t>
  </si>
  <si>
    <t>725211703</t>
  </si>
  <si>
    <t>Umývátko keramické bílé stěnové šířky 450 mm připevněné na stěnu šrouby</t>
  </si>
  <si>
    <t>-699185491</t>
  </si>
  <si>
    <t>3 "umyvátko UM</t>
  </si>
  <si>
    <t>725822611</t>
  </si>
  <si>
    <t>Baterie umyvadlová stojánková páková chrom bez výpusti</t>
  </si>
  <si>
    <t>CS ÚRS 2024 02</t>
  </si>
  <si>
    <t>2101609119</t>
  </si>
  <si>
    <t>725861102</t>
  </si>
  <si>
    <t>Zápachová uzávěrka pro umyvadla DN 40</t>
  </si>
  <si>
    <t>-1274139920</t>
  </si>
  <si>
    <t>725851325</t>
  </si>
  <si>
    <t>Ventil odpadní umyvadlový chrom bez přepadu G 5/4"</t>
  </si>
  <si>
    <t>-806693559</t>
  </si>
  <si>
    <t>725241142</t>
  </si>
  <si>
    <t>Vanička sprchová akrylátová čtvrtkruhová 900x900 mm</t>
  </si>
  <si>
    <t>-2026385875</t>
  </si>
  <si>
    <t>1 "sprcha S</t>
  </si>
  <si>
    <t>725244813</t>
  </si>
  <si>
    <t>Zástěna sprchová rohová rámová se skleněnou výplní tl. 4 a 5 mm dveře posuvné dvoudílné na čtvrtkruhovou vaničku 900x900 mm</t>
  </si>
  <si>
    <t>-277541820</t>
  </si>
  <si>
    <t>725841312-R1</t>
  </si>
  <si>
    <t>Sprchová nástěnná páková baterie s příslušenstvím a pohyblivým držákem vč. sprchového setu</t>
  </si>
  <si>
    <t>CS ÚRS 2023 01</t>
  </si>
  <si>
    <t>-1719543823</t>
  </si>
  <si>
    <t>725865311</t>
  </si>
  <si>
    <t>Zápachová uzávěrka sprchových van DN 40/50 s kulovým kloubem na odtoku</t>
  </si>
  <si>
    <t>-1248785396</t>
  </si>
  <si>
    <t>725311121</t>
  </si>
  <si>
    <t>Dřez jednoduchý nerezový se zápachovou uzávěrkou s odkapávací plochou 560x480 mm a miskou</t>
  </si>
  <si>
    <t>1408993212</t>
  </si>
  <si>
    <t>1 "dřez D</t>
  </si>
  <si>
    <t>725821325</t>
  </si>
  <si>
    <t>Baterie dřezová stojánková páková s otáčivým kulatým ústím a délkou ramínka 220 mm</t>
  </si>
  <si>
    <t>134585968</t>
  </si>
  <si>
    <t>725851315</t>
  </si>
  <si>
    <t>Ventil odpadní dřezový s přepadem G 6/4"</t>
  </si>
  <si>
    <t>82914924</t>
  </si>
  <si>
    <t>725862103</t>
  </si>
  <si>
    <t>Zápachová uzávěrka pro dřezy DN 40/50</t>
  </si>
  <si>
    <t>356849744</t>
  </si>
  <si>
    <t>725331111</t>
  </si>
  <si>
    <t>Výlevka bez výtokových armatur keramická se sklopnou plastovou mřížkou stojící výšky 425 mm</t>
  </si>
  <si>
    <t>314159222</t>
  </si>
  <si>
    <t>2 "výlevka VÝ</t>
  </si>
  <si>
    <t>725111132</t>
  </si>
  <si>
    <t>Splachovač nádržkový plastový nízkopoložený nebo vysokopoložený</t>
  </si>
  <si>
    <t>-1833193138</t>
  </si>
  <si>
    <t>725821316</t>
  </si>
  <si>
    <t>Baterie dřezová nástěnná páková s otáčivým plochým ústím a délkou ramínka 300 mm</t>
  </si>
  <si>
    <t>1302429829</t>
  </si>
  <si>
    <t>725980123</t>
  </si>
  <si>
    <t>Dvířka 30/30</t>
  </si>
  <si>
    <t>-1566395447</t>
  </si>
  <si>
    <t>4+4+1 "revizní dvířka</t>
  </si>
  <si>
    <t>998725103</t>
  </si>
  <si>
    <t>Přesun hmot tonážní pro zařizovací předměty v objektech v přes 12 do 24 m</t>
  </si>
  <si>
    <t>-1732012045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</si>
  <si>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</si>
  <si>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</si>
  <si>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</si>
  <si>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</si>
  <si>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-722745603</t>
  </si>
  <si>
    <t>726191001</t>
  </si>
  <si>
    <t>Zvukoizolační souprava pro klozet a bidet</t>
  </si>
  <si>
    <t>-1955428372</t>
  </si>
  <si>
    <t>726191002</t>
  </si>
  <si>
    <t>Souprava pro předstěnovou montáž</t>
  </si>
  <si>
    <t>2068887949</t>
  </si>
  <si>
    <t>998726113</t>
  </si>
  <si>
    <t>Přesun hmot tonážní pro instalační prefabrikáty v objektech v přes 12 do 24 m</t>
  </si>
  <si>
    <t>-1530037511</t>
  </si>
  <si>
    <t>HZS</t>
  </si>
  <si>
    <t>Hodinové zúčtovací sazby</t>
  </si>
  <si>
    <t>HZS1291</t>
  </si>
  <si>
    <t>Hodinová zúčtovací sazba pomocný stavební dělník</t>
  </si>
  <si>
    <t>hod</t>
  </si>
  <si>
    <t>512</t>
  </si>
  <si>
    <t>1833515951</t>
  </si>
  <si>
    <t>50 "stavební výpomoce, pomocné zednické práce, vrtání prostupů, provádění drážek, vysekání otvorů a další nespecifikované pomocné práce</t>
  </si>
  <si>
    <t>HZS2212</t>
  </si>
  <si>
    <t>Hodinová zúčtovací sazba instalatér odborný</t>
  </si>
  <si>
    <t>1719314366</t>
  </si>
  <si>
    <t>50 "pomocné intalatérské práce, montážní práce a další nespecifikované pomocné práce</t>
  </si>
  <si>
    <t>VZT - Vzduchotechnika</t>
  </si>
  <si>
    <t>1 - Větrání ředírny</t>
  </si>
  <si>
    <t>2 - Odsávání izolátorů</t>
  </si>
  <si>
    <t>3 - Chlazení přípravny</t>
  </si>
  <si>
    <t>4 - Chlazení přípravny</t>
  </si>
  <si>
    <t>5 - Větrání zázemí</t>
  </si>
  <si>
    <t>6 - Ostatní</t>
  </si>
  <si>
    <t>Větrání ředírny</t>
  </si>
  <si>
    <t>1.001</t>
  </si>
  <si>
    <t>VZT jednotka v čistém provedení se směšováním, Přívod: 4620m3/h, pext=600Pa; Odvod: 4420m3/h, pext=300Pa;  vodní ohřev Qt=25,8kW; přímé chlazení Qch=13,1kW.</t>
  </si>
  <si>
    <t>ks</t>
  </si>
  <si>
    <t>1.002</t>
  </si>
  <si>
    <t>Parní zvlhčovač Condair CP3 Pro20, včetně příslušenství</t>
  </si>
  <si>
    <t>1.002A</t>
  </si>
  <si>
    <t>Distributor páry potrubí vodotěs. s reviz. Otvorem, včetně příslušenství</t>
  </si>
  <si>
    <t>Poznámka k položce:_x000D_
v potrubí 550x400/délka 1500</t>
  </si>
  <si>
    <t>1.003</t>
  </si>
  <si>
    <t>Kondenzační jednotka s invertrem U-140PE1E8, Qch=14,0kW</t>
  </si>
  <si>
    <t>Poznámka k položce:_x000D_
regulace AHU BOX 14 DCi-01-0M0</t>
  </si>
  <si>
    <t>1.003a</t>
  </si>
  <si>
    <t>Doplnění chladiva R410A</t>
  </si>
  <si>
    <t>kp</t>
  </si>
  <si>
    <t>1.004</t>
  </si>
  <si>
    <t>Protidešťová žal. IMOS-PŽ FE, ZN 630 x 630 R1.S</t>
  </si>
  <si>
    <t>1.005</t>
  </si>
  <si>
    <t>Výfukový kus čikmý 45° 600x355 s ochr. sítem</t>
  </si>
  <si>
    <t>1.006</t>
  </si>
  <si>
    <t>Tlumič hluku kulisový GKDH 100x595x1000  hygienický,děr.plec</t>
  </si>
  <si>
    <t>Poznámka k položce:_x000D_
provedení 3</t>
  </si>
  <si>
    <t>1.007</t>
  </si>
  <si>
    <t>Tlumič hluku kulisový 100x595x1000  děrovaný plech</t>
  </si>
  <si>
    <t>1.008</t>
  </si>
  <si>
    <t>Regulátor proměn. průtoku 400x400</t>
  </si>
  <si>
    <t>Poznámka k položce:_x000D_
se servem a snímačem dif. tlaku</t>
  </si>
  <si>
    <t>1.009</t>
  </si>
  <si>
    <t>Regulátor proměn. průtoku 300x300</t>
  </si>
  <si>
    <t>1.010</t>
  </si>
  <si>
    <t>Regulátor proměn. průtoku 400x200</t>
  </si>
  <si>
    <t>1.011</t>
  </si>
  <si>
    <t>Regulátor proměn. průtoku 250</t>
  </si>
  <si>
    <t>1.012</t>
  </si>
  <si>
    <t>Regulátor proměn. průtoku 160</t>
  </si>
  <si>
    <t>1.013</t>
  </si>
  <si>
    <t>Klapka jednol.ovl.R - SPIRO 160  TPJ 68-12-92 bez přírub</t>
  </si>
  <si>
    <t>1.014</t>
  </si>
  <si>
    <t>Čistý nástavec s vložkou CGF-HR 10/60 587(250)/K/0-78</t>
  </si>
  <si>
    <t>Poznámka k položce:_x000D_
Vyústka ADQ 600</t>
  </si>
  <si>
    <t>1.015</t>
  </si>
  <si>
    <t>Čistý nástavec s vložkou CGF-HR 10/60 470(200)/K/0-78</t>
  </si>
  <si>
    <t>Poznámka k položce:_x000D_
Vyústka ADQ 500</t>
  </si>
  <si>
    <t>1.016</t>
  </si>
  <si>
    <t>Čistý nástavec s vložkou CGF-HR 10/60 315(160)/K/0-24</t>
  </si>
  <si>
    <t>Poznámka k položce:_x000D_
Vyústka ADQ 300</t>
  </si>
  <si>
    <t>1.017</t>
  </si>
  <si>
    <t>VZT krycí mřížka Forclean 205x305</t>
  </si>
  <si>
    <t>Poznámka k položce:_x000D_
s nástavcem</t>
  </si>
  <si>
    <t>1.018</t>
  </si>
  <si>
    <t>Stěnová mřížka SMM 12,5 200 x 100 rozteč 12,5 mm</t>
  </si>
  <si>
    <t>1.019</t>
  </si>
  <si>
    <t>TERMOFLEX 25 HYGIENIC 254 hygienická ohebná hadice</t>
  </si>
  <si>
    <t>1.020</t>
  </si>
  <si>
    <t>TERMOFLEX 25 HYGIENIC 203 hygienická ohebná hadice</t>
  </si>
  <si>
    <t>1.021</t>
  </si>
  <si>
    <t>TERMOFLEX 25 HYGIENIC 160 hygienická ohebná hadice</t>
  </si>
  <si>
    <t>1.030</t>
  </si>
  <si>
    <t>Čtyřhranné potrubí-pozink rovné</t>
  </si>
  <si>
    <t>Poznámka k položce:_x000D_
těsné, pro čisté prosotry</t>
  </si>
  <si>
    <t>1.031</t>
  </si>
  <si>
    <t>Čtyřhranné potrubí-pozink tvarovky</t>
  </si>
  <si>
    <t>1.032</t>
  </si>
  <si>
    <t>Kruhové potrubí SPIRO rovné+tvarovky</t>
  </si>
  <si>
    <t>1.033</t>
  </si>
  <si>
    <t>Cu potrubí-izolované 16/10</t>
  </si>
  <si>
    <t>Poznámka k položce:_x000D_
vč. komunikačního kabelu</t>
  </si>
  <si>
    <t>1.035</t>
  </si>
  <si>
    <t>Tepelná a hluková izolace, pás z minerál. vlny s oplech. tl. 100mm</t>
  </si>
  <si>
    <t>Poznámka k položce:_x000D_
chráněno pozink. plechem</t>
  </si>
  <si>
    <t>1.036</t>
  </si>
  <si>
    <t>Tepelná a hluková izolace, pás z minerál. vlny s oplech. tl. 50mm</t>
  </si>
  <si>
    <t>1.037</t>
  </si>
  <si>
    <t>Tepelná a hluková izolace, pás z minerální vlny s AL polepem tl. 40mm</t>
  </si>
  <si>
    <t>Odsávání izolátorů</t>
  </si>
  <si>
    <t>2.001</t>
  </si>
  <si>
    <t>Radiální ventilátor ILB/4-225 IP55</t>
  </si>
  <si>
    <t>2.001b</t>
  </si>
  <si>
    <t>Rychloupínací spona VBM 250</t>
  </si>
  <si>
    <t>2.001a</t>
  </si>
  <si>
    <t>Regulátor otáček REB 1</t>
  </si>
  <si>
    <t>2.002</t>
  </si>
  <si>
    <t>Regulátor průtoku 250</t>
  </si>
  <si>
    <t>Poznámka k položce:_x000D_
se servem</t>
  </si>
  <si>
    <t>2.003</t>
  </si>
  <si>
    <t>Tlumič hluku MAA 250/900 ED</t>
  </si>
  <si>
    <t>2.004</t>
  </si>
  <si>
    <t>Výfukový kus šikmý 45° D 355</t>
  </si>
  <si>
    <t>Poznámka k položce:_x000D_
s ochranným sítem</t>
  </si>
  <si>
    <t>2.005</t>
  </si>
  <si>
    <t>Zpětná klapka RSK 250 ED</t>
  </si>
  <si>
    <t>2.006</t>
  </si>
  <si>
    <t>ALUFLEX HYGIENIC 254 hygienická ohebná hadice</t>
  </si>
  <si>
    <t>bm</t>
  </si>
  <si>
    <t>2.010</t>
  </si>
  <si>
    <t>2.011</t>
  </si>
  <si>
    <t>2.012</t>
  </si>
  <si>
    <t>Výškové práce do cca 14m</t>
  </si>
  <si>
    <t>Chlazení přípravny</t>
  </si>
  <si>
    <t>3.001</t>
  </si>
  <si>
    <t>Venkovní kondenzační jednotka CU-E12HKEA</t>
  </si>
  <si>
    <t>Poznámka k položce:_x000D_
vč. konzol na stěnu</t>
  </si>
  <si>
    <t>3.002</t>
  </si>
  <si>
    <t>Vnitřní nástěnná jednotka CS-E12HKEA</t>
  </si>
  <si>
    <t>3.003</t>
  </si>
  <si>
    <t>Cu potrubí - izolované 6/12</t>
  </si>
  <si>
    <t>Poznámka k položce:_x000D_
vč. napájecího a komunik. kabelu</t>
  </si>
  <si>
    <t>4.001</t>
  </si>
  <si>
    <t>Venkovní kondenzační jednotka DAIKIN RXS50L</t>
  </si>
  <si>
    <t>4.002</t>
  </si>
  <si>
    <t>Vnitřní kazetová jednotka DAIKIN FFQ50C</t>
  </si>
  <si>
    <t>4.003</t>
  </si>
  <si>
    <t>Cu potrubí - izolované 10/16</t>
  </si>
  <si>
    <t>Větrání zázemí</t>
  </si>
  <si>
    <t>5.001</t>
  </si>
  <si>
    <t>Jednotka s rekup.tepla rot. výměn VR 400 DC</t>
  </si>
  <si>
    <t>5.001a</t>
  </si>
  <si>
    <t>Nástěnný ovladač CD</t>
  </si>
  <si>
    <t>Poznámka k položce:_x000D_
vč. kabelu KCE 10m</t>
  </si>
  <si>
    <t>5.002</t>
  </si>
  <si>
    <t>Žaluzie protidešťová PRG - 160 W</t>
  </si>
  <si>
    <t>5.003</t>
  </si>
  <si>
    <t>Žaluz. klapka PER-160 W</t>
  </si>
  <si>
    <t>5.004</t>
  </si>
  <si>
    <t>Klapka jednol.ovl.servo-SPIRO 160  /LM 230-S-4Nm  bez přírub</t>
  </si>
  <si>
    <t>5.005</t>
  </si>
  <si>
    <t>5.006</t>
  </si>
  <si>
    <t>Klapka jednol.ovl.R - SPIRO 125  TPJ 68-12-92 bez přírub</t>
  </si>
  <si>
    <t>5.007</t>
  </si>
  <si>
    <t>Talíř.vent.plast.přívod VST 125</t>
  </si>
  <si>
    <t>5.007a</t>
  </si>
  <si>
    <t>Rámeček pro tal. ventil VLZ 01-125</t>
  </si>
  <si>
    <t>5.008</t>
  </si>
  <si>
    <t>Talíř.vent.plast.odvod VEF 125</t>
  </si>
  <si>
    <t>114</t>
  </si>
  <si>
    <t>5.008a</t>
  </si>
  <si>
    <t>116</t>
  </si>
  <si>
    <t>5.009</t>
  </si>
  <si>
    <t>Ohebná hadice SONOFLEX MI 127 1m bal.zvuk.izol..</t>
  </si>
  <si>
    <t>118</t>
  </si>
  <si>
    <t>5.010</t>
  </si>
  <si>
    <t>Ohebná hadice ALUFLEX MI 127</t>
  </si>
  <si>
    <t>120</t>
  </si>
  <si>
    <t>5.011</t>
  </si>
  <si>
    <t>Stěnová mřížka SMM 12,5 200 x 150 rozteč 12,5 mm</t>
  </si>
  <si>
    <t>122</t>
  </si>
  <si>
    <t>Poznámka k položce:_x000D_
vč. rámečků UR1</t>
  </si>
  <si>
    <t>5.012</t>
  </si>
  <si>
    <t>Stěnová mřížka SMM 12,5 200 x  100 rozteč 12,5 mm</t>
  </si>
  <si>
    <t>124</t>
  </si>
  <si>
    <t>5.013</t>
  </si>
  <si>
    <t>126</t>
  </si>
  <si>
    <t>5.015</t>
  </si>
  <si>
    <t>128</t>
  </si>
  <si>
    <t>Ostatní</t>
  </si>
  <si>
    <t>6.001</t>
  </si>
  <si>
    <t>Těsnící a spojovací materiál Těsnění, vruty, hmoždinky ...</t>
  </si>
  <si>
    <t>130</t>
  </si>
  <si>
    <t>EL - Elektrorozvody</t>
  </si>
  <si>
    <t>1 - Rozvaděče a dodávky</t>
  </si>
  <si>
    <t>2 - Instalační krabice, trubky a plastové kanály,včetně montáže</t>
  </si>
  <si>
    <t>3 - Nosné ocelové drátěné žlaby a trubky pro volné uložení kabelů včetně montáže</t>
  </si>
  <si>
    <t xml:space="preserve">4 - Spínače a zásuvky, sortiment silnoproud+slaboproud, včetně montáže. </t>
  </si>
  <si>
    <t>5 - Kabely se zvýšenou odolností proti šíření plamene bez funkční schopnosti,  včetně montáže, prořezu a</t>
  </si>
  <si>
    <t>6 - Uzemňovací vedení, včetně montáže a prořezu</t>
  </si>
  <si>
    <t xml:space="preserve">7 - Svítidla a nouzové osvětlení (vč. montáže, zdrojů, předřadníků, recyklace). </t>
  </si>
  <si>
    <t>8 - Elektroinstalační kanál plastový typ PK 160X65 D včetně montáže, upevnění a příslušenství</t>
  </si>
  <si>
    <t>9 - Požární ucpávky kabelových prostupů mezi požárními úseky požárně certifikovanou hmotou.</t>
  </si>
  <si>
    <t>10 -  Revize a zjišťování stávajícího stavu elektrorozvodů, stavební přípomoce, úpravy stávajících rozvod</t>
  </si>
  <si>
    <t>11 - Kompletní slaboproudé rozvody. Materiál + montáže. Propoj kabel do lékárny není zahnut</t>
  </si>
  <si>
    <t>Rozvaděče a dodávky</t>
  </si>
  <si>
    <t>Pol49</t>
  </si>
  <si>
    <t>Rozváděč zapuštěný 0.RMS-1,  rozměry a vyzbrojení dle výkresového schématu. Cena včetně montáže.</t>
  </si>
  <si>
    <t>Instalační krabice, trubky a plastové kanály,včetně montáže</t>
  </si>
  <si>
    <t>Pol50</t>
  </si>
  <si>
    <t>Krabice univerzální 68 mm,KU1901</t>
  </si>
  <si>
    <t>Pol51</t>
  </si>
  <si>
    <t>Krabice rozbočná 68 mm  KU1903</t>
  </si>
  <si>
    <t>Nosné ocelové drátěné žlaby a trubky pro volné uložení kabelů včetně montáže</t>
  </si>
  <si>
    <t>Pol52</t>
  </si>
  <si>
    <t>Kabelový žlab drátěný 60/200 mm pro volné uložení kabelů, včetně upevňovacích prvků na stěnu,strop a konstrukci.</t>
  </si>
  <si>
    <t>Poznámka k položce:_x000D_
Žlaby budou dodány kompletní, tj. včetně upevnění, kotvení a ostatního příslušenství</t>
  </si>
  <si>
    <t xml:space="preserve">Spínače a zásuvky, sortiment silnoproud+slaboproud, včetně montáže. </t>
  </si>
  <si>
    <t>Pol53</t>
  </si>
  <si>
    <t>Spínač jednopólový; řazení 1, 1So, vestavný</t>
  </si>
  <si>
    <t>Poznámka k položce:_x000D_
Spínače a zásuvky budou dodány kompletní, tj. včetně krytů, rámečků a ostatního příslušenství.</t>
  </si>
  <si>
    <t>Pol54</t>
  </si>
  <si>
    <t>Přepínač střídavý; řazení 6, 6So (1, 1So), vestavný</t>
  </si>
  <si>
    <t>Pol55</t>
  </si>
  <si>
    <t>Spínač sériový řazení 5, 10A, 230V, vestavný</t>
  </si>
  <si>
    <t>Pol56</t>
  </si>
  <si>
    <t>Přepínač křížový; řazení 7, vestavný</t>
  </si>
  <si>
    <t>Pol57</t>
  </si>
  <si>
    <t>PIR pohybový senzor pro spínání osvětlení , 230V,10A, nastavení 3 hodnot, montáž do podhledu</t>
  </si>
  <si>
    <t>Pol58</t>
  </si>
  <si>
    <t>Dvojzásuvka, s ochranným kolíkem,16A, 250V, Ř.2P+P,bílá</t>
  </si>
  <si>
    <t>Kabely se zvýšenou odolností proti šíření plamene bez funkční schopnosti,  včetně montáže, prořezu a</t>
  </si>
  <si>
    <t>Pol59</t>
  </si>
  <si>
    <t>CXKH-R 3x1,5 mm2</t>
  </si>
  <si>
    <t>Pol60</t>
  </si>
  <si>
    <t>CXKH-R J3x2,5 mm2</t>
  </si>
  <si>
    <t>Pol61</t>
  </si>
  <si>
    <t>CXKH-R 5Jx10 mm2</t>
  </si>
  <si>
    <t>Uzemňovací vedení, včetně montáže a prořezu</t>
  </si>
  <si>
    <t>Pol62</t>
  </si>
  <si>
    <t>Vodič jednožilový CY 4 žlutozelený</t>
  </si>
  <si>
    <t>Pol63</t>
  </si>
  <si>
    <t>Vodič jednožilový CY 6 žlutozelený</t>
  </si>
  <si>
    <t>Pol64</t>
  </si>
  <si>
    <t>Vodič jednožilový CY 10 žlutozelený</t>
  </si>
  <si>
    <t>Pol65</t>
  </si>
  <si>
    <t>Uzemňovací svorka pro pospojení SP, ST</t>
  </si>
  <si>
    <t xml:space="preserve">Svítidla a nouzové osvětlení (vč. montáže, zdrojů, předřadníků, recyklace). </t>
  </si>
  <si>
    <t>Pol66</t>
  </si>
  <si>
    <t>A - parametry viz protokol o provedených výpočtech</t>
  </si>
  <si>
    <t>Pol67</t>
  </si>
  <si>
    <t>B - parametry viz protokol o provedených výpočtech</t>
  </si>
  <si>
    <t>Pol68</t>
  </si>
  <si>
    <t>C - parametry viz protokol o provedených výpočtech</t>
  </si>
  <si>
    <t>Pol69</t>
  </si>
  <si>
    <t>D - parametry viz protokol o provedených výpočtech</t>
  </si>
  <si>
    <t>Pol70</t>
  </si>
  <si>
    <t>E - parametry viz protokol o provedených výpočtech</t>
  </si>
  <si>
    <t>Pol71</t>
  </si>
  <si>
    <t>F - parametry viz protokol o provedených výpočtech</t>
  </si>
  <si>
    <t>Pol72</t>
  </si>
  <si>
    <t>I- parametry viz protokol o provedených výpočtech</t>
  </si>
  <si>
    <t>Pol73</t>
  </si>
  <si>
    <t>J- parametry viz protokol o provedených výpočtech</t>
  </si>
  <si>
    <t>Pol74</t>
  </si>
  <si>
    <t>K- parametry viz protokol o provedených výpočtech</t>
  </si>
  <si>
    <t>Pol75</t>
  </si>
  <si>
    <t>Nástěnné autonomní nouzové svítidlo s piktogramem, LED 1W, IP42, spínání při výpadku napájení</t>
  </si>
  <si>
    <t>Elektroinstalační kanál plastový typ PK 160X65 D včetně montáže, upevnění a příslušenství</t>
  </si>
  <si>
    <t>Pol76</t>
  </si>
  <si>
    <t>Elektroinstalační parapetní kanál dutý plastový s víkem typ PK 160X65 D včetně montáže, upevnění a příslušenství</t>
  </si>
  <si>
    <t>Pol77</t>
  </si>
  <si>
    <t>Přepážka parapetního kanálu PKS 70/60</t>
  </si>
  <si>
    <t>Pol78</t>
  </si>
  <si>
    <t>Zásuvka do parapetního kanálu modul 45x45, bílá</t>
  </si>
  <si>
    <t>Pol79</t>
  </si>
  <si>
    <t>Zásuvka do parapetního kanálu modul 45x45, bílá, s přepěťovou ochranou</t>
  </si>
  <si>
    <t>Požární ucpávky kabelových prostupů mezi požárními úseky požárně certifikovanou hmotou.</t>
  </si>
  <si>
    <t>Pol80</t>
  </si>
  <si>
    <t>Certifikované ucpání kabelového prostupu mezi požárními úseky, dle definice požární zprávy.</t>
  </si>
  <si>
    <t xml:space="preserve"> Revize a zjišťování stávajícího stavu elektrorozvodů, stavební přípomoce, úpravy stávajících rozvod</t>
  </si>
  <si>
    <t>Pol83</t>
  </si>
  <si>
    <t>Zjišťování stávajícího stavu elektrorozvodů, odpojování zrušených obvodů, úpravy elektroinstalace pro zachování provozu ve stávajících částech.</t>
  </si>
  <si>
    <t>Pol84</t>
  </si>
  <si>
    <t>Demontáž rušených elektrorozvodů, přístroje, kabely, svítidla, ekologická likvidace odpadu.</t>
  </si>
  <si>
    <t>Pol85</t>
  </si>
  <si>
    <t>Úprava stávajících rozvodů.</t>
  </si>
  <si>
    <t>Pol86</t>
  </si>
  <si>
    <t>Stavební přípomoce, sekaní drážek a kapes pro přístrojové krabice. Odvoz suti.</t>
  </si>
  <si>
    <t>Kompletní slaboproudé rozvody. Materiál + montáže. Propoj kabel do lékárny není zahnut</t>
  </si>
  <si>
    <t>Pol88</t>
  </si>
  <si>
    <t xml:space="preserve">Datový rozvaděč RACK s PATCH panely, optickou vanou, příslušenstvím a montáží. </t>
  </si>
  <si>
    <t>pol89</t>
  </si>
  <si>
    <t>Stíněný datový kabel UTP 6A včetně montáže</t>
  </si>
  <si>
    <t>467060876</t>
  </si>
  <si>
    <t>pol90</t>
  </si>
  <si>
    <t>Datová zásuvka 2xRJ45 včetně krabice KU1901 a celkové montáže, zapojení kabelu</t>
  </si>
  <si>
    <t>-439649713</t>
  </si>
  <si>
    <t>pol91</t>
  </si>
  <si>
    <t>Datová zásuvka RJ45 včetně krabice KU1901 a celkové montáže, zapojení kabelu</t>
  </si>
  <si>
    <t>-2138440982</t>
  </si>
  <si>
    <t>pol92</t>
  </si>
  <si>
    <t>Domovní videotelefon s WIFI pro komunikaci ode dveří s mobilem s montáží</t>
  </si>
  <si>
    <t>1756356428</t>
  </si>
  <si>
    <t>pol93</t>
  </si>
  <si>
    <t>Dveřní elektromagnetický zámek 12V/DC + napájecí zdroj 12V s montáží</t>
  </si>
  <si>
    <t>1925392475</t>
  </si>
  <si>
    <t>pol94</t>
  </si>
  <si>
    <t>Stíněný slaboproudý kabel JYSTY 2x2x08, včetně montáže</t>
  </si>
  <si>
    <t>-45179871</t>
  </si>
  <si>
    <t>pol95</t>
  </si>
  <si>
    <t>Vkládací elektroinstalační lišta 40x40 mm, včetně montáže</t>
  </si>
  <si>
    <t>1226620940</t>
  </si>
  <si>
    <t>pol96</t>
  </si>
  <si>
    <t>Vkládací elektroinstalační lišta 20x20 mm, včetně montáže</t>
  </si>
  <si>
    <t>-1340745346</t>
  </si>
  <si>
    <t>pol97</t>
  </si>
  <si>
    <t>Stavební přípomoce , prostupy stěnou</t>
  </si>
  <si>
    <t>-2097554611</t>
  </si>
  <si>
    <t>pol98</t>
  </si>
  <si>
    <t>Zjišťování a napojení na stávající rozvody SLP.</t>
  </si>
  <si>
    <t>-882310569</t>
  </si>
  <si>
    <t>MaR - Měření a regulace</t>
  </si>
  <si>
    <t>D1 - Měření a regulace</t>
  </si>
  <si>
    <t xml:space="preserve">    D2 - Rozvaděč DT1</t>
  </si>
  <si>
    <t xml:space="preserve">    D3 - BMS centrála - validace</t>
  </si>
  <si>
    <t>D1</t>
  </si>
  <si>
    <t>D2</t>
  </si>
  <si>
    <t>Rozvaděč DT1</t>
  </si>
  <si>
    <t>Pol1</t>
  </si>
  <si>
    <t>Rozvaděč 2000x800x400</t>
  </si>
  <si>
    <t>Pol2</t>
  </si>
  <si>
    <t>DDC regulátor 12AI,32DI, 12DO, 6AO</t>
  </si>
  <si>
    <t>Pol3</t>
  </si>
  <si>
    <t>grafický displaypro DDC regulátor CZ text</t>
  </si>
  <si>
    <t>Pol4</t>
  </si>
  <si>
    <t>Software pro DDC regulátor</t>
  </si>
  <si>
    <t>set</t>
  </si>
  <si>
    <t>Pol5</t>
  </si>
  <si>
    <t>čidla akční členy</t>
  </si>
  <si>
    <t>Pol6</t>
  </si>
  <si>
    <t>Kabelové trasy a kabely</t>
  </si>
  <si>
    <t>Pol7</t>
  </si>
  <si>
    <t>Frekveční měniče</t>
  </si>
  <si>
    <t>D3</t>
  </si>
  <si>
    <t>BMS centrála - validace</t>
  </si>
  <si>
    <t>Pol8</t>
  </si>
  <si>
    <t>Monitorovací SW, grafické obrazovky, historie poruch, trendy, WEB přístup, SMS, PC s monitorem 21", validace archyvovaných dat</t>
  </si>
  <si>
    <t>pcs</t>
  </si>
  <si>
    <t>Pol9</t>
  </si>
  <si>
    <t>Uživatelský SW of BMS</t>
  </si>
  <si>
    <t>Pol10</t>
  </si>
  <si>
    <t>Validace, dokladová část, testy</t>
  </si>
  <si>
    <t>Pol11</t>
  </si>
  <si>
    <t>Komunikační kabely</t>
  </si>
  <si>
    <t>ČP - Vestavba</t>
  </si>
  <si>
    <t>Pol17</t>
  </si>
  <si>
    <t>Lehký těsný strop 625x625, závěsy, kontrukce, RAL 9010</t>
  </si>
  <si>
    <t>-2079583088</t>
  </si>
  <si>
    <t>Pol18</t>
  </si>
  <si>
    <t>Spodní stropní rádiusový profil RAL 9010</t>
  </si>
  <si>
    <t>-1313238652</t>
  </si>
  <si>
    <t>Pol19</t>
  </si>
  <si>
    <t>Svetlo LED 623x623, příkon 53W, TC 4400 K, 5700 lm, IP 54, RAL 9010</t>
  </si>
  <si>
    <t>-1047992098</t>
  </si>
  <si>
    <t>Pol20</t>
  </si>
  <si>
    <t>Čistý nástavec 470x470, filtr H13, vyústka proudnicová RAL 9010</t>
  </si>
  <si>
    <t>1133796535</t>
  </si>
  <si>
    <t>Pol21</t>
  </si>
  <si>
    <t>Čistý nástavec 470x470, vyústka děrovaný plech RAL 9010</t>
  </si>
  <si>
    <t>-530488319</t>
  </si>
  <si>
    <t>Pol22</t>
  </si>
  <si>
    <t>Čistý nástavec 318x318, filtr H13, vyústka děrovaný plech nerez</t>
  </si>
  <si>
    <t>59147382</t>
  </si>
  <si>
    <t>Pol23</t>
  </si>
  <si>
    <t>Stěnový panel, pro stavbu stěn v=3000, kabelové průchodky, RAL 9002</t>
  </si>
  <si>
    <t>654833022</t>
  </si>
  <si>
    <t>Pol24</t>
  </si>
  <si>
    <t>Spodní profil AL pro instalaci panelů s prostorem pro fabion podlahy</t>
  </si>
  <si>
    <t>-1909508424</t>
  </si>
  <si>
    <t>Pol25</t>
  </si>
  <si>
    <t>Podlaha s fabiony - vinyl, antistický</t>
  </si>
  <si>
    <t>609844559</t>
  </si>
  <si>
    <t>Pol26</t>
  </si>
  <si>
    <t>Okno do panelu 1200x900</t>
  </si>
  <si>
    <t>-687509015</t>
  </si>
  <si>
    <t>Pol27</t>
  </si>
  <si>
    <t>Dveře 800/2100, okno, vysouvací lišta, RAL 9002, levé</t>
  </si>
  <si>
    <t>-61405168</t>
  </si>
  <si>
    <t>Pol28</t>
  </si>
  <si>
    <t>Dveře 800/2100, okno, vysouvací lišta, RAL 9002, pravé</t>
  </si>
  <si>
    <t>409768690</t>
  </si>
  <si>
    <t>Pol29</t>
  </si>
  <si>
    <t>Prokládací kabinka, aktivní, dveře sklo, strop a dno nerez, RAL 9002</t>
  </si>
  <si>
    <t>-628659546</t>
  </si>
  <si>
    <t>Pol30</t>
  </si>
  <si>
    <t>Stěnová vyústka 300x300, děrovaný plech, regulace, RAL 9002</t>
  </si>
  <si>
    <t>-125623798</t>
  </si>
  <si>
    <t>Pol31</t>
  </si>
  <si>
    <t>Stěnová vyústka 200x300, děrovaný plech, regulace, RAL 9002</t>
  </si>
  <si>
    <t>13134484</t>
  </si>
  <si>
    <t>Pol32</t>
  </si>
  <si>
    <t>Světelná a zvuková  signalizace, blokace dveří, digitální optická čidla pro dveře</t>
  </si>
  <si>
    <t>2057019894</t>
  </si>
  <si>
    <t>Pol33</t>
  </si>
  <si>
    <t>Světelná a zvuková signalizace, blokace dveří, čidla pro dveře kabinek</t>
  </si>
  <si>
    <t>179771843</t>
  </si>
  <si>
    <t>Pol34</t>
  </si>
  <si>
    <t>Dodávka kabelů pro instalaci signalizace, blokace</t>
  </si>
  <si>
    <t>-570350467</t>
  </si>
  <si>
    <t>Pol35</t>
  </si>
  <si>
    <t>Panel s výztuhou pro zavěšení umývadla, tunel pro inst. vody a odpadu</t>
  </si>
  <si>
    <t>1757138233</t>
  </si>
  <si>
    <t>Pol36</t>
  </si>
  <si>
    <t>Ukončovací profil L120x60/3000, okraj 360°, RAL 9002</t>
  </si>
  <si>
    <t>-1836072395</t>
  </si>
  <si>
    <t>Pol37</t>
  </si>
  <si>
    <t>Ukončovací profil L60x60/3000, okraj 360°, RAL 9002</t>
  </si>
  <si>
    <t>-950578136</t>
  </si>
  <si>
    <t>Pol38</t>
  </si>
  <si>
    <t>Ukončovací profil U60x20/3000, okraj 360°, RAL 9002</t>
  </si>
  <si>
    <t>1531420313</t>
  </si>
  <si>
    <t>Pol39</t>
  </si>
  <si>
    <t>Ukončovací profil U60x20/3000, okraj bez ohybu, RAL 9002</t>
  </si>
  <si>
    <t>516548083</t>
  </si>
  <si>
    <t>Pol40</t>
  </si>
  <si>
    <t>Ukončovací profil U60x60/3000, okraj 360°, RAL 9002</t>
  </si>
  <si>
    <t>364881555</t>
  </si>
  <si>
    <t>Pol41</t>
  </si>
  <si>
    <t>Tlakoměr mechanický, k zabudování do panelu, 0-100 Pa</t>
  </si>
  <si>
    <t>1575064874</t>
  </si>
  <si>
    <t>Pol42</t>
  </si>
  <si>
    <t>Tlakoměr mechanický, k zabudování do panelu -60+60 Pa,</t>
  </si>
  <si>
    <t>1072253718</t>
  </si>
  <si>
    <t>Pol43</t>
  </si>
  <si>
    <t>Závěsný, kotvící, těsnící a montážní materiál pro stavbu stropů a panelů</t>
  </si>
  <si>
    <t>1544287680</t>
  </si>
  <si>
    <t>Pol44</t>
  </si>
  <si>
    <t>Montáž a kompletace, oživení a zprovoznění</t>
  </si>
  <si>
    <t>-140497808</t>
  </si>
  <si>
    <t>Pol47</t>
  </si>
  <si>
    <t>Úklid, umytí a desinfekce</t>
  </si>
  <si>
    <t>2063213030</t>
  </si>
  <si>
    <t>Pol48</t>
  </si>
  <si>
    <t>Operační kvalifikace ČP</t>
  </si>
  <si>
    <t>-756436201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</si>
  <si>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</si>
  <si>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</si>
  <si>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</si>
  <si>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</si>
  <si>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</si>
  <si>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</si>
  <si>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zeměměřičské a projektové práce</t>
  </si>
  <si>
    <t>011503000</t>
  </si>
  <si>
    <t>Stavební průzkum</t>
  </si>
  <si>
    <t>Kč</t>
  </si>
  <si>
    <t>1024</t>
  </si>
  <si>
    <t>-84106572</t>
  </si>
  <si>
    <t>012002000</t>
  </si>
  <si>
    <t>Zeměměřičské práce</t>
  </si>
  <si>
    <t>-2081454508</t>
  </si>
  <si>
    <t>013254000</t>
  </si>
  <si>
    <t>Dokumentace skutečného provedení stavby</t>
  </si>
  <si>
    <t>-124006904</t>
  </si>
  <si>
    <t>013294000</t>
  </si>
  <si>
    <t>Ostatní dokumentace stavby - dílenská</t>
  </si>
  <si>
    <t>-1081439951</t>
  </si>
  <si>
    <t>Ostatní dokumentace stavby</t>
  </si>
  <si>
    <t>013294000r</t>
  </si>
  <si>
    <t>Ostatní dokumentace stavby - detailní harmonogram výstavby</t>
  </si>
  <si>
    <t>147690168</t>
  </si>
  <si>
    <t>VRN3</t>
  </si>
  <si>
    <t>Zařízení staveniště</t>
  </si>
  <si>
    <t>030001000</t>
  </si>
  <si>
    <t>834064295</t>
  </si>
  <si>
    <t>VRN4</t>
  </si>
  <si>
    <t>Inženýrská činnost</t>
  </si>
  <si>
    <t>043002000</t>
  </si>
  <si>
    <t>Zkoušky a ostatní měření - Zprovoznění a vyregulování všech systémů TZB vč. zajištění protokolu o zaregulování</t>
  </si>
  <si>
    <t>1605023126</t>
  </si>
  <si>
    <t>045002000</t>
  </si>
  <si>
    <t>Kompletační a koordinační činnost - Koordinace a stálý dohled při stěhovánuživatelova vybavení (nábytek, materiál, léčiva) během odstávky ředírny cytostatik</t>
  </si>
  <si>
    <t>1010196787</t>
  </si>
  <si>
    <t>045303000</t>
  </si>
  <si>
    <t>Koordinační činnost - Koordinace s ostatními profesemi</t>
  </si>
  <si>
    <t>-333468412</t>
  </si>
  <si>
    <t>VRN9</t>
  </si>
  <si>
    <t>Ostatní náklady</t>
  </si>
  <si>
    <t>091002000</t>
  </si>
  <si>
    <t>Ostatní náklady související s objektem - uvedení do provozu - MaR</t>
  </si>
  <si>
    <t>-1333011393</t>
  </si>
  <si>
    <t>091002000R</t>
  </si>
  <si>
    <t>Ostatní náklady související s objektem - revizní zprávy</t>
  </si>
  <si>
    <t>-365191264</t>
  </si>
  <si>
    <t>Ostatní náklady související s objektem - uvedení do provozu</t>
  </si>
  <si>
    <t>094002000</t>
  </si>
  <si>
    <t>Ostatní náklady související s výstavbou - protiprašná opatření</t>
  </si>
  <si>
    <t>-1462925635</t>
  </si>
  <si>
    <t>Ostatní náklady související s výstavbou</t>
  </si>
  <si>
    <t>094002000Z</t>
  </si>
  <si>
    <t>Certifikované a odborné zakonzerovávní stávajících izolátorů a jejich přesun do nových prostor, včetně jejich kompletní montáže, zprovoznění a zaregulování</t>
  </si>
  <si>
    <t>1590573641</t>
  </si>
  <si>
    <t>SEZNAM FIGUR</t>
  </si>
  <si>
    <t>Výměra</t>
  </si>
  <si>
    <t>"1.03 Technická místnost"  2,02*(2,9+0,78)</t>
  </si>
  <si>
    <t>"1.04 WC" 2,2*(1,1*2+1,79*2)-0,8*2,02</t>
  </si>
  <si>
    <t>"1.05 Koupelna"2,2*(4,232*2+2,88*2+0,6*2+0,5)-0,9*2,02-1,25*0,88</t>
  </si>
  <si>
    <t>"1.11 Obývací pokoj + KK - výška bude dopřesněná investorem" 0,6*(1,1+3,64+2,86)</t>
  </si>
  <si>
    <t>Použití figury:</t>
  </si>
  <si>
    <t>Malba</t>
  </si>
  <si>
    <t>SDK_malby</t>
  </si>
  <si>
    <t>SDK_pod</t>
  </si>
  <si>
    <t>SDK_pod_H2</t>
  </si>
  <si>
    <t>Stuk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</si>
</sst>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104"/>
  <sheetViews>
    <sheetView showGridLines="0" tabSelected="1" workbookViewId="0">
      <selection activeCell="BE44" sqref="BE4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0" t="s">
        <v>14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R5" s="19"/>
      <c r="BE5" s="21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2" t="s">
        <v>17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R6" s="19"/>
      <c r="BE6" s="218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8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8"/>
      <c r="BS8" s="16" t="s">
        <v>6</v>
      </c>
    </row>
    <row r="9" spans="1:74" ht="14.45" customHeight="1">
      <c r="B9" s="19"/>
      <c r="AR9" s="19"/>
      <c r="BE9" s="218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8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18"/>
      <c r="BS11" s="16" t="s">
        <v>6</v>
      </c>
    </row>
    <row r="12" spans="1:74" ht="6.95" customHeight="1">
      <c r="B12" s="19"/>
      <c r="AR12" s="19"/>
      <c r="BE12" s="218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18"/>
      <c r="BS13" s="16" t="s">
        <v>6</v>
      </c>
    </row>
    <row r="14" spans="1:74" ht="12.75">
      <c r="B14" s="19"/>
      <c r="E14" s="223" t="s">
        <v>28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6" t="s">
        <v>26</v>
      </c>
      <c r="AN14" s="28" t="s">
        <v>28</v>
      </c>
      <c r="AR14" s="19"/>
      <c r="BE14" s="218"/>
      <c r="BS14" s="16" t="s">
        <v>6</v>
      </c>
    </row>
    <row r="15" spans="1:74" ht="6.95" customHeight="1">
      <c r="B15" s="19"/>
      <c r="AR15" s="19"/>
      <c r="BE15" s="218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18"/>
      <c r="BS16" s="16" t="s">
        <v>4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218"/>
      <c r="BS17" s="16" t="s">
        <v>30</v>
      </c>
    </row>
    <row r="18" spans="2:71" ht="6.95" customHeight="1">
      <c r="B18" s="19"/>
      <c r="AR18" s="19"/>
      <c r="BE18" s="218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18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18"/>
      <c r="BS20" s="16" t="s">
        <v>30</v>
      </c>
    </row>
    <row r="21" spans="2:71" ht="6.95" customHeight="1">
      <c r="B21" s="19"/>
      <c r="AR21" s="19"/>
      <c r="BE21" s="218"/>
    </row>
    <row r="22" spans="2:71" ht="12" customHeight="1">
      <c r="B22" s="19"/>
      <c r="D22" s="26" t="s">
        <v>32</v>
      </c>
      <c r="AR22" s="19"/>
      <c r="BE22" s="218"/>
    </row>
    <row r="23" spans="2:71" ht="16.5" customHeight="1">
      <c r="B23" s="19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9"/>
      <c r="BE23" s="218"/>
    </row>
    <row r="24" spans="2:71" ht="6.95" customHeight="1">
      <c r="B24" s="19"/>
      <c r="AR24" s="19"/>
      <c r="BE24" s="218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8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6">
        <f>ROUND(AG94,2)</f>
        <v>0</v>
      </c>
      <c r="AL26" s="227"/>
      <c r="AM26" s="227"/>
      <c r="AN26" s="227"/>
      <c r="AO26" s="227"/>
      <c r="AR26" s="31"/>
      <c r="BE26" s="218"/>
    </row>
    <row r="27" spans="2:71" s="1" customFormat="1" ht="6.95" customHeight="1">
      <c r="B27" s="31"/>
      <c r="AR27" s="31"/>
      <c r="BE27" s="218"/>
    </row>
    <row r="28" spans="2:71" s="1" customFormat="1" ht="12.75">
      <c r="B28" s="31"/>
      <c r="L28" s="228" t="s">
        <v>34</v>
      </c>
      <c r="M28" s="228"/>
      <c r="N28" s="228"/>
      <c r="O28" s="228"/>
      <c r="P28" s="228"/>
      <c r="W28" s="228" t="s">
        <v>35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36</v>
      </c>
      <c r="AL28" s="228"/>
      <c r="AM28" s="228"/>
      <c r="AN28" s="228"/>
      <c r="AO28" s="228"/>
      <c r="AR28" s="31"/>
      <c r="BE28" s="218"/>
    </row>
    <row r="29" spans="2:71" s="2" customFormat="1" ht="14.45" customHeight="1">
      <c r="B29" s="35"/>
      <c r="D29" s="26" t="s">
        <v>37</v>
      </c>
      <c r="F29" s="26" t="s">
        <v>38</v>
      </c>
      <c r="L29" s="231">
        <v>0.21</v>
      </c>
      <c r="M29" s="230"/>
      <c r="N29" s="230"/>
      <c r="O29" s="230"/>
      <c r="P29" s="230"/>
      <c r="W29" s="229">
        <f>ROUND(AZ94, 2)</f>
        <v>0</v>
      </c>
      <c r="X29" s="230"/>
      <c r="Y29" s="230"/>
      <c r="Z29" s="230"/>
      <c r="AA29" s="230"/>
      <c r="AB29" s="230"/>
      <c r="AC29" s="230"/>
      <c r="AD29" s="230"/>
      <c r="AE29" s="230"/>
      <c r="AK29" s="229">
        <f>ROUND(AV94, 2)</f>
        <v>0</v>
      </c>
      <c r="AL29" s="230"/>
      <c r="AM29" s="230"/>
      <c r="AN29" s="230"/>
      <c r="AO29" s="230"/>
      <c r="AR29" s="35"/>
      <c r="BE29" s="219"/>
    </row>
    <row r="30" spans="2:71" s="2" customFormat="1" ht="14.45" customHeight="1">
      <c r="B30" s="35"/>
      <c r="F30" s="26" t="s">
        <v>39</v>
      </c>
      <c r="L30" s="231">
        <v>0.12</v>
      </c>
      <c r="M30" s="230"/>
      <c r="N30" s="230"/>
      <c r="O30" s="230"/>
      <c r="P30" s="230"/>
      <c r="W30" s="229">
        <f>ROUND(BA94, 2)</f>
        <v>0</v>
      </c>
      <c r="X30" s="230"/>
      <c r="Y30" s="230"/>
      <c r="Z30" s="230"/>
      <c r="AA30" s="230"/>
      <c r="AB30" s="230"/>
      <c r="AC30" s="230"/>
      <c r="AD30" s="230"/>
      <c r="AE30" s="230"/>
      <c r="AK30" s="229">
        <f>ROUND(AW94, 2)</f>
        <v>0</v>
      </c>
      <c r="AL30" s="230"/>
      <c r="AM30" s="230"/>
      <c r="AN30" s="230"/>
      <c r="AO30" s="230"/>
      <c r="AR30" s="35"/>
      <c r="BE30" s="219"/>
    </row>
    <row r="31" spans="2:71" s="2" customFormat="1" ht="14.45" hidden="1" customHeight="1">
      <c r="B31" s="35"/>
      <c r="F31" s="26" t="s">
        <v>40</v>
      </c>
      <c r="L31" s="231">
        <v>0.21</v>
      </c>
      <c r="M31" s="230"/>
      <c r="N31" s="230"/>
      <c r="O31" s="230"/>
      <c r="P31" s="230"/>
      <c r="W31" s="229">
        <f>ROUND(BB94, 2)</f>
        <v>0</v>
      </c>
      <c r="X31" s="230"/>
      <c r="Y31" s="230"/>
      <c r="Z31" s="230"/>
      <c r="AA31" s="230"/>
      <c r="AB31" s="230"/>
      <c r="AC31" s="230"/>
      <c r="AD31" s="230"/>
      <c r="AE31" s="230"/>
      <c r="AK31" s="229">
        <v>0</v>
      </c>
      <c r="AL31" s="230"/>
      <c r="AM31" s="230"/>
      <c r="AN31" s="230"/>
      <c r="AO31" s="230"/>
      <c r="AR31" s="35"/>
      <c r="BE31" s="219"/>
    </row>
    <row r="32" spans="2:71" s="2" customFormat="1" ht="14.45" hidden="1" customHeight="1">
      <c r="B32" s="35"/>
      <c r="F32" s="26" t="s">
        <v>41</v>
      </c>
      <c r="L32" s="231">
        <v>0.12</v>
      </c>
      <c r="M32" s="230"/>
      <c r="N32" s="230"/>
      <c r="O32" s="230"/>
      <c r="P32" s="230"/>
      <c r="W32" s="229">
        <f>ROUND(BC94, 2)</f>
        <v>0</v>
      </c>
      <c r="X32" s="230"/>
      <c r="Y32" s="230"/>
      <c r="Z32" s="230"/>
      <c r="AA32" s="230"/>
      <c r="AB32" s="230"/>
      <c r="AC32" s="230"/>
      <c r="AD32" s="230"/>
      <c r="AE32" s="230"/>
      <c r="AK32" s="229">
        <v>0</v>
      </c>
      <c r="AL32" s="230"/>
      <c r="AM32" s="230"/>
      <c r="AN32" s="230"/>
      <c r="AO32" s="230"/>
      <c r="AR32" s="35"/>
      <c r="BE32" s="219"/>
    </row>
    <row r="33" spans="2:57" s="2" customFormat="1" ht="14.45" hidden="1" customHeight="1">
      <c r="B33" s="35"/>
      <c r="F33" s="26" t="s">
        <v>42</v>
      </c>
      <c r="L33" s="231">
        <v>0</v>
      </c>
      <c r="M33" s="230"/>
      <c r="N33" s="230"/>
      <c r="O33" s="230"/>
      <c r="P33" s="230"/>
      <c r="W33" s="229">
        <f>ROUND(BD94, 2)</f>
        <v>0</v>
      </c>
      <c r="X33" s="230"/>
      <c r="Y33" s="230"/>
      <c r="Z33" s="230"/>
      <c r="AA33" s="230"/>
      <c r="AB33" s="230"/>
      <c r="AC33" s="230"/>
      <c r="AD33" s="230"/>
      <c r="AE33" s="230"/>
      <c r="AK33" s="229">
        <v>0</v>
      </c>
      <c r="AL33" s="230"/>
      <c r="AM33" s="230"/>
      <c r="AN33" s="230"/>
      <c r="AO33" s="230"/>
      <c r="AR33" s="35"/>
      <c r="BE33" s="219"/>
    </row>
    <row r="34" spans="2:57" s="1" customFormat="1" ht="6.95" customHeight="1">
      <c r="B34" s="31"/>
      <c r="AR34" s="31"/>
      <c r="BE34" s="218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35" t="s">
        <v>45</v>
      </c>
      <c r="Y35" s="233"/>
      <c r="Z35" s="233"/>
      <c r="AA35" s="233"/>
      <c r="AB35" s="233"/>
      <c r="AC35" s="38"/>
      <c r="AD35" s="38"/>
      <c r="AE35" s="38"/>
      <c r="AF35" s="38"/>
      <c r="AG35" s="38"/>
      <c r="AH35" s="38"/>
      <c r="AI35" s="38"/>
      <c r="AJ35" s="38"/>
      <c r="AK35" s="232">
        <f>SUM(AK26:AK33)</f>
        <v>0</v>
      </c>
      <c r="AL35" s="233"/>
      <c r="AM35" s="233"/>
      <c r="AN35" s="233"/>
      <c r="AO35" s="23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250423</v>
      </c>
      <c r="AR84" s="47"/>
    </row>
    <row r="85" spans="1:91" s="4" customFormat="1" ht="36.950000000000003" customHeight="1">
      <c r="B85" s="48"/>
      <c r="C85" s="49" t="s">
        <v>16</v>
      </c>
      <c r="L85" s="198" t="str">
        <f>K6</f>
        <v>Nemocnice Náchod - Pavilog G - stavební úpravy části 1PP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0" t="str">
        <f>IF(AN8= "","",AN8)</f>
        <v>12. 9. 2025</v>
      </c>
      <c r="AN87" s="200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1" t="str">
        <f>IF(E17="","",E17)</f>
        <v xml:space="preserve"> </v>
      </c>
      <c r="AN89" s="202"/>
      <c r="AO89" s="202"/>
      <c r="AP89" s="202"/>
      <c r="AR89" s="31"/>
      <c r="AS89" s="203" t="s">
        <v>53</v>
      </c>
      <c r="AT89" s="20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1" t="str">
        <f>IF(E20="","",E20)</f>
        <v xml:space="preserve"> </v>
      </c>
      <c r="AN90" s="202"/>
      <c r="AO90" s="202"/>
      <c r="AP90" s="202"/>
      <c r="AR90" s="31"/>
      <c r="AS90" s="205"/>
      <c r="AT90" s="206"/>
      <c r="BD90" s="55"/>
    </row>
    <row r="91" spans="1:91" s="1" customFormat="1" ht="10.9" customHeight="1">
      <c r="B91" s="31"/>
      <c r="AR91" s="31"/>
      <c r="AS91" s="205"/>
      <c r="AT91" s="206"/>
      <c r="BD91" s="55"/>
    </row>
    <row r="92" spans="1:91" s="1" customFormat="1" ht="29.25" customHeight="1">
      <c r="B92" s="31"/>
      <c r="C92" s="207" t="s">
        <v>54</v>
      </c>
      <c r="D92" s="208"/>
      <c r="E92" s="208"/>
      <c r="F92" s="208"/>
      <c r="G92" s="208"/>
      <c r="H92" s="56"/>
      <c r="I92" s="210" t="s">
        <v>55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9" t="s">
        <v>56</v>
      </c>
      <c r="AH92" s="208"/>
      <c r="AI92" s="208"/>
      <c r="AJ92" s="208"/>
      <c r="AK92" s="208"/>
      <c r="AL92" s="208"/>
      <c r="AM92" s="208"/>
      <c r="AN92" s="210" t="s">
        <v>57</v>
      </c>
      <c r="AO92" s="208"/>
      <c r="AP92" s="211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5">
        <f>ROUND(SUM(AG95:AG102),2)</f>
        <v>0</v>
      </c>
      <c r="AH94" s="215"/>
      <c r="AI94" s="215"/>
      <c r="AJ94" s="215"/>
      <c r="AK94" s="215"/>
      <c r="AL94" s="215"/>
      <c r="AM94" s="215"/>
      <c r="AN94" s="216">
        <f t="shared" ref="AN94:AN102" si="0">SUM(AG94,AT94)</f>
        <v>0</v>
      </c>
      <c r="AO94" s="216"/>
      <c r="AP94" s="216"/>
      <c r="AQ94" s="66" t="s">
        <v>1</v>
      </c>
      <c r="AR94" s="62"/>
      <c r="AS94" s="67">
        <f>ROUND(SUM(AS95:AS102),2)</f>
        <v>0</v>
      </c>
      <c r="AT94" s="68">
        <f t="shared" ref="AT94:AT102" si="1">ROUND(SUM(AV94:AW94),2)</f>
        <v>0</v>
      </c>
      <c r="AU94" s="69">
        <f>ROUND(SUM(AU95:AU102),5)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ROUND(SUM(AZ95:AZ102),2)</f>
        <v>0</v>
      </c>
      <c r="BA94" s="68">
        <f>ROUND(SUM(BA95:BA102),2)</f>
        <v>0</v>
      </c>
      <c r="BB94" s="68">
        <f>ROUND(SUM(BB95:BB102),2)</f>
        <v>0</v>
      </c>
      <c r="BC94" s="68">
        <f>ROUND(SUM(BC95:BC102),2)</f>
        <v>0</v>
      </c>
      <c r="BD94" s="70">
        <f>ROUND(SUM(BD95:BD102),2)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12" t="s">
        <v>78</v>
      </c>
      <c r="E95" s="212"/>
      <c r="F95" s="212"/>
      <c r="G95" s="212"/>
      <c r="H95" s="212"/>
      <c r="I95" s="76"/>
      <c r="J95" s="212" t="s">
        <v>79</v>
      </c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3">
        <f>'D.1.1 - ASŘ'!J30</f>
        <v>0</v>
      </c>
      <c r="AH95" s="214"/>
      <c r="AI95" s="214"/>
      <c r="AJ95" s="214"/>
      <c r="AK95" s="214"/>
      <c r="AL95" s="214"/>
      <c r="AM95" s="214"/>
      <c r="AN95" s="213">
        <f t="shared" si="0"/>
        <v>0</v>
      </c>
      <c r="AO95" s="214"/>
      <c r="AP95" s="214"/>
      <c r="AQ95" s="77" t="s">
        <v>80</v>
      </c>
      <c r="AR95" s="74"/>
      <c r="AS95" s="78">
        <v>0</v>
      </c>
      <c r="AT95" s="79">
        <f t="shared" si="1"/>
        <v>0</v>
      </c>
      <c r="AU95" s="80">
        <f>'D.1.1 - ASŘ'!P134</f>
        <v>0</v>
      </c>
      <c r="AV95" s="79">
        <f>'D.1.1 - ASŘ'!J33</f>
        <v>0</v>
      </c>
      <c r="AW95" s="79">
        <f>'D.1.1 - ASŘ'!J34</f>
        <v>0</v>
      </c>
      <c r="AX95" s="79">
        <f>'D.1.1 - ASŘ'!J35</f>
        <v>0</v>
      </c>
      <c r="AY95" s="79">
        <f>'D.1.1 - ASŘ'!J36</f>
        <v>0</v>
      </c>
      <c r="AZ95" s="79">
        <f>'D.1.1 - ASŘ'!F33</f>
        <v>0</v>
      </c>
      <c r="BA95" s="79">
        <f>'D.1.1 - ASŘ'!F34</f>
        <v>0</v>
      </c>
      <c r="BB95" s="79">
        <f>'D.1.1 - ASŘ'!F35</f>
        <v>0</v>
      </c>
      <c r="BC95" s="79">
        <f>'D.1.1 - ASŘ'!F36</f>
        <v>0</v>
      </c>
      <c r="BD95" s="81">
        <f>'D.1.1 - ASŘ'!F37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212" t="s">
        <v>84</v>
      </c>
      <c r="E96" s="212"/>
      <c r="F96" s="212"/>
      <c r="G96" s="212"/>
      <c r="H96" s="212"/>
      <c r="I96" s="76"/>
      <c r="J96" s="212" t="s">
        <v>85</v>
      </c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3">
        <f>'UT - Ústřední vytápění'!J30</f>
        <v>0</v>
      </c>
      <c r="AH96" s="214"/>
      <c r="AI96" s="214"/>
      <c r="AJ96" s="214"/>
      <c r="AK96" s="214"/>
      <c r="AL96" s="214"/>
      <c r="AM96" s="214"/>
      <c r="AN96" s="213">
        <f t="shared" si="0"/>
        <v>0</v>
      </c>
      <c r="AO96" s="214"/>
      <c r="AP96" s="214"/>
      <c r="AQ96" s="77" t="s">
        <v>80</v>
      </c>
      <c r="AR96" s="74"/>
      <c r="AS96" s="78">
        <v>0</v>
      </c>
      <c r="AT96" s="79">
        <f t="shared" si="1"/>
        <v>0</v>
      </c>
      <c r="AU96" s="80">
        <f>'UT - Ústřední vytápění'!P118</f>
        <v>0</v>
      </c>
      <c r="AV96" s="79">
        <f>'UT - Ústřední vytápění'!J33</f>
        <v>0</v>
      </c>
      <c r="AW96" s="79">
        <f>'UT - Ústřední vytápění'!J34</f>
        <v>0</v>
      </c>
      <c r="AX96" s="79">
        <f>'UT - Ústřední vytápění'!J35</f>
        <v>0</v>
      </c>
      <c r="AY96" s="79">
        <f>'UT - Ústřední vytápění'!J36</f>
        <v>0</v>
      </c>
      <c r="AZ96" s="79">
        <f>'UT - Ústřední vytápění'!F33</f>
        <v>0</v>
      </c>
      <c r="BA96" s="79">
        <f>'UT - Ústřední vytápění'!F34</f>
        <v>0</v>
      </c>
      <c r="BB96" s="79">
        <f>'UT - Ústřední vytápění'!F35</f>
        <v>0</v>
      </c>
      <c r="BC96" s="79">
        <f>'UT - Ústřední vytápění'!F36</f>
        <v>0</v>
      </c>
      <c r="BD96" s="81">
        <f>'UT - Ústřední vytápění'!F37</f>
        <v>0</v>
      </c>
      <c r="BT96" s="82" t="s">
        <v>81</v>
      </c>
      <c r="BV96" s="82" t="s">
        <v>75</v>
      </c>
      <c r="BW96" s="82" t="s">
        <v>86</v>
      </c>
      <c r="BX96" s="82" t="s">
        <v>5</v>
      </c>
      <c r="CL96" s="82" t="s">
        <v>1</v>
      </c>
      <c r="CM96" s="82" t="s">
        <v>83</v>
      </c>
    </row>
    <row r="97" spans="1:91" s="6" customFormat="1" ht="16.5" customHeight="1">
      <c r="A97" s="73" t="s">
        <v>77</v>
      </c>
      <c r="B97" s="74"/>
      <c r="C97" s="75"/>
      <c r="D97" s="212" t="s">
        <v>87</v>
      </c>
      <c r="E97" s="212"/>
      <c r="F97" s="212"/>
      <c r="G97" s="212"/>
      <c r="H97" s="212"/>
      <c r="I97" s="76"/>
      <c r="J97" s="212" t="s">
        <v>88</v>
      </c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3">
        <f>'ZTI - ZDRAVOTNĚ TECHNICKÉ...'!J30</f>
        <v>0</v>
      </c>
      <c r="AH97" s="214"/>
      <c r="AI97" s="214"/>
      <c r="AJ97" s="214"/>
      <c r="AK97" s="214"/>
      <c r="AL97" s="214"/>
      <c r="AM97" s="214"/>
      <c r="AN97" s="213">
        <f t="shared" si="0"/>
        <v>0</v>
      </c>
      <c r="AO97" s="214"/>
      <c r="AP97" s="214"/>
      <c r="AQ97" s="77" t="s">
        <v>80</v>
      </c>
      <c r="AR97" s="74"/>
      <c r="AS97" s="78">
        <v>0</v>
      </c>
      <c r="AT97" s="79">
        <f t="shared" si="1"/>
        <v>0</v>
      </c>
      <c r="AU97" s="80">
        <f>'ZTI - ZDRAVOTNĚ TECHNICKÉ...'!P127</f>
        <v>0</v>
      </c>
      <c r="AV97" s="79">
        <f>'ZTI - ZDRAVOTNĚ TECHNICKÉ...'!J33</f>
        <v>0</v>
      </c>
      <c r="AW97" s="79">
        <f>'ZTI - ZDRAVOTNĚ TECHNICKÉ...'!J34</f>
        <v>0</v>
      </c>
      <c r="AX97" s="79">
        <f>'ZTI - ZDRAVOTNĚ TECHNICKÉ...'!J35</f>
        <v>0</v>
      </c>
      <c r="AY97" s="79">
        <f>'ZTI - ZDRAVOTNĚ TECHNICKÉ...'!J36</f>
        <v>0</v>
      </c>
      <c r="AZ97" s="79">
        <f>'ZTI - ZDRAVOTNĚ TECHNICKÉ...'!F33</f>
        <v>0</v>
      </c>
      <c r="BA97" s="79">
        <f>'ZTI - ZDRAVOTNĚ TECHNICKÉ...'!F34</f>
        <v>0</v>
      </c>
      <c r="BB97" s="79">
        <f>'ZTI - ZDRAVOTNĚ TECHNICKÉ...'!F35</f>
        <v>0</v>
      </c>
      <c r="BC97" s="79">
        <f>'ZTI - ZDRAVOTNĚ TECHNICKÉ...'!F36</f>
        <v>0</v>
      </c>
      <c r="BD97" s="81">
        <f>'ZTI - ZDRAVOTNĚ TECHNICKÉ...'!F37</f>
        <v>0</v>
      </c>
      <c r="BT97" s="82" t="s">
        <v>81</v>
      </c>
      <c r="BV97" s="82" t="s">
        <v>75</v>
      </c>
      <c r="BW97" s="82" t="s">
        <v>89</v>
      </c>
      <c r="BX97" s="82" t="s">
        <v>5</v>
      </c>
      <c r="CL97" s="82" t="s">
        <v>1</v>
      </c>
      <c r="CM97" s="82" t="s">
        <v>83</v>
      </c>
    </row>
    <row r="98" spans="1:91" s="6" customFormat="1" ht="16.5" customHeight="1">
      <c r="A98" s="73" t="s">
        <v>77</v>
      </c>
      <c r="B98" s="74"/>
      <c r="C98" s="75"/>
      <c r="D98" s="212" t="s">
        <v>90</v>
      </c>
      <c r="E98" s="212"/>
      <c r="F98" s="212"/>
      <c r="G98" s="212"/>
      <c r="H98" s="212"/>
      <c r="I98" s="76"/>
      <c r="J98" s="212" t="s">
        <v>91</v>
      </c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3">
        <f>'VZT - Vzduchotechnika'!J30</f>
        <v>0</v>
      </c>
      <c r="AH98" s="214"/>
      <c r="AI98" s="214"/>
      <c r="AJ98" s="214"/>
      <c r="AK98" s="214"/>
      <c r="AL98" s="214"/>
      <c r="AM98" s="214"/>
      <c r="AN98" s="213">
        <f t="shared" si="0"/>
        <v>0</v>
      </c>
      <c r="AO98" s="214"/>
      <c r="AP98" s="214"/>
      <c r="AQ98" s="77" t="s">
        <v>80</v>
      </c>
      <c r="AR98" s="74"/>
      <c r="AS98" s="78">
        <v>0</v>
      </c>
      <c r="AT98" s="79">
        <f t="shared" si="1"/>
        <v>0</v>
      </c>
      <c r="AU98" s="80">
        <f>'VZT - Vzduchotechnika'!P122</f>
        <v>0</v>
      </c>
      <c r="AV98" s="79">
        <f>'VZT - Vzduchotechnika'!J33</f>
        <v>0</v>
      </c>
      <c r="AW98" s="79">
        <f>'VZT - Vzduchotechnika'!J34</f>
        <v>0</v>
      </c>
      <c r="AX98" s="79">
        <f>'VZT - Vzduchotechnika'!J35</f>
        <v>0</v>
      </c>
      <c r="AY98" s="79">
        <f>'VZT - Vzduchotechnika'!J36</f>
        <v>0</v>
      </c>
      <c r="AZ98" s="79">
        <f>'VZT - Vzduchotechnika'!F33</f>
        <v>0</v>
      </c>
      <c r="BA98" s="79">
        <f>'VZT - Vzduchotechnika'!F34</f>
        <v>0</v>
      </c>
      <c r="BB98" s="79">
        <f>'VZT - Vzduchotechnika'!F35</f>
        <v>0</v>
      </c>
      <c r="BC98" s="79">
        <f>'VZT - Vzduchotechnika'!F36</f>
        <v>0</v>
      </c>
      <c r="BD98" s="81">
        <f>'VZT - Vzduchotechnika'!F37</f>
        <v>0</v>
      </c>
      <c r="BT98" s="82" t="s">
        <v>81</v>
      </c>
      <c r="BV98" s="82" t="s">
        <v>75</v>
      </c>
      <c r="BW98" s="82" t="s">
        <v>92</v>
      </c>
      <c r="BX98" s="82" t="s">
        <v>5</v>
      </c>
      <c r="CL98" s="82" t="s">
        <v>1</v>
      </c>
      <c r="CM98" s="82" t="s">
        <v>83</v>
      </c>
    </row>
    <row r="99" spans="1:91" s="6" customFormat="1" ht="16.5" customHeight="1">
      <c r="A99" s="73" t="s">
        <v>77</v>
      </c>
      <c r="B99" s="74"/>
      <c r="C99" s="75"/>
      <c r="D99" s="212" t="s">
        <v>93</v>
      </c>
      <c r="E99" s="212"/>
      <c r="F99" s="212"/>
      <c r="G99" s="212"/>
      <c r="H99" s="212"/>
      <c r="I99" s="76"/>
      <c r="J99" s="212" t="s">
        <v>94</v>
      </c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3">
        <f>'EL - Elektrorozvody'!J30</f>
        <v>0</v>
      </c>
      <c r="AH99" s="214"/>
      <c r="AI99" s="214"/>
      <c r="AJ99" s="214"/>
      <c r="AK99" s="214"/>
      <c r="AL99" s="214"/>
      <c r="AM99" s="214"/>
      <c r="AN99" s="213">
        <f t="shared" si="0"/>
        <v>0</v>
      </c>
      <c r="AO99" s="214"/>
      <c r="AP99" s="214"/>
      <c r="AQ99" s="77" t="s">
        <v>80</v>
      </c>
      <c r="AR99" s="74"/>
      <c r="AS99" s="78">
        <v>0</v>
      </c>
      <c r="AT99" s="79">
        <f t="shared" si="1"/>
        <v>0</v>
      </c>
      <c r="AU99" s="80">
        <f>'EL - Elektrorozvody'!P127</f>
        <v>0</v>
      </c>
      <c r="AV99" s="79">
        <f>'EL - Elektrorozvody'!J33</f>
        <v>0</v>
      </c>
      <c r="AW99" s="79">
        <f>'EL - Elektrorozvody'!J34</f>
        <v>0</v>
      </c>
      <c r="AX99" s="79">
        <f>'EL - Elektrorozvody'!J35</f>
        <v>0</v>
      </c>
      <c r="AY99" s="79">
        <f>'EL - Elektrorozvody'!J36</f>
        <v>0</v>
      </c>
      <c r="AZ99" s="79">
        <f>'EL - Elektrorozvody'!F33</f>
        <v>0</v>
      </c>
      <c r="BA99" s="79">
        <f>'EL - Elektrorozvody'!F34</f>
        <v>0</v>
      </c>
      <c r="BB99" s="79">
        <f>'EL - Elektrorozvody'!F35</f>
        <v>0</v>
      </c>
      <c r="BC99" s="79">
        <f>'EL - Elektrorozvody'!F36</f>
        <v>0</v>
      </c>
      <c r="BD99" s="81">
        <f>'EL - Elektrorozvody'!F37</f>
        <v>0</v>
      </c>
      <c r="BT99" s="82" t="s">
        <v>81</v>
      </c>
      <c r="BV99" s="82" t="s">
        <v>75</v>
      </c>
      <c r="BW99" s="82" t="s">
        <v>95</v>
      </c>
      <c r="BX99" s="82" t="s">
        <v>5</v>
      </c>
      <c r="CL99" s="82" t="s">
        <v>1</v>
      </c>
      <c r="CM99" s="82" t="s">
        <v>83</v>
      </c>
    </row>
    <row r="100" spans="1:91" s="6" customFormat="1" ht="16.5" customHeight="1">
      <c r="A100" s="73" t="s">
        <v>77</v>
      </c>
      <c r="B100" s="74"/>
      <c r="C100" s="75"/>
      <c r="D100" s="212" t="s">
        <v>96</v>
      </c>
      <c r="E100" s="212"/>
      <c r="F100" s="212"/>
      <c r="G100" s="212"/>
      <c r="H100" s="212"/>
      <c r="I100" s="76"/>
      <c r="J100" s="212" t="s">
        <v>97</v>
      </c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3">
        <f>'MaR - Měření a regulace'!J30</f>
        <v>0</v>
      </c>
      <c r="AH100" s="214"/>
      <c r="AI100" s="214"/>
      <c r="AJ100" s="214"/>
      <c r="AK100" s="214"/>
      <c r="AL100" s="214"/>
      <c r="AM100" s="214"/>
      <c r="AN100" s="213">
        <f t="shared" si="0"/>
        <v>0</v>
      </c>
      <c r="AO100" s="214"/>
      <c r="AP100" s="214"/>
      <c r="AQ100" s="77" t="s">
        <v>80</v>
      </c>
      <c r="AR100" s="74"/>
      <c r="AS100" s="78">
        <v>0</v>
      </c>
      <c r="AT100" s="79">
        <f t="shared" si="1"/>
        <v>0</v>
      </c>
      <c r="AU100" s="80">
        <f>'MaR - Měření a regulace'!P119</f>
        <v>0</v>
      </c>
      <c r="AV100" s="79">
        <f>'MaR - Měření a regulace'!J33</f>
        <v>0</v>
      </c>
      <c r="AW100" s="79">
        <f>'MaR - Měření a regulace'!J34</f>
        <v>0</v>
      </c>
      <c r="AX100" s="79">
        <f>'MaR - Měření a regulace'!J35</f>
        <v>0</v>
      </c>
      <c r="AY100" s="79">
        <f>'MaR - Měření a regulace'!J36</f>
        <v>0</v>
      </c>
      <c r="AZ100" s="79">
        <f>'MaR - Měření a regulace'!F33</f>
        <v>0</v>
      </c>
      <c r="BA100" s="79">
        <f>'MaR - Měření a regulace'!F34</f>
        <v>0</v>
      </c>
      <c r="BB100" s="79">
        <f>'MaR - Měření a regulace'!F35</f>
        <v>0</v>
      </c>
      <c r="BC100" s="79">
        <f>'MaR - Měření a regulace'!F36</f>
        <v>0</v>
      </c>
      <c r="BD100" s="81">
        <f>'MaR - Měření a regulace'!F37</f>
        <v>0</v>
      </c>
      <c r="BT100" s="82" t="s">
        <v>81</v>
      </c>
      <c r="BV100" s="82" t="s">
        <v>75</v>
      </c>
      <c r="BW100" s="82" t="s">
        <v>98</v>
      </c>
      <c r="BX100" s="82" t="s">
        <v>5</v>
      </c>
      <c r="CL100" s="82" t="s">
        <v>1</v>
      </c>
      <c r="CM100" s="82" t="s">
        <v>83</v>
      </c>
    </row>
    <row r="101" spans="1:91" s="6" customFormat="1" ht="16.5" customHeight="1">
      <c r="A101" s="73" t="s">
        <v>77</v>
      </c>
      <c r="B101" s="74"/>
      <c r="C101" s="75"/>
      <c r="D101" s="212" t="s">
        <v>99</v>
      </c>
      <c r="E101" s="212"/>
      <c r="F101" s="212"/>
      <c r="G101" s="212"/>
      <c r="H101" s="212"/>
      <c r="I101" s="76"/>
      <c r="J101" s="212" t="s">
        <v>100</v>
      </c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3">
        <f>'ČP - Vestavba'!J30</f>
        <v>0</v>
      </c>
      <c r="AH101" s="214"/>
      <c r="AI101" s="214"/>
      <c r="AJ101" s="214"/>
      <c r="AK101" s="214"/>
      <c r="AL101" s="214"/>
      <c r="AM101" s="214"/>
      <c r="AN101" s="213">
        <f t="shared" si="0"/>
        <v>0</v>
      </c>
      <c r="AO101" s="214"/>
      <c r="AP101" s="214"/>
      <c r="AQ101" s="77" t="s">
        <v>80</v>
      </c>
      <c r="AR101" s="74"/>
      <c r="AS101" s="78">
        <v>0</v>
      </c>
      <c r="AT101" s="79">
        <f t="shared" si="1"/>
        <v>0</v>
      </c>
      <c r="AU101" s="80">
        <f>'ČP - Vestavba'!P116</f>
        <v>0</v>
      </c>
      <c r="AV101" s="79">
        <f>'ČP - Vestavba'!J33</f>
        <v>0</v>
      </c>
      <c r="AW101" s="79">
        <f>'ČP - Vestavba'!J34</f>
        <v>0</v>
      </c>
      <c r="AX101" s="79">
        <f>'ČP - Vestavba'!J35</f>
        <v>0</v>
      </c>
      <c r="AY101" s="79">
        <f>'ČP - Vestavba'!J36</f>
        <v>0</v>
      </c>
      <c r="AZ101" s="79">
        <f>'ČP - Vestavba'!F33</f>
        <v>0</v>
      </c>
      <c r="BA101" s="79">
        <f>'ČP - Vestavba'!F34</f>
        <v>0</v>
      </c>
      <c r="BB101" s="79">
        <f>'ČP - Vestavba'!F35</f>
        <v>0</v>
      </c>
      <c r="BC101" s="79">
        <f>'ČP - Vestavba'!F36</f>
        <v>0</v>
      </c>
      <c r="BD101" s="81">
        <f>'ČP - Vestavba'!F37</f>
        <v>0</v>
      </c>
      <c r="BT101" s="82" t="s">
        <v>81</v>
      </c>
      <c r="BV101" s="82" t="s">
        <v>75</v>
      </c>
      <c r="BW101" s="82" t="s">
        <v>101</v>
      </c>
      <c r="BX101" s="82" t="s">
        <v>5</v>
      </c>
      <c r="CL101" s="82" t="s">
        <v>1</v>
      </c>
      <c r="CM101" s="82" t="s">
        <v>83</v>
      </c>
    </row>
    <row r="102" spans="1:91" s="6" customFormat="1" ht="16.5" customHeight="1">
      <c r="A102" s="73" t="s">
        <v>77</v>
      </c>
      <c r="B102" s="74"/>
      <c r="C102" s="75"/>
      <c r="D102" s="212" t="s">
        <v>102</v>
      </c>
      <c r="E102" s="212"/>
      <c r="F102" s="212"/>
      <c r="G102" s="212"/>
      <c r="H102" s="212"/>
      <c r="I102" s="76"/>
      <c r="J102" s="212" t="s">
        <v>103</v>
      </c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3">
        <f>'VRN - Vedlejší rozpočtové...'!J30</f>
        <v>0</v>
      </c>
      <c r="AH102" s="214"/>
      <c r="AI102" s="214"/>
      <c r="AJ102" s="214"/>
      <c r="AK102" s="214"/>
      <c r="AL102" s="214"/>
      <c r="AM102" s="214"/>
      <c r="AN102" s="213">
        <f t="shared" si="0"/>
        <v>0</v>
      </c>
      <c r="AO102" s="214"/>
      <c r="AP102" s="214"/>
      <c r="AQ102" s="77" t="s">
        <v>80</v>
      </c>
      <c r="AR102" s="74"/>
      <c r="AS102" s="83">
        <v>0</v>
      </c>
      <c r="AT102" s="84">
        <f t="shared" si="1"/>
        <v>0</v>
      </c>
      <c r="AU102" s="85">
        <f>'VRN - Vedlejší rozpočtové...'!P121</f>
        <v>0</v>
      </c>
      <c r="AV102" s="84">
        <f>'VRN - Vedlejší rozpočtové...'!J33</f>
        <v>0</v>
      </c>
      <c r="AW102" s="84">
        <f>'VRN - Vedlejší rozpočtové...'!J34</f>
        <v>0</v>
      </c>
      <c r="AX102" s="84">
        <f>'VRN - Vedlejší rozpočtové...'!J35</f>
        <v>0</v>
      </c>
      <c r="AY102" s="84">
        <f>'VRN - Vedlejší rozpočtové...'!J36</f>
        <v>0</v>
      </c>
      <c r="AZ102" s="84">
        <f>'VRN - Vedlejší rozpočtové...'!F33</f>
        <v>0</v>
      </c>
      <c r="BA102" s="84">
        <f>'VRN - Vedlejší rozpočtové...'!F34</f>
        <v>0</v>
      </c>
      <c r="BB102" s="84">
        <f>'VRN - Vedlejší rozpočtové...'!F35</f>
        <v>0</v>
      </c>
      <c r="BC102" s="84">
        <f>'VRN - Vedlejší rozpočtové...'!F36</f>
        <v>0</v>
      </c>
      <c r="BD102" s="86">
        <f>'VRN - Vedlejší rozpočtové...'!F37</f>
        <v>0</v>
      </c>
      <c r="BT102" s="82" t="s">
        <v>81</v>
      </c>
      <c r="BV102" s="82" t="s">
        <v>75</v>
      </c>
      <c r="BW102" s="82" t="s">
        <v>104</v>
      </c>
      <c r="BX102" s="82" t="s">
        <v>5</v>
      </c>
      <c r="CL102" s="82" t="s">
        <v>1</v>
      </c>
      <c r="CM102" s="82" t="s">
        <v>83</v>
      </c>
    </row>
    <row r="103" spans="1:91" s="1" customFormat="1" ht="30" customHeight="1">
      <c r="B103" s="31"/>
      <c r="AR103" s="31"/>
    </row>
    <row r="104" spans="1:91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31"/>
    </row>
  </sheetData>
  <sheetProtection algorithmName="SHA-512" hashValue="1yIsqxLnnnaVLw5i7tnYSSxLinXiDaQJDs8s8ns47Rov1otLVFKJGU+wirstCGJszvB/iqJeoJzExY2OKG+sSw==" saltValue="dvdp5zkKzqQSGlQlyp/FLw==" spinCount="100000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D.1.1 - ASŘ'!C2" display="/" xr:uid="{00000000-0004-0000-0000-000000000000}"/>
    <hyperlink ref="A96" location="'UT - Ústřední vytápění'!C2" display="/" xr:uid="{00000000-0004-0000-0000-000001000000}"/>
    <hyperlink ref="A97" location="'ZTI - ZDRAVOTNĚ TECHNICKÉ...'!C2" display="/" xr:uid="{00000000-0004-0000-0000-000002000000}"/>
    <hyperlink ref="A98" location="'VZT - Vzduchotechnika'!C2" display="/" xr:uid="{00000000-0004-0000-0000-000003000000}"/>
    <hyperlink ref="A99" location="'EL - Elektrorozvody'!C2" display="/" xr:uid="{00000000-0004-0000-0000-000004000000}"/>
    <hyperlink ref="A100" location="'MaR - Měření a regulace'!C2" display="/" xr:uid="{00000000-0004-0000-0000-000005000000}"/>
    <hyperlink ref="A101" location="'ČP - Vestavba'!C2" display="/" xr:uid="{00000000-0004-0000-0000-000006000000}"/>
    <hyperlink ref="A102" location="'VRN - Vedlejší rozpočtové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B1:H179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1718</v>
      </c>
      <c r="H4" s="19"/>
    </row>
    <row r="5" spans="2:8" ht="12" customHeight="1">
      <c r="B5" s="19"/>
      <c r="C5" s="23" t="s">
        <v>13</v>
      </c>
      <c r="D5" s="225" t="s">
        <v>14</v>
      </c>
      <c r="E5" s="221"/>
      <c r="F5" s="221"/>
      <c r="H5" s="19"/>
    </row>
    <row r="6" spans="2:8" ht="36.950000000000003" customHeight="1">
      <c r="B6" s="19"/>
      <c r="C6" s="25" t="s">
        <v>16</v>
      </c>
      <c r="D6" s="222" t="s">
        <v>17</v>
      </c>
      <c r="E6" s="221"/>
      <c r="F6" s="221"/>
      <c r="H6" s="19"/>
    </row>
    <row r="7" spans="2:8" ht="16.5" customHeight="1">
      <c r="B7" s="19"/>
      <c r="C7" s="26" t="s">
        <v>22</v>
      </c>
      <c r="D7" s="51" t="str">
        <f>'Rekapitulace stavby'!AN8</f>
        <v>12. 9. 2025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12"/>
      <c r="C9" s="113" t="s">
        <v>54</v>
      </c>
      <c r="D9" s="114" t="s">
        <v>55</v>
      </c>
      <c r="E9" s="114" t="s">
        <v>160</v>
      </c>
      <c r="F9" s="115" t="s">
        <v>1719</v>
      </c>
      <c r="H9" s="112"/>
    </row>
    <row r="10" spans="2:8" s="1" customFormat="1" ht="26.45" customHeight="1">
      <c r="B10" s="31"/>
      <c r="C10" s="190" t="s">
        <v>14</v>
      </c>
      <c r="D10" s="190" t="s">
        <v>17</v>
      </c>
      <c r="H10" s="31"/>
    </row>
    <row r="11" spans="2:8" s="1" customFormat="1" ht="16.899999999999999" customHeight="1">
      <c r="B11" s="31"/>
      <c r="C11" s="191" t="s">
        <v>105</v>
      </c>
      <c r="D11" s="192" t="s">
        <v>1</v>
      </c>
      <c r="E11" s="193" t="s">
        <v>1</v>
      </c>
      <c r="F11" s="194">
        <v>55.209000000000003</v>
      </c>
      <c r="H11" s="31"/>
    </row>
    <row r="12" spans="2:8" s="1" customFormat="1" ht="16.899999999999999" customHeight="1">
      <c r="B12" s="31"/>
      <c r="C12" s="195" t="s">
        <v>1</v>
      </c>
      <c r="D12" s="195" t="s">
        <v>1720</v>
      </c>
      <c r="E12" s="16" t="s">
        <v>1</v>
      </c>
      <c r="F12" s="196">
        <v>7.4340000000000002</v>
      </c>
      <c r="H12" s="31"/>
    </row>
    <row r="13" spans="2:8" s="1" customFormat="1" ht="16.899999999999999" customHeight="1">
      <c r="B13" s="31"/>
      <c r="C13" s="195" t="s">
        <v>1</v>
      </c>
      <c r="D13" s="195" t="s">
        <v>1721</v>
      </c>
      <c r="E13" s="16" t="s">
        <v>1</v>
      </c>
      <c r="F13" s="196">
        <v>11.1</v>
      </c>
      <c r="H13" s="31"/>
    </row>
    <row r="14" spans="2:8" s="1" customFormat="1" ht="16.899999999999999" customHeight="1">
      <c r="B14" s="31"/>
      <c r="C14" s="195" t="s">
        <v>1</v>
      </c>
      <c r="D14" s="195" t="s">
        <v>1722</v>
      </c>
      <c r="E14" s="16" t="s">
        <v>1</v>
      </c>
      <c r="F14" s="196">
        <v>32.115000000000002</v>
      </c>
      <c r="H14" s="31"/>
    </row>
    <row r="15" spans="2:8" s="1" customFormat="1" ht="16.899999999999999" customHeight="1">
      <c r="B15" s="31"/>
      <c r="C15" s="195" t="s">
        <v>1</v>
      </c>
      <c r="D15" s="195" t="s">
        <v>1723</v>
      </c>
      <c r="E15" s="16" t="s">
        <v>1</v>
      </c>
      <c r="F15" s="196">
        <v>4.5599999999999996</v>
      </c>
      <c r="H15" s="31"/>
    </row>
    <row r="16" spans="2:8" s="1" customFormat="1" ht="16.899999999999999" customHeight="1">
      <c r="B16" s="31"/>
      <c r="C16" s="195" t="s">
        <v>105</v>
      </c>
      <c r="D16" s="195" t="s">
        <v>226</v>
      </c>
      <c r="E16" s="16" t="s">
        <v>1</v>
      </c>
      <c r="F16" s="196">
        <v>55.209000000000003</v>
      </c>
      <c r="H16" s="31"/>
    </row>
    <row r="17" spans="2:8" s="1" customFormat="1" ht="26.45" customHeight="1">
      <c r="B17" s="31"/>
      <c r="C17" s="190" t="s">
        <v>78</v>
      </c>
      <c r="D17" s="190" t="s">
        <v>79</v>
      </c>
      <c r="H17" s="31"/>
    </row>
    <row r="18" spans="2:8" s="1" customFormat="1" ht="16.899999999999999" customHeight="1">
      <c r="B18" s="31"/>
      <c r="C18" s="191" t="s">
        <v>112</v>
      </c>
      <c r="D18" s="192" t="s">
        <v>1</v>
      </c>
      <c r="E18" s="193" t="s">
        <v>1</v>
      </c>
      <c r="F18" s="194">
        <v>5.7</v>
      </c>
      <c r="H18" s="31"/>
    </row>
    <row r="19" spans="2:8" s="1" customFormat="1" ht="16.899999999999999" customHeight="1">
      <c r="B19" s="31"/>
      <c r="C19" s="195" t="s">
        <v>1</v>
      </c>
      <c r="D19" s="195" t="s">
        <v>225</v>
      </c>
      <c r="E19" s="16" t="s">
        <v>1</v>
      </c>
      <c r="F19" s="196">
        <v>5.7</v>
      </c>
      <c r="H19" s="31"/>
    </row>
    <row r="20" spans="2:8" s="1" customFormat="1" ht="16.899999999999999" customHeight="1">
      <c r="B20" s="31"/>
      <c r="C20" s="195" t="s">
        <v>112</v>
      </c>
      <c r="D20" s="195" t="s">
        <v>226</v>
      </c>
      <c r="E20" s="16" t="s">
        <v>1</v>
      </c>
      <c r="F20" s="196">
        <v>5.7</v>
      </c>
      <c r="H20" s="31"/>
    </row>
    <row r="21" spans="2:8" s="1" customFormat="1" ht="16.899999999999999" customHeight="1">
      <c r="B21" s="31"/>
      <c r="C21" s="197" t="s">
        <v>1724</v>
      </c>
      <c r="H21" s="31"/>
    </row>
    <row r="22" spans="2:8" s="1" customFormat="1" ht="22.5">
      <c r="B22" s="31"/>
      <c r="C22" s="195" t="s">
        <v>221</v>
      </c>
      <c r="D22" s="195" t="s">
        <v>222</v>
      </c>
      <c r="E22" s="16" t="s">
        <v>178</v>
      </c>
      <c r="F22" s="196">
        <v>5.7</v>
      </c>
      <c r="H22" s="31"/>
    </row>
    <row r="23" spans="2:8" s="1" customFormat="1" ht="16.899999999999999" customHeight="1">
      <c r="B23" s="31"/>
      <c r="C23" s="195" t="s">
        <v>176</v>
      </c>
      <c r="D23" s="195" t="s">
        <v>177</v>
      </c>
      <c r="E23" s="16" t="s">
        <v>178</v>
      </c>
      <c r="F23" s="196">
        <v>5.7</v>
      </c>
      <c r="H23" s="31"/>
    </row>
    <row r="24" spans="2:8" s="1" customFormat="1" ht="16.899999999999999" customHeight="1">
      <c r="B24" s="31"/>
      <c r="C24" s="195" t="s">
        <v>227</v>
      </c>
      <c r="D24" s="195" t="s">
        <v>228</v>
      </c>
      <c r="E24" s="16" t="s">
        <v>178</v>
      </c>
      <c r="F24" s="196">
        <v>5.7</v>
      </c>
      <c r="H24" s="31"/>
    </row>
    <row r="25" spans="2:8" s="1" customFormat="1" ht="16.899999999999999" customHeight="1">
      <c r="B25" s="31"/>
      <c r="C25" s="191" t="s">
        <v>99</v>
      </c>
      <c r="D25" s="192" t="s">
        <v>1</v>
      </c>
      <c r="E25" s="193" t="s">
        <v>1</v>
      </c>
      <c r="F25" s="194">
        <v>57.29</v>
      </c>
      <c r="H25" s="31"/>
    </row>
    <row r="26" spans="2:8" s="1" customFormat="1" ht="16.899999999999999" customHeight="1">
      <c r="B26" s="31"/>
      <c r="C26" s="195" t="s">
        <v>1</v>
      </c>
      <c r="D26" s="195" t="s">
        <v>706</v>
      </c>
      <c r="E26" s="16" t="s">
        <v>1</v>
      </c>
      <c r="F26" s="196">
        <v>0</v>
      </c>
      <c r="H26" s="31"/>
    </row>
    <row r="27" spans="2:8" s="1" customFormat="1" ht="16.899999999999999" customHeight="1">
      <c r="B27" s="31"/>
      <c r="C27" s="195" t="s">
        <v>99</v>
      </c>
      <c r="D27" s="195" t="s">
        <v>707</v>
      </c>
      <c r="E27" s="16" t="s">
        <v>1</v>
      </c>
      <c r="F27" s="196">
        <v>57.29</v>
      </c>
      <c r="H27" s="31"/>
    </row>
    <row r="28" spans="2:8" s="1" customFormat="1" ht="16.899999999999999" customHeight="1">
      <c r="B28" s="31"/>
      <c r="C28" s="197" t="s">
        <v>1724</v>
      </c>
      <c r="H28" s="31"/>
    </row>
    <row r="29" spans="2:8" s="1" customFormat="1" ht="16.899999999999999" customHeight="1">
      <c r="B29" s="31"/>
      <c r="C29" s="195" t="s">
        <v>702</v>
      </c>
      <c r="D29" s="195" t="s">
        <v>703</v>
      </c>
      <c r="E29" s="16" t="s">
        <v>178</v>
      </c>
      <c r="F29" s="196">
        <v>194.33</v>
      </c>
      <c r="H29" s="31"/>
    </row>
    <row r="30" spans="2:8" s="1" customFormat="1" ht="16.899999999999999" customHeight="1">
      <c r="B30" s="31"/>
      <c r="C30" s="195" t="s">
        <v>709</v>
      </c>
      <c r="D30" s="195" t="s">
        <v>710</v>
      </c>
      <c r="E30" s="16" t="s">
        <v>178</v>
      </c>
      <c r="F30" s="196">
        <v>194.33</v>
      </c>
      <c r="H30" s="31"/>
    </row>
    <row r="31" spans="2:8" s="1" customFormat="1" ht="16.899999999999999" customHeight="1">
      <c r="B31" s="31"/>
      <c r="C31" s="195" t="s">
        <v>715</v>
      </c>
      <c r="D31" s="195" t="s">
        <v>716</v>
      </c>
      <c r="E31" s="16" t="s">
        <v>178</v>
      </c>
      <c r="F31" s="196">
        <v>194.33</v>
      </c>
      <c r="H31" s="31"/>
    </row>
    <row r="32" spans="2:8" s="1" customFormat="1" ht="16.899999999999999" customHeight="1">
      <c r="B32" s="31"/>
      <c r="C32" s="195" t="s">
        <v>721</v>
      </c>
      <c r="D32" s="195" t="s">
        <v>722</v>
      </c>
      <c r="E32" s="16" t="s">
        <v>178</v>
      </c>
      <c r="F32" s="196">
        <v>403.26</v>
      </c>
      <c r="H32" s="31"/>
    </row>
    <row r="33" spans="2:8" s="1" customFormat="1" ht="16.899999999999999" customHeight="1">
      <c r="B33" s="31"/>
      <c r="C33" s="191" t="s">
        <v>114</v>
      </c>
      <c r="D33" s="192" t="s">
        <v>1</v>
      </c>
      <c r="E33" s="193" t="s">
        <v>1</v>
      </c>
      <c r="F33" s="194">
        <v>172.07</v>
      </c>
      <c r="H33" s="31"/>
    </row>
    <row r="34" spans="2:8" s="1" customFormat="1" ht="16.899999999999999" customHeight="1">
      <c r="B34" s="31"/>
      <c r="C34" s="195" t="s">
        <v>1</v>
      </c>
      <c r="D34" s="195" t="s">
        <v>347</v>
      </c>
      <c r="E34" s="16" t="s">
        <v>1</v>
      </c>
      <c r="F34" s="196">
        <v>0</v>
      </c>
      <c r="H34" s="31"/>
    </row>
    <row r="35" spans="2:8" s="1" customFormat="1" ht="16.899999999999999" customHeight="1">
      <c r="B35" s="31"/>
      <c r="C35" s="195" t="s">
        <v>1</v>
      </c>
      <c r="D35" s="195" t="s">
        <v>749</v>
      </c>
      <c r="E35" s="16" t="s">
        <v>1</v>
      </c>
      <c r="F35" s="196">
        <v>90.47</v>
      </c>
      <c r="H35" s="31"/>
    </row>
    <row r="36" spans="2:8" s="1" customFormat="1" ht="16.899999999999999" customHeight="1">
      <c r="B36" s="31"/>
      <c r="C36" s="195" t="s">
        <v>1</v>
      </c>
      <c r="D36" s="195" t="s">
        <v>750</v>
      </c>
      <c r="E36" s="16" t="s">
        <v>1</v>
      </c>
      <c r="F36" s="196">
        <v>43.25</v>
      </c>
      <c r="H36" s="31"/>
    </row>
    <row r="37" spans="2:8" s="1" customFormat="1" ht="16.899999999999999" customHeight="1">
      <c r="B37" s="31"/>
      <c r="C37" s="195" t="s">
        <v>1</v>
      </c>
      <c r="D37" s="195" t="s">
        <v>751</v>
      </c>
      <c r="E37" s="16" t="s">
        <v>1</v>
      </c>
      <c r="F37" s="196">
        <v>22.75</v>
      </c>
      <c r="H37" s="31"/>
    </row>
    <row r="38" spans="2:8" s="1" customFormat="1" ht="16.899999999999999" customHeight="1">
      <c r="B38" s="31"/>
      <c r="C38" s="195" t="s">
        <v>1</v>
      </c>
      <c r="D38" s="195" t="s">
        <v>752</v>
      </c>
      <c r="E38" s="16" t="s">
        <v>1</v>
      </c>
      <c r="F38" s="196">
        <v>15.6</v>
      </c>
      <c r="H38" s="31"/>
    </row>
    <row r="39" spans="2:8" s="1" customFormat="1" ht="16.899999999999999" customHeight="1">
      <c r="B39" s="31"/>
      <c r="C39" s="195" t="s">
        <v>114</v>
      </c>
      <c r="D39" s="195" t="s">
        <v>226</v>
      </c>
      <c r="E39" s="16" t="s">
        <v>1</v>
      </c>
      <c r="F39" s="196">
        <v>172.07</v>
      </c>
      <c r="H39" s="31"/>
    </row>
    <row r="40" spans="2:8" s="1" customFormat="1" ht="16.899999999999999" customHeight="1">
      <c r="B40" s="31"/>
      <c r="C40" s="197" t="s">
        <v>1724</v>
      </c>
      <c r="H40" s="31"/>
    </row>
    <row r="41" spans="2:8" s="1" customFormat="1" ht="16.899999999999999" customHeight="1">
      <c r="B41" s="31"/>
      <c r="C41" s="195" t="s">
        <v>745</v>
      </c>
      <c r="D41" s="195" t="s">
        <v>746</v>
      </c>
      <c r="E41" s="16" t="s">
        <v>178</v>
      </c>
      <c r="F41" s="196">
        <v>172.07</v>
      </c>
      <c r="H41" s="31"/>
    </row>
    <row r="42" spans="2:8" s="1" customFormat="1" ht="16.899999999999999" customHeight="1">
      <c r="B42" s="31"/>
      <c r="C42" s="195" t="s">
        <v>344</v>
      </c>
      <c r="D42" s="195" t="s">
        <v>345</v>
      </c>
      <c r="E42" s="16" t="s">
        <v>178</v>
      </c>
      <c r="F42" s="196">
        <v>172.07</v>
      </c>
      <c r="H42" s="31"/>
    </row>
    <row r="43" spans="2:8" s="1" customFormat="1" ht="16.899999999999999" customHeight="1">
      <c r="B43" s="31"/>
      <c r="C43" s="195" t="s">
        <v>349</v>
      </c>
      <c r="D43" s="195" t="s">
        <v>350</v>
      </c>
      <c r="E43" s="16" t="s">
        <v>178</v>
      </c>
      <c r="F43" s="196">
        <v>2064.84</v>
      </c>
      <c r="H43" s="31"/>
    </row>
    <row r="44" spans="2:8" s="1" customFormat="1" ht="16.899999999999999" customHeight="1">
      <c r="B44" s="31"/>
      <c r="C44" s="191" t="s">
        <v>130</v>
      </c>
      <c r="D44" s="192" t="s">
        <v>1</v>
      </c>
      <c r="E44" s="193" t="s">
        <v>1</v>
      </c>
      <c r="F44" s="194">
        <v>7.9249999999999998</v>
      </c>
      <c r="H44" s="31"/>
    </row>
    <row r="45" spans="2:8" s="1" customFormat="1" ht="16.899999999999999" customHeight="1">
      <c r="B45" s="31"/>
      <c r="C45" s="195" t="s">
        <v>130</v>
      </c>
      <c r="D45" s="195" t="s">
        <v>489</v>
      </c>
      <c r="E45" s="16" t="s">
        <v>1</v>
      </c>
      <c r="F45" s="196">
        <v>7.9249999999999998</v>
      </c>
      <c r="H45" s="31"/>
    </row>
    <row r="46" spans="2:8" s="1" customFormat="1" ht="16.899999999999999" customHeight="1">
      <c r="B46" s="31"/>
      <c r="C46" s="197" t="s">
        <v>1724</v>
      </c>
      <c r="H46" s="31"/>
    </row>
    <row r="47" spans="2:8" s="1" customFormat="1" ht="16.899999999999999" customHeight="1">
      <c r="B47" s="31"/>
      <c r="C47" s="195" t="s">
        <v>485</v>
      </c>
      <c r="D47" s="195" t="s">
        <v>486</v>
      </c>
      <c r="E47" s="16" t="s">
        <v>178</v>
      </c>
      <c r="F47" s="196">
        <v>7.9249999999999998</v>
      </c>
      <c r="H47" s="31"/>
    </row>
    <row r="48" spans="2:8" s="1" customFormat="1" ht="16.899999999999999" customHeight="1">
      <c r="B48" s="31"/>
      <c r="C48" s="195" t="s">
        <v>503</v>
      </c>
      <c r="D48" s="195" t="s">
        <v>504</v>
      </c>
      <c r="E48" s="16" t="s">
        <v>178</v>
      </c>
      <c r="F48" s="196">
        <v>15.85</v>
      </c>
      <c r="H48" s="31"/>
    </row>
    <row r="49" spans="2:8" s="1" customFormat="1" ht="16.899999999999999" customHeight="1">
      <c r="B49" s="31"/>
      <c r="C49" s="191" t="s">
        <v>110</v>
      </c>
      <c r="D49" s="192" t="s">
        <v>1</v>
      </c>
      <c r="E49" s="193" t="s">
        <v>1</v>
      </c>
      <c r="F49" s="194">
        <v>14.6</v>
      </c>
      <c r="H49" s="31"/>
    </row>
    <row r="50" spans="2:8" s="1" customFormat="1" ht="16.899999999999999" customHeight="1">
      <c r="B50" s="31"/>
      <c r="C50" s="195" t="s">
        <v>1</v>
      </c>
      <c r="D50" s="195" t="s">
        <v>406</v>
      </c>
      <c r="E50" s="16" t="s">
        <v>1</v>
      </c>
      <c r="F50" s="196">
        <v>2.16</v>
      </c>
      <c r="H50" s="31"/>
    </row>
    <row r="51" spans="2:8" s="1" customFormat="1" ht="16.899999999999999" customHeight="1">
      <c r="B51" s="31"/>
      <c r="C51" s="195" t="s">
        <v>1</v>
      </c>
      <c r="D51" s="195" t="s">
        <v>407</v>
      </c>
      <c r="E51" s="16" t="s">
        <v>1</v>
      </c>
      <c r="F51" s="196">
        <v>1.42</v>
      </c>
      <c r="H51" s="31"/>
    </row>
    <row r="52" spans="2:8" s="1" customFormat="1" ht="16.899999999999999" customHeight="1">
      <c r="B52" s="31"/>
      <c r="C52" s="195" t="s">
        <v>1</v>
      </c>
      <c r="D52" s="195" t="s">
        <v>408</v>
      </c>
      <c r="E52" s="16" t="s">
        <v>1</v>
      </c>
      <c r="F52" s="196">
        <v>1.42</v>
      </c>
      <c r="H52" s="31"/>
    </row>
    <row r="53" spans="2:8" s="1" customFormat="1" ht="16.899999999999999" customHeight="1">
      <c r="B53" s="31"/>
      <c r="C53" s="195" t="s">
        <v>1</v>
      </c>
      <c r="D53" s="195" t="s">
        <v>409</v>
      </c>
      <c r="E53" s="16" t="s">
        <v>1</v>
      </c>
      <c r="F53" s="196">
        <v>5.6</v>
      </c>
      <c r="H53" s="31"/>
    </row>
    <row r="54" spans="2:8" s="1" customFormat="1" ht="16.899999999999999" customHeight="1">
      <c r="B54" s="31"/>
      <c r="C54" s="195" t="s">
        <v>1</v>
      </c>
      <c r="D54" s="195" t="s">
        <v>410</v>
      </c>
      <c r="E54" s="16" t="s">
        <v>1</v>
      </c>
      <c r="F54" s="196">
        <v>4</v>
      </c>
      <c r="H54" s="31"/>
    </row>
    <row r="55" spans="2:8" s="1" customFormat="1" ht="16.899999999999999" customHeight="1">
      <c r="B55" s="31"/>
      <c r="C55" s="195" t="s">
        <v>110</v>
      </c>
      <c r="D55" s="195" t="s">
        <v>226</v>
      </c>
      <c r="E55" s="16" t="s">
        <v>1</v>
      </c>
      <c r="F55" s="196">
        <v>14.6</v>
      </c>
      <c r="H55" s="31"/>
    </row>
    <row r="56" spans="2:8" s="1" customFormat="1" ht="16.899999999999999" customHeight="1">
      <c r="B56" s="31"/>
      <c r="C56" s="197" t="s">
        <v>1724</v>
      </c>
      <c r="H56" s="31"/>
    </row>
    <row r="57" spans="2:8" s="1" customFormat="1" ht="22.5">
      <c r="B57" s="31"/>
      <c r="C57" s="195" t="s">
        <v>657</v>
      </c>
      <c r="D57" s="195" t="s">
        <v>658</v>
      </c>
      <c r="E57" s="16" t="s">
        <v>178</v>
      </c>
      <c r="F57" s="196">
        <v>14.6</v>
      </c>
      <c r="H57" s="31"/>
    </row>
    <row r="58" spans="2:8" s="1" customFormat="1" ht="16.899999999999999" customHeight="1">
      <c r="B58" s="31"/>
      <c r="C58" s="195" t="s">
        <v>625</v>
      </c>
      <c r="D58" s="195" t="s">
        <v>626</v>
      </c>
      <c r="E58" s="16" t="s">
        <v>178</v>
      </c>
      <c r="F58" s="196">
        <v>14.6</v>
      </c>
      <c r="H58" s="31"/>
    </row>
    <row r="59" spans="2:8" s="1" customFormat="1" ht="16.899999999999999" customHeight="1">
      <c r="B59" s="31"/>
      <c r="C59" s="195" t="s">
        <v>630</v>
      </c>
      <c r="D59" s="195" t="s">
        <v>631</v>
      </c>
      <c r="E59" s="16" t="s">
        <v>178</v>
      </c>
      <c r="F59" s="196">
        <v>14.6</v>
      </c>
      <c r="H59" s="31"/>
    </row>
    <row r="60" spans="2:8" s="1" customFormat="1" ht="16.899999999999999" customHeight="1">
      <c r="B60" s="31"/>
      <c r="C60" s="195" t="s">
        <v>635</v>
      </c>
      <c r="D60" s="195" t="s">
        <v>636</v>
      </c>
      <c r="E60" s="16" t="s">
        <v>178</v>
      </c>
      <c r="F60" s="196">
        <v>14.6</v>
      </c>
      <c r="H60" s="31"/>
    </row>
    <row r="61" spans="2:8" s="1" customFormat="1" ht="16.899999999999999" customHeight="1">
      <c r="B61" s="31"/>
      <c r="C61" s="195" t="s">
        <v>673</v>
      </c>
      <c r="D61" s="195" t="s">
        <v>674</v>
      </c>
      <c r="E61" s="16" t="s">
        <v>178</v>
      </c>
      <c r="F61" s="196">
        <v>14.6</v>
      </c>
      <c r="H61" s="31"/>
    </row>
    <row r="62" spans="2:8" s="1" customFormat="1" ht="16.899999999999999" customHeight="1">
      <c r="B62" s="31"/>
      <c r="C62" s="195" t="s">
        <v>690</v>
      </c>
      <c r="D62" s="195" t="s">
        <v>691</v>
      </c>
      <c r="E62" s="16" t="s">
        <v>178</v>
      </c>
      <c r="F62" s="196">
        <v>14.6</v>
      </c>
      <c r="H62" s="31"/>
    </row>
    <row r="63" spans="2:8" s="1" customFormat="1" ht="16.899999999999999" customHeight="1">
      <c r="B63" s="31"/>
      <c r="C63" s="195" t="s">
        <v>845</v>
      </c>
      <c r="D63" s="195" t="s">
        <v>846</v>
      </c>
      <c r="E63" s="16" t="s">
        <v>178</v>
      </c>
      <c r="F63" s="196">
        <v>151.63999999999999</v>
      </c>
      <c r="H63" s="31"/>
    </row>
    <row r="64" spans="2:8" s="1" customFormat="1" ht="22.5">
      <c r="B64" s="31"/>
      <c r="C64" s="195" t="s">
        <v>320</v>
      </c>
      <c r="D64" s="195" t="s">
        <v>321</v>
      </c>
      <c r="E64" s="16" t="s">
        <v>178</v>
      </c>
      <c r="F64" s="196">
        <v>151.63999999999999</v>
      </c>
      <c r="H64" s="31"/>
    </row>
    <row r="65" spans="2:8" s="1" customFormat="1" ht="16.899999999999999" customHeight="1">
      <c r="B65" s="31"/>
      <c r="C65" s="195" t="s">
        <v>326</v>
      </c>
      <c r="D65" s="195" t="s">
        <v>327</v>
      </c>
      <c r="E65" s="16" t="s">
        <v>178</v>
      </c>
      <c r="F65" s="196">
        <v>151.63999999999999</v>
      </c>
      <c r="H65" s="31"/>
    </row>
    <row r="66" spans="2:8" s="1" customFormat="1" ht="16.899999999999999" customHeight="1">
      <c r="B66" s="31"/>
      <c r="C66" s="191" t="s">
        <v>105</v>
      </c>
      <c r="D66" s="192" t="s">
        <v>1</v>
      </c>
      <c r="E66" s="193" t="s">
        <v>1</v>
      </c>
      <c r="F66" s="194">
        <v>65.400000000000006</v>
      </c>
      <c r="H66" s="31"/>
    </row>
    <row r="67" spans="2:8" s="1" customFormat="1" ht="16.899999999999999" customHeight="1">
      <c r="B67" s="31"/>
      <c r="C67" s="195" t="s">
        <v>1</v>
      </c>
      <c r="D67" s="195" t="s">
        <v>809</v>
      </c>
      <c r="E67" s="16" t="s">
        <v>1</v>
      </c>
      <c r="F67" s="196">
        <v>8.4</v>
      </c>
      <c r="H67" s="31"/>
    </row>
    <row r="68" spans="2:8" s="1" customFormat="1" ht="16.899999999999999" customHeight="1">
      <c r="B68" s="31"/>
      <c r="C68" s="195" t="s">
        <v>1</v>
      </c>
      <c r="D68" s="195" t="s">
        <v>810</v>
      </c>
      <c r="E68" s="16" t="s">
        <v>1</v>
      </c>
      <c r="F68" s="196">
        <v>3.8</v>
      </c>
      <c r="H68" s="31"/>
    </row>
    <row r="69" spans="2:8" s="1" customFormat="1" ht="16.899999999999999" customHeight="1">
      <c r="B69" s="31"/>
      <c r="C69" s="195" t="s">
        <v>1</v>
      </c>
      <c r="D69" s="195" t="s">
        <v>811</v>
      </c>
      <c r="E69" s="16" t="s">
        <v>1</v>
      </c>
      <c r="F69" s="196">
        <v>8.6</v>
      </c>
      <c r="H69" s="31"/>
    </row>
    <row r="70" spans="2:8" s="1" customFormat="1" ht="16.899999999999999" customHeight="1">
      <c r="B70" s="31"/>
      <c r="C70" s="195" t="s">
        <v>1</v>
      </c>
      <c r="D70" s="195" t="s">
        <v>812</v>
      </c>
      <c r="E70" s="16" t="s">
        <v>1</v>
      </c>
      <c r="F70" s="196">
        <v>8.1999999999999993</v>
      </c>
      <c r="H70" s="31"/>
    </row>
    <row r="71" spans="2:8" s="1" customFormat="1" ht="16.899999999999999" customHeight="1">
      <c r="B71" s="31"/>
      <c r="C71" s="195" t="s">
        <v>1</v>
      </c>
      <c r="D71" s="195" t="s">
        <v>813</v>
      </c>
      <c r="E71" s="16" t="s">
        <v>1</v>
      </c>
      <c r="F71" s="196">
        <v>8.1999999999999993</v>
      </c>
      <c r="H71" s="31"/>
    </row>
    <row r="72" spans="2:8" s="1" customFormat="1" ht="16.899999999999999" customHeight="1">
      <c r="B72" s="31"/>
      <c r="C72" s="195" t="s">
        <v>1</v>
      </c>
      <c r="D72" s="195" t="s">
        <v>814</v>
      </c>
      <c r="E72" s="16" t="s">
        <v>1</v>
      </c>
      <c r="F72" s="196">
        <v>12.6</v>
      </c>
      <c r="H72" s="31"/>
    </row>
    <row r="73" spans="2:8" s="1" customFormat="1" ht="16.899999999999999" customHeight="1">
      <c r="B73" s="31"/>
      <c r="C73" s="195" t="s">
        <v>1</v>
      </c>
      <c r="D73" s="195" t="s">
        <v>815</v>
      </c>
      <c r="E73" s="16" t="s">
        <v>1</v>
      </c>
      <c r="F73" s="196">
        <v>15.6</v>
      </c>
      <c r="H73" s="31"/>
    </row>
    <row r="74" spans="2:8" s="1" customFormat="1" ht="16.899999999999999" customHeight="1">
      <c r="B74" s="31"/>
      <c r="C74" s="195" t="s">
        <v>105</v>
      </c>
      <c r="D74" s="195" t="s">
        <v>226</v>
      </c>
      <c r="E74" s="16" t="s">
        <v>1</v>
      </c>
      <c r="F74" s="196">
        <v>65.400000000000006</v>
      </c>
      <c r="H74" s="31"/>
    </row>
    <row r="75" spans="2:8" s="1" customFormat="1" ht="16.899999999999999" customHeight="1">
      <c r="B75" s="31"/>
      <c r="C75" s="197" t="s">
        <v>1724</v>
      </c>
      <c r="H75" s="31"/>
    </row>
    <row r="76" spans="2:8" s="1" customFormat="1" ht="22.5">
      <c r="B76" s="31"/>
      <c r="C76" s="195" t="s">
        <v>805</v>
      </c>
      <c r="D76" s="195" t="s">
        <v>806</v>
      </c>
      <c r="E76" s="16" t="s">
        <v>178</v>
      </c>
      <c r="F76" s="196">
        <v>65.400000000000006</v>
      </c>
      <c r="H76" s="31"/>
    </row>
    <row r="77" spans="2:8" s="1" customFormat="1" ht="16.899999999999999" customHeight="1">
      <c r="B77" s="31"/>
      <c r="C77" s="195" t="s">
        <v>790</v>
      </c>
      <c r="D77" s="195" t="s">
        <v>791</v>
      </c>
      <c r="E77" s="16" t="s">
        <v>178</v>
      </c>
      <c r="F77" s="196">
        <v>65.400000000000006</v>
      </c>
      <c r="H77" s="31"/>
    </row>
    <row r="78" spans="2:8" s="1" customFormat="1" ht="16.899999999999999" customHeight="1">
      <c r="B78" s="31"/>
      <c r="C78" s="195" t="s">
        <v>795</v>
      </c>
      <c r="D78" s="195" t="s">
        <v>796</v>
      </c>
      <c r="E78" s="16" t="s">
        <v>178</v>
      </c>
      <c r="F78" s="196">
        <v>65.400000000000006</v>
      </c>
      <c r="H78" s="31"/>
    </row>
    <row r="79" spans="2:8" s="1" customFormat="1" ht="16.899999999999999" customHeight="1">
      <c r="B79" s="31"/>
      <c r="C79" s="195" t="s">
        <v>800</v>
      </c>
      <c r="D79" s="195" t="s">
        <v>801</v>
      </c>
      <c r="E79" s="16" t="s">
        <v>178</v>
      </c>
      <c r="F79" s="196">
        <v>65.400000000000006</v>
      </c>
      <c r="H79" s="31"/>
    </row>
    <row r="80" spans="2:8" s="1" customFormat="1" ht="16.899999999999999" customHeight="1">
      <c r="B80" s="31"/>
      <c r="C80" s="195" t="s">
        <v>822</v>
      </c>
      <c r="D80" s="195" t="s">
        <v>823</v>
      </c>
      <c r="E80" s="16" t="s">
        <v>178</v>
      </c>
      <c r="F80" s="196">
        <v>65.400000000000006</v>
      </c>
      <c r="H80" s="31"/>
    </row>
    <row r="81" spans="2:8" s="1" customFormat="1" ht="16.899999999999999" customHeight="1">
      <c r="B81" s="31"/>
      <c r="C81" s="195" t="s">
        <v>866</v>
      </c>
      <c r="D81" s="195" t="s">
        <v>867</v>
      </c>
      <c r="E81" s="16" t="s">
        <v>178</v>
      </c>
      <c r="F81" s="196">
        <v>275.90600000000001</v>
      </c>
      <c r="H81" s="31"/>
    </row>
    <row r="82" spans="2:8" s="1" customFormat="1" ht="16.899999999999999" customHeight="1">
      <c r="B82" s="31"/>
      <c r="C82" s="191" t="s">
        <v>1725</v>
      </c>
      <c r="D82" s="192" t="s">
        <v>1</v>
      </c>
      <c r="E82" s="193" t="s">
        <v>1</v>
      </c>
      <c r="F82" s="194">
        <v>0</v>
      </c>
      <c r="H82" s="31"/>
    </row>
    <row r="83" spans="2:8" s="1" customFormat="1" ht="16.899999999999999" customHeight="1">
      <c r="B83" s="31"/>
      <c r="C83" s="191" t="s">
        <v>128</v>
      </c>
      <c r="D83" s="192" t="s">
        <v>1</v>
      </c>
      <c r="E83" s="193" t="s">
        <v>1</v>
      </c>
      <c r="F83" s="194">
        <v>275.90600000000001</v>
      </c>
      <c r="H83" s="31"/>
    </row>
    <row r="84" spans="2:8" s="1" customFormat="1" ht="16.899999999999999" customHeight="1">
      <c r="B84" s="31"/>
      <c r="C84" s="195" t="s">
        <v>1</v>
      </c>
      <c r="D84" s="195" t="s">
        <v>870</v>
      </c>
      <c r="E84" s="16" t="s">
        <v>1</v>
      </c>
      <c r="F84" s="196">
        <v>0</v>
      </c>
      <c r="H84" s="31"/>
    </row>
    <row r="85" spans="2:8" s="1" customFormat="1" ht="16.899999999999999" customHeight="1">
      <c r="B85" s="31"/>
      <c r="C85" s="195" t="s">
        <v>1</v>
      </c>
      <c r="D85" s="195" t="s">
        <v>871</v>
      </c>
      <c r="E85" s="16" t="s">
        <v>1</v>
      </c>
      <c r="F85" s="196">
        <v>50.76</v>
      </c>
      <c r="H85" s="31"/>
    </row>
    <row r="86" spans="2:8" s="1" customFormat="1" ht="16.899999999999999" customHeight="1">
      <c r="B86" s="31"/>
      <c r="C86" s="195" t="s">
        <v>1</v>
      </c>
      <c r="D86" s="195" t="s">
        <v>872</v>
      </c>
      <c r="E86" s="16" t="s">
        <v>1</v>
      </c>
      <c r="F86" s="196">
        <v>58.78</v>
      </c>
      <c r="H86" s="31"/>
    </row>
    <row r="87" spans="2:8" s="1" customFormat="1" ht="16.899999999999999" customHeight="1">
      <c r="B87" s="31"/>
      <c r="C87" s="195" t="s">
        <v>1</v>
      </c>
      <c r="D87" s="195" t="s">
        <v>873</v>
      </c>
      <c r="E87" s="16" t="s">
        <v>1</v>
      </c>
      <c r="F87" s="196">
        <v>68.825000000000003</v>
      </c>
      <c r="H87" s="31"/>
    </row>
    <row r="88" spans="2:8" s="1" customFormat="1" ht="16.899999999999999" customHeight="1">
      <c r="B88" s="31"/>
      <c r="C88" s="195" t="s">
        <v>1</v>
      </c>
      <c r="D88" s="195" t="s">
        <v>874</v>
      </c>
      <c r="E88" s="16" t="s">
        <v>1</v>
      </c>
      <c r="F88" s="196">
        <v>74.710999999999999</v>
      </c>
      <c r="H88" s="31"/>
    </row>
    <row r="89" spans="2:8" s="1" customFormat="1" ht="16.899999999999999" customHeight="1">
      <c r="B89" s="31"/>
      <c r="C89" s="195" t="s">
        <v>1</v>
      </c>
      <c r="D89" s="195" t="s">
        <v>875</v>
      </c>
      <c r="E89" s="16" t="s">
        <v>1</v>
      </c>
      <c r="F89" s="196">
        <v>42.05</v>
      </c>
      <c r="H89" s="31"/>
    </row>
    <row r="90" spans="2:8" s="1" customFormat="1" ht="16.899999999999999" customHeight="1">
      <c r="B90" s="31"/>
      <c r="C90" s="195" t="s">
        <v>1</v>
      </c>
      <c r="D90" s="195" t="s">
        <v>876</v>
      </c>
      <c r="E90" s="16" t="s">
        <v>1</v>
      </c>
      <c r="F90" s="196">
        <v>4.4800000000000004</v>
      </c>
      <c r="H90" s="31"/>
    </row>
    <row r="91" spans="2:8" s="1" customFormat="1" ht="16.899999999999999" customHeight="1">
      <c r="B91" s="31"/>
      <c r="C91" s="195" t="s">
        <v>1</v>
      </c>
      <c r="D91" s="195" t="s">
        <v>877</v>
      </c>
      <c r="E91" s="16" t="s">
        <v>1</v>
      </c>
      <c r="F91" s="196">
        <v>-65.400000000000006</v>
      </c>
      <c r="H91" s="31"/>
    </row>
    <row r="92" spans="2:8" s="1" customFormat="1" ht="16.899999999999999" customHeight="1">
      <c r="B92" s="31"/>
      <c r="C92" s="195" t="s">
        <v>1</v>
      </c>
      <c r="D92" s="195" t="s">
        <v>878</v>
      </c>
      <c r="E92" s="16" t="s">
        <v>1</v>
      </c>
      <c r="F92" s="196">
        <v>0</v>
      </c>
      <c r="H92" s="31"/>
    </row>
    <row r="93" spans="2:8" s="1" customFormat="1" ht="16.899999999999999" customHeight="1">
      <c r="B93" s="31"/>
      <c r="C93" s="195" t="s">
        <v>1</v>
      </c>
      <c r="D93" s="195" t="s">
        <v>879</v>
      </c>
      <c r="E93" s="16" t="s">
        <v>1</v>
      </c>
      <c r="F93" s="196">
        <v>41.7</v>
      </c>
      <c r="H93" s="31"/>
    </row>
    <row r="94" spans="2:8" s="1" customFormat="1" ht="16.899999999999999" customHeight="1">
      <c r="B94" s="31"/>
      <c r="C94" s="195" t="s">
        <v>128</v>
      </c>
      <c r="D94" s="195" t="s">
        <v>226</v>
      </c>
      <c r="E94" s="16" t="s">
        <v>1</v>
      </c>
      <c r="F94" s="196">
        <v>275.90600000000001</v>
      </c>
      <c r="H94" s="31"/>
    </row>
    <row r="95" spans="2:8" s="1" customFormat="1" ht="16.899999999999999" customHeight="1">
      <c r="B95" s="31"/>
      <c r="C95" s="197" t="s">
        <v>1724</v>
      </c>
      <c r="H95" s="31"/>
    </row>
    <row r="96" spans="2:8" s="1" customFormat="1" ht="16.899999999999999" customHeight="1">
      <c r="B96" s="31"/>
      <c r="C96" s="195" t="s">
        <v>866</v>
      </c>
      <c r="D96" s="195" t="s">
        <v>867</v>
      </c>
      <c r="E96" s="16" t="s">
        <v>178</v>
      </c>
      <c r="F96" s="196">
        <v>275.90600000000001</v>
      </c>
      <c r="H96" s="31"/>
    </row>
    <row r="97" spans="2:8" s="1" customFormat="1" ht="16.899999999999999" customHeight="1">
      <c r="B97" s="31"/>
      <c r="C97" s="195" t="s">
        <v>834</v>
      </c>
      <c r="D97" s="195" t="s">
        <v>835</v>
      </c>
      <c r="E97" s="16" t="s">
        <v>178</v>
      </c>
      <c r="F97" s="196">
        <v>279.476</v>
      </c>
      <c r="H97" s="31"/>
    </row>
    <row r="98" spans="2:8" s="1" customFormat="1" ht="16.899999999999999" customHeight="1">
      <c r="B98" s="31"/>
      <c r="C98" s="195" t="s">
        <v>840</v>
      </c>
      <c r="D98" s="195" t="s">
        <v>841</v>
      </c>
      <c r="E98" s="16" t="s">
        <v>178</v>
      </c>
      <c r="F98" s="196">
        <v>275.90600000000001</v>
      </c>
      <c r="H98" s="31"/>
    </row>
    <row r="99" spans="2:8" s="1" customFormat="1" ht="16.899999999999999" customHeight="1">
      <c r="B99" s="31"/>
      <c r="C99" s="195" t="s">
        <v>855</v>
      </c>
      <c r="D99" s="195" t="s">
        <v>856</v>
      </c>
      <c r="E99" s="16" t="s">
        <v>178</v>
      </c>
      <c r="F99" s="196">
        <v>279.476</v>
      </c>
      <c r="H99" s="31"/>
    </row>
    <row r="100" spans="2:8" s="1" customFormat="1" ht="16.899999999999999" customHeight="1">
      <c r="B100" s="31"/>
      <c r="C100" s="191" t="s">
        <v>132</v>
      </c>
      <c r="D100" s="192" t="s">
        <v>1</v>
      </c>
      <c r="E100" s="193" t="s">
        <v>1</v>
      </c>
      <c r="F100" s="194">
        <v>3.57</v>
      </c>
      <c r="H100" s="31"/>
    </row>
    <row r="101" spans="2:8" s="1" customFormat="1" ht="16.899999999999999" customHeight="1">
      <c r="B101" s="31"/>
      <c r="C101" s="195" t="s">
        <v>1</v>
      </c>
      <c r="D101" s="195" t="s">
        <v>864</v>
      </c>
      <c r="E101" s="16" t="s">
        <v>1</v>
      </c>
      <c r="F101" s="196">
        <v>3.57</v>
      </c>
      <c r="H101" s="31"/>
    </row>
    <row r="102" spans="2:8" s="1" customFormat="1" ht="16.899999999999999" customHeight="1">
      <c r="B102" s="31"/>
      <c r="C102" s="195" t="s">
        <v>132</v>
      </c>
      <c r="D102" s="195" t="s">
        <v>226</v>
      </c>
      <c r="E102" s="16" t="s">
        <v>1</v>
      </c>
      <c r="F102" s="196">
        <v>3.57</v>
      </c>
      <c r="H102" s="31"/>
    </row>
    <row r="103" spans="2:8" s="1" customFormat="1" ht="16.899999999999999" customHeight="1">
      <c r="B103" s="31"/>
      <c r="C103" s="197" t="s">
        <v>1724</v>
      </c>
      <c r="H103" s="31"/>
    </row>
    <row r="104" spans="2:8" s="1" customFormat="1" ht="22.5">
      <c r="B104" s="31"/>
      <c r="C104" s="195" t="s">
        <v>860</v>
      </c>
      <c r="D104" s="195" t="s">
        <v>861</v>
      </c>
      <c r="E104" s="16" t="s">
        <v>178</v>
      </c>
      <c r="F104" s="196">
        <v>3.57</v>
      </c>
      <c r="H104" s="31"/>
    </row>
    <row r="105" spans="2:8" s="1" customFormat="1" ht="16.899999999999999" customHeight="1">
      <c r="B105" s="31"/>
      <c r="C105" s="195" t="s">
        <v>243</v>
      </c>
      <c r="D105" s="195" t="s">
        <v>244</v>
      </c>
      <c r="E105" s="16" t="s">
        <v>178</v>
      </c>
      <c r="F105" s="196">
        <v>121.71</v>
      </c>
      <c r="H105" s="31"/>
    </row>
    <row r="106" spans="2:8" s="1" customFormat="1" ht="16.899999999999999" customHeight="1">
      <c r="B106" s="31"/>
      <c r="C106" s="195" t="s">
        <v>260</v>
      </c>
      <c r="D106" s="195" t="s">
        <v>261</v>
      </c>
      <c r="E106" s="16" t="s">
        <v>178</v>
      </c>
      <c r="F106" s="196">
        <v>3.57</v>
      </c>
      <c r="H106" s="31"/>
    </row>
    <row r="107" spans="2:8" s="1" customFormat="1" ht="16.899999999999999" customHeight="1">
      <c r="B107" s="31"/>
      <c r="C107" s="195" t="s">
        <v>265</v>
      </c>
      <c r="D107" s="195" t="s">
        <v>266</v>
      </c>
      <c r="E107" s="16" t="s">
        <v>178</v>
      </c>
      <c r="F107" s="196">
        <v>3.57</v>
      </c>
      <c r="H107" s="31"/>
    </row>
    <row r="108" spans="2:8" s="1" customFormat="1" ht="16.899999999999999" customHeight="1">
      <c r="B108" s="31"/>
      <c r="C108" s="195" t="s">
        <v>834</v>
      </c>
      <c r="D108" s="195" t="s">
        <v>835</v>
      </c>
      <c r="E108" s="16" t="s">
        <v>178</v>
      </c>
      <c r="F108" s="196">
        <v>279.476</v>
      </c>
      <c r="H108" s="31"/>
    </row>
    <row r="109" spans="2:8" s="1" customFormat="1" ht="16.899999999999999" customHeight="1">
      <c r="B109" s="31"/>
      <c r="C109" s="195" t="s">
        <v>855</v>
      </c>
      <c r="D109" s="195" t="s">
        <v>856</v>
      </c>
      <c r="E109" s="16" t="s">
        <v>178</v>
      </c>
      <c r="F109" s="196">
        <v>279.476</v>
      </c>
      <c r="H109" s="31"/>
    </row>
    <row r="110" spans="2:8" s="1" customFormat="1" ht="16.899999999999999" customHeight="1">
      <c r="B110" s="31"/>
      <c r="C110" s="191" t="s">
        <v>122</v>
      </c>
      <c r="D110" s="192" t="s">
        <v>1</v>
      </c>
      <c r="E110" s="193" t="s">
        <v>1</v>
      </c>
      <c r="F110" s="194">
        <v>376.24</v>
      </c>
      <c r="H110" s="31"/>
    </row>
    <row r="111" spans="2:8" s="1" customFormat="1" ht="16.899999999999999" customHeight="1">
      <c r="B111" s="31"/>
      <c r="C111" s="195" t="s">
        <v>1</v>
      </c>
      <c r="D111" s="195" t="s">
        <v>416</v>
      </c>
      <c r="E111" s="16" t="s">
        <v>1</v>
      </c>
      <c r="F111" s="196">
        <v>118.63</v>
      </c>
      <c r="H111" s="31"/>
    </row>
    <row r="112" spans="2:8" s="1" customFormat="1" ht="16.899999999999999" customHeight="1">
      <c r="B112" s="31"/>
      <c r="C112" s="195" t="s">
        <v>1</v>
      </c>
      <c r="D112" s="195" t="s">
        <v>417</v>
      </c>
      <c r="E112" s="16" t="s">
        <v>1</v>
      </c>
      <c r="F112" s="196">
        <v>101.63500000000001</v>
      </c>
      <c r="H112" s="31"/>
    </row>
    <row r="113" spans="2:8" s="1" customFormat="1" ht="16.899999999999999" customHeight="1">
      <c r="B113" s="31"/>
      <c r="C113" s="195" t="s">
        <v>1</v>
      </c>
      <c r="D113" s="195" t="s">
        <v>418</v>
      </c>
      <c r="E113" s="16" t="s">
        <v>1</v>
      </c>
      <c r="F113" s="196">
        <v>78.424999999999997</v>
      </c>
      <c r="H113" s="31"/>
    </row>
    <row r="114" spans="2:8" s="1" customFormat="1" ht="16.899999999999999" customHeight="1">
      <c r="B114" s="31"/>
      <c r="C114" s="195" t="s">
        <v>1</v>
      </c>
      <c r="D114" s="195" t="s">
        <v>419</v>
      </c>
      <c r="E114" s="16" t="s">
        <v>1</v>
      </c>
      <c r="F114" s="196">
        <v>61.8</v>
      </c>
      <c r="H114" s="31"/>
    </row>
    <row r="115" spans="2:8" s="1" customFormat="1" ht="16.899999999999999" customHeight="1">
      <c r="B115" s="31"/>
      <c r="C115" s="195" t="s">
        <v>1</v>
      </c>
      <c r="D115" s="195" t="s">
        <v>420</v>
      </c>
      <c r="E115" s="16" t="s">
        <v>1</v>
      </c>
      <c r="F115" s="196">
        <v>54.65</v>
      </c>
      <c r="H115" s="31"/>
    </row>
    <row r="116" spans="2:8" s="1" customFormat="1" ht="16.899999999999999" customHeight="1">
      <c r="B116" s="31"/>
      <c r="C116" s="195" t="s">
        <v>1</v>
      </c>
      <c r="D116" s="195" t="s">
        <v>421</v>
      </c>
      <c r="E116" s="16" t="s">
        <v>1</v>
      </c>
      <c r="F116" s="196">
        <v>-38.9</v>
      </c>
      <c r="H116" s="31"/>
    </row>
    <row r="117" spans="2:8" s="1" customFormat="1" ht="16.899999999999999" customHeight="1">
      <c r="B117" s="31"/>
      <c r="C117" s="195" t="s">
        <v>122</v>
      </c>
      <c r="D117" s="195" t="s">
        <v>226</v>
      </c>
      <c r="E117" s="16" t="s">
        <v>1</v>
      </c>
      <c r="F117" s="196">
        <v>376.24</v>
      </c>
      <c r="H117" s="31"/>
    </row>
    <row r="118" spans="2:8" s="1" customFormat="1" ht="16.899999999999999" customHeight="1">
      <c r="B118" s="31"/>
      <c r="C118" s="197" t="s">
        <v>1724</v>
      </c>
      <c r="H118" s="31"/>
    </row>
    <row r="119" spans="2:8" s="1" customFormat="1" ht="22.5">
      <c r="B119" s="31"/>
      <c r="C119" s="195" t="s">
        <v>412</v>
      </c>
      <c r="D119" s="195" t="s">
        <v>413</v>
      </c>
      <c r="E119" s="16" t="s">
        <v>178</v>
      </c>
      <c r="F119" s="196">
        <v>376.24</v>
      </c>
      <c r="H119" s="31"/>
    </row>
    <row r="120" spans="2:8" s="1" customFormat="1" ht="22.5">
      <c r="B120" s="31"/>
      <c r="C120" s="195" t="s">
        <v>270</v>
      </c>
      <c r="D120" s="195" t="s">
        <v>271</v>
      </c>
      <c r="E120" s="16" t="s">
        <v>178</v>
      </c>
      <c r="F120" s="196">
        <v>376.24</v>
      </c>
      <c r="H120" s="31"/>
    </row>
    <row r="121" spans="2:8" s="1" customFormat="1" ht="16.899999999999999" customHeight="1">
      <c r="B121" s="31"/>
      <c r="C121" s="191" t="s">
        <v>119</v>
      </c>
      <c r="D121" s="192" t="s">
        <v>1</v>
      </c>
      <c r="E121" s="193" t="s">
        <v>1</v>
      </c>
      <c r="F121" s="194">
        <v>85.87</v>
      </c>
      <c r="H121" s="31"/>
    </row>
    <row r="122" spans="2:8" s="1" customFormat="1" ht="16.899999999999999" customHeight="1">
      <c r="B122" s="31"/>
      <c r="C122" s="195" t="s">
        <v>1</v>
      </c>
      <c r="D122" s="195" t="s">
        <v>404</v>
      </c>
      <c r="E122" s="16" t="s">
        <v>1</v>
      </c>
      <c r="F122" s="196">
        <v>44.17</v>
      </c>
      <c r="H122" s="31"/>
    </row>
    <row r="123" spans="2:8" s="1" customFormat="1" ht="16.899999999999999" customHeight="1">
      <c r="B123" s="31"/>
      <c r="C123" s="195" t="s">
        <v>1</v>
      </c>
      <c r="D123" s="195" t="s">
        <v>405</v>
      </c>
      <c r="E123" s="16" t="s">
        <v>1</v>
      </c>
      <c r="F123" s="196">
        <v>27.1</v>
      </c>
      <c r="H123" s="31"/>
    </row>
    <row r="124" spans="2:8" s="1" customFormat="1" ht="16.899999999999999" customHeight="1">
      <c r="B124" s="31"/>
      <c r="C124" s="195" t="s">
        <v>1</v>
      </c>
      <c r="D124" s="195" t="s">
        <v>406</v>
      </c>
      <c r="E124" s="16" t="s">
        <v>1</v>
      </c>
      <c r="F124" s="196">
        <v>2.16</v>
      </c>
      <c r="H124" s="31"/>
    </row>
    <row r="125" spans="2:8" s="1" customFormat="1" ht="16.899999999999999" customHeight="1">
      <c r="B125" s="31"/>
      <c r="C125" s="195" t="s">
        <v>1</v>
      </c>
      <c r="D125" s="195" t="s">
        <v>407</v>
      </c>
      <c r="E125" s="16" t="s">
        <v>1</v>
      </c>
      <c r="F125" s="196">
        <v>1.42</v>
      </c>
      <c r="H125" s="31"/>
    </row>
    <row r="126" spans="2:8" s="1" customFormat="1" ht="16.899999999999999" customHeight="1">
      <c r="B126" s="31"/>
      <c r="C126" s="195" t="s">
        <v>1</v>
      </c>
      <c r="D126" s="195" t="s">
        <v>408</v>
      </c>
      <c r="E126" s="16" t="s">
        <v>1</v>
      </c>
      <c r="F126" s="196">
        <v>1.42</v>
      </c>
      <c r="H126" s="31"/>
    </row>
    <row r="127" spans="2:8" s="1" customFormat="1" ht="16.899999999999999" customHeight="1">
      <c r="B127" s="31"/>
      <c r="C127" s="195" t="s">
        <v>1</v>
      </c>
      <c r="D127" s="195" t="s">
        <v>409</v>
      </c>
      <c r="E127" s="16" t="s">
        <v>1</v>
      </c>
      <c r="F127" s="196">
        <v>5.6</v>
      </c>
      <c r="H127" s="31"/>
    </row>
    <row r="128" spans="2:8" s="1" customFormat="1" ht="16.899999999999999" customHeight="1">
      <c r="B128" s="31"/>
      <c r="C128" s="195" t="s">
        <v>1</v>
      </c>
      <c r="D128" s="195" t="s">
        <v>410</v>
      </c>
      <c r="E128" s="16" t="s">
        <v>1</v>
      </c>
      <c r="F128" s="196">
        <v>4</v>
      </c>
      <c r="H128" s="31"/>
    </row>
    <row r="129" spans="2:8" s="1" customFormat="1" ht="16.899999999999999" customHeight="1">
      <c r="B129" s="31"/>
      <c r="C129" s="195" t="s">
        <v>119</v>
      </c>
      <c r="D129" s="195" t="s">
        <v>226</v>
      </c>
      <c r="E129" s="16" t="s">
        <v>1</v>
      </c>
      <c r="F129" s="196">
        <v>85.87</v>
      </c>
      <c r="H129" s="31"/>
    </row>
    <row r="130" spans="2:8" s="1" customFormat="1" ht="16.899999999999999" customHeight="1">
      <c r="B130" s="31"/>
      <c r="C130" s="197" t="s">
        <v>1724</v>
      </c>
      <c r="H130" s="31"/>
    </row>
    <row r="131" spans="2:8" s="1" customFormat="1" ht="22.5">
      <c r="B131" s="31"/>
      <c r="C131" s="195" t="s">
        <v>400</v>
      </c>
      <c r="D131" s="195" t="s">
        <v>401</v>
      </c>
      <c r="E131" s="16" t="s">
        <v>178</v>
      </c>
      <c r="F131" s="196">
        <v>85.87</v>
      </c>
      <c r="H131" s="31"/>
    </row>
    <row r="132" spans="2:8" s="1" customFormat="1" ht="22.5">
      <c r="B132" s="31"/>
      <c r="C132" s="195" t="s">
        <v>238</v>
      </c>
      <c r="D132" s="195" t="s">
        <v>239</v>
      </c>
      <c r="E132" s="16" t="s">
        <v>178</v>
      </c>
      <c r="F132" s="196">
        <v>85.87</v>
      </c>
      <c r="H132" s="31"/>
    </row>
    <row r="133" spans="2:8" s="1" customFormat="1" ht="16.899999999999999" customHeight="1">
      <c r="B133" s="31"/>
      <c r="C133" s="191" t="s">
        <v>124</v>
      </c>
      <c r="D133" s="192" t="s">
        <v>1</v>
      </c>
      <c r="E133" s="193" t="s">
        <v>1</v>
      </c>
      <c r="F133" s="194">
        <v>208.93</v>
      </c>
      <c r="H133" s="31"/>
    </row>
    <row r="134" spans="2:8" s="1" customFormat="1" ht="33.75">
      <c r="B134" s="31"/>
      <c r="C134" s="195" t="s">
        <v>1</v>
      </c>
      <c r="D134" s="195" t="s">
        <v>294</v>
      </c>
      <c r="E134" s="16" t="s">
        <v>1</v>
      </c>
      <c r="F134" s="196">
        <v>208.93</v>
      </c>
      <c r="H134" s="31"/>
    </row>
    <row r="135" spans="2:8" s="1" customFormat="1" ht="16.899999999999999" customHeight="1">
      <c r="B135" s="31"/>
      <c r="C135" s="195" t="s">
        <v>124</v>
      </c>
      <c r="D135" s="195" t="s">
        <v>226</v>
      </c>
      <c r="E135" s="16" t="s">
        <v>1</v>
      </c>
      <c r="F135" s="196">
        <v>208.93</v>
      </c>
      <c r="H135" s="31"/>
    </row>
    <row r="136" spans="2:8" s="1" customFormat="1" ht="16.899999999999999" customHeight="1">
      <c r="B136" s="31"/>
      <c r="C136" s="197" t="s">
        <v>1724</v>
      </c>
      <c r="H136" s="31"/>
    </row>
    <row r="137" spans="2:8" s="1" customFormat="1" ht="16.899999999999999" customHeight="1">
      <c r="B137" s="31"/>
      <c r="C137" s="195" t="s">
        <v>290</v>
      </c>
      <c r="D137" s="195" t="s">
        <v>291</v>
      </c>
      <c r="E137" s="16" t="s">
        <v>178</v>
      </c>
      <c r="F137" s="196">
        <v>208.93</v>
      </c>
      <c r="H137" s="31"/>
    </row>
    <row r="138" spans="2:8" s="1" customFormat="1" ht="16.899999999999999" customHeight="1">
      <c r="B138" s="31"/>
      <c r="C138" s="195" t="s">
        <v>296</v>
      </c>
      <c r="D138" s="195" t="s">
        <v>297</v>
      </c>
      <c r="E138" s="16" t="s">
        <v>188</v>
      </c>
      <c r="F138" s="196">
        <v>3.1339999999999999</v>
      </c>
      <c r="H138" s="31"/>
    </row>
    <row r="139" spans="2:8" s="1" customFormat="1" ht="16.899999999999999" customHeight="1">
      <c r="B139" s="31"/>
      <c r="C139" s="195" t="s">
        <v>721</v>
      </c>
      <c r="D139" s="195" t="s">
        <v>722</v>
      </c>
      <c r="E139" s="16" t="s">
        <v>178</v>
      </c>
      <c r="F139" s="196">
        <v>403.26</v>
      </c>
      <c r="H139" s="31"/>
    </row>
    <row r="140" spans="2:8" s="1" customFormat="1" ht="16.899999999999999" customHeight="1">
      <c r="B140" s="31"/>
      <c r="C140" s="191" t="s">
        <v>116</v>
      </c>
      <c r="D140" s="192" t="s">
        <v>1</v>
      </c>
      <c r="E140" s="193" t="s">
        <v>1</v>
      </c>
      <c r="F140" s="194">
        <v>38.9</v>
      </c>
      <c r="H140" s="31"/>
    </row>
    <row r="141" spans="2:8" s="1" customFormat="1" ht="16.899999999999999" customHeight="1">
      <c r="B141" s="31"/>
      <c r="C141" s="195" t="s">
        <v>1</v>
      </c>
      <c r="D141" s="195" t="s">
        <v>427</v>
      </c>
      <c r="E141" s="16" t="s">
        <v>1</v>
      </c>
      <c r="F141" s="196">
        <v>0</v>
      </c>
      <c r="H141" s="31"/>
    </row>
    <row r="142" spans="2:8" s="1" customFormat="1" ht="16.899999999999999" customHeight="1">
      <c r="B142" s="31"/>
      <c r="C142" s="195" t="s">
        <v>1</v>
      </c>
      <c r="D142" s="195" t="s">
        <v>428</v>
      </c>
      <c r="E142" s="16" t="s">
        <v>1</v>
      </c>
      <c r="F142" s="196">
        <v>21</v>
      </c>
      <c r="H142" s="31"/>
    </row>
    <row r="143" spans="2:8" s="1" customFormat="1" ht="16.899999999999999" customHeight="1">
      <c r="B143" s="31"/>
      <c r="C143" s="195" t="s">
        <v>1</v>
      </c>
      <c r="D143" s="195" t="s">
        <v>429</v>
      </c>
      <c r="E143" s="16" t="s">
        <v>1</v>
      </c>
      <c r="F143" s="196">
        <v>0</v>
      </c>
      <c r="H143" s="31"/>
    </row>
    <row r="144" spans="2:8" s="1" customFormat="1" ht="16.899999999999999" customHeight="1">
      <c r="B144" s="31"/>
      <c r="C144" s="195" t="s">
        <v>1</v>
      </c>
      <c r="D144" s="195" t="s">
        <v>430</v>
      </c>
      <c r="E144" s="16" t="s">
        <v>1</v>
      </c>
      <c r="F144" s="196">
        <v>17.899999999999999</v>
      </c>
      <c r="H144" s="31"/>
    </row>
    <row r="145" spans="2:8" s="1" customFormat="1" ht="16.899999999999999" customHeight="1">
      <c r="B145" s="31"/>
      <c r="C145" s="195" t="s">
        <v>116</v>
      </c>
      <c r="D145" s="195" t="s">
        <v>226</v>
      </c>
      <c r="E145" s="16" t="s">
        <v>1</v>
      </c>
      <c r="F145" s="196">
        <v>38.9</v>
      </c>
      <c r="H145" s="31"/>
    </row>
    <row r="146" spans="2:8" s="1" customFormat="1" ht="16.899999999999999" customHeight="1">
      <c r="B146" s="31"/>
      <c r="C146" s="197" t="s">
        <v>1724</v>
      </c>
      <c r="H146" s="31"/>
    </row>
    <row r="147" spans="2:8" s="1" customFormat="1" ht="22.5">
      <c r="B147" s="31"/>
      <c r="C147" s="195" t="s">
        <v>423</v>
      </c>
      <c r="D147" s="195" t="s">
        <v>424</v>
      </c>
      <c r="E147" s="16" t="s">
        <v>178</v>
      </c>
      <c r="F147" s="196">
        <v>38.9</v>
      </c>
      <c r="H147" s="31"/>
    </row>
    <row r="148" spans="2:8" s="1" customFormat="1" ht="16.899999999999999" customHeight="1">
      <c r="B148" s="31"/>
      <c r="C148" s="195" t="s">
        <v>248</v>
      </c>
      <c r="D148" s="195" t="s">
        <v>249</v>
      </c>
      <c r="E148" s="16" t="s">
        <v>178</v>
      </c>
      <c r="F148" s="196">
        <v>38.9</v>
      </c>
      <c r="H148" s="31"/>
    </row>
    <row r="149" spans="2:8" s="1" customFormat="1" ht="16.899999999999999" customHeight="1">
      <c r="B149" s="31"/>
      <c r="C149" s="195" t="s">
        <v>275</v>
      </c>
      <c r="D149" s="195" t="s">
        <v>276</v>
      </c>
      <c r="E149" s="16" t="s">
        <v>178</v>
      </c>
      <c r="F149" s="196">
        <v>38.9</v>
      </c>
      <c r="H149" s="31"/>
    </row>
    <row r="150" spans="2:8" s="1" customFormat="1" ht="22.5">
      <c r="B150" s="31"/>
      <c r="C150" s="195" t="s">
        <v>412</v>
      </c>
      <c r="D150" s="195" t="s">
        <v>413</v>
      </c>
      <c r="E150" s="16" t="s">
        <v>178</v>
      </c>
      <c r="F150" s="196">
        <v>376.24</v>
      </c>
      <c r="H150" s="31"/>
    </row>
    <row r="151" spans="2:8" s="1" customFormat="1" ht="16.899999999999999" customHeight="1">
      <c r="B151" s="31"/>
      <c r="C151" s="191" t="s">
        <v>1726</v>
      </c>
      <c r="D151" s="192" t="s">
        <v>1</v>
      </c>
      <c r="E151" s="193" t="s">
        <v>1</v>
      </c>
      <c r="F151" s="194">
        <v>0</v>
      </c>
      <c r="H151" s="31"/>
    </row>
    <row r="152" spans="2:8" s="1" customFormat="1" ht="16.899999999999999" customHeight="1">
      <c r="B152" s="31"/>
      <c r="C152" s="191" t="s">
        <v>1727</v>
      </c>
      <c r="D152" s="192" t="s">
        <v>1</v>
      </c>
      <c r="E152" s="193" t="s">
        <v>1</v>
      </c>
      <c r="F152" s="194">
        <v>133.57</v>
      </c>
      <c r="H152" s="31"/>
    </row>
    <row r="153" spans="2:8" s="1" customFormat="1" ht="16.899999999999999" customHeight="1">
      <c r="B153" s="31"/>
      <c r="C153" s="191" t="s">
        <v>1728</v>
      </c>
      <c r="D153" s="192" t="s">
        <v>1</v>
      </c>
      <c r="E153" s="193" t="s">
        <v>1</v>
      </c>
      <c r="F153" s="194">
        <v>25.41</v>
      </c>
      <c r="H153" s="31"/>
    </row>
    <row r="154" spans="2:8" s="1" customFormat="1" ht="16.899999999999999" customHeight="1">
      <c r="B154" s="31"/>
      <c r="C154" s="191" t="s">
        <v>1729</v>
      </c>
      <c r="D154" s="192" t="s">
        <v>1</v>
      </c>
      <c r="E154" s="193" t="s">
        <v>1</v>
      </c>
      <c r="F154" s="194">
        <v>224.91300000000001</v>
      </c>
      <c r="H154" s="31"/>
    </row>
    <row r="155" spans="2:8" s="1" customFormat="1" ht="16.899999999999999" customHeight="1">
      <c r="B155" s="31"/>
      <c r="C155" s="191" t="s">
        <v>126</v>
      </c>
      <c r="D155" s="192" t="s">
        <v>1</v>
      </c>
      <c r="E155" s="193" t="s">
        <v>1</v>
      </c>
      <c r="F155" s="194">
        <v>118.14</v>
      </c>
      <c r="H155" s="31"/>
    </row>
    <row r="156" spans="2:8" s="1" customFormat="1" ht="16.899999999999999" customHeight="1">
      <c r="B156" s="31"/>
      <c r="C156" s="195" t="s">
        <v>1</v>
      </c>
      <c r="D156" s="195" t="s">
        <v>257</v>
      </c>
      <c r="E156" s="16" t="s">
        <v>1</v>
      </c>
      <c r="F156" s="196">
        <v>0</v>
      </c>
      <c r="H156" s="31"/>
    </row>
    <row r="157" spans="2:8" s="1" customFormat="1" ht="16.899999999999999" customHeight="1">
      <c r="B157" s="31"/>
      <c r="C157" s="195" t="s">
        <v>1</v>
      </c>
      <c r="D157" s="195" t="s">
        <v>258</v>
      </c>
      <c r="E157" s="16" t="s">
        <v>1</v>
      </c>
      <c r="F157" s="196">
        <v>118.14</v>
      </c>
      <c r="H157" s="31"/>
    </row>
    <row r="158" spans="2:8" s="1" customFormat="1" ht="16.899999999999999" customHeight="1">
      <c r="B158" s="31"/>
      <c r="C158" s="195" t="s">
        <v>126</v>
      </c>
      <c r="D158" s="195" t="s">
        <v>226</v>
      </c>
      <c r="E158" s="16" t="s">
        <v>1</v>
      </c>
      <c r="F158" s="196">
        <v>118.14</v>
      </c>
      <c r="H158" s="31"/>
    </row>
    <row r="159" spans="2:8" s="1" customFormat="1" ht="16.899999999999999" customHeight="1">
      <c r="B159" s="31"/>
      <c r="C159" s="197" t="s">
        <v>1724</v>
      </c>
      <c r="H159" s="31"/>
    </row>
    <row r="160" spans="2:8" s="1" customFormat="1" ht="16.899999999999999" customHeight="1">
      <c r="B160" s="31"/>
      <c r="C160" s="195" t="s">
        <v>253</v>
      </c>
      <c r="D160" s="195" t="s">
        <v>254</v>
      </c>
      <c r="E160" s="16" t="s">
        <v>178</v>
      </c>
      <c r="F160" s="196">
        <v>118.14</v>
      </c>
      <c r="H160" s="31"/>
    </row>
    <row r="161" spans="2:8" s="1" customFormat="1" ht="16.899999999999999" customHeight="1">
      <c r="B161" s="31"/>
      <c r="C161" s="195" t="s">
        <v>243</v>
      </c>
      <c r="D161" s="195" t="s">
        <v>244</v>
      </c>
      <c r="E161" s="16" t="s">
        <v>178</v>
      </c>
      <c r="F161" s="196">
        <v>121.71</v>
      </c>
      <c r="H161" s="31"/>
    </row>
    <row r="162" spans="2:8" s="1" customFormat="1" ht="16.899999999999999" customHeight="1">
      <c r="B162" s="31"/>
      <c r="C162" s="191" t="s">
        <v>107</v>
      </c>
      <c r="D162" s="192" t="s">
        <v>1</v>
      </c>
      <c r="E162" s="193" t="s">
        <v>1</v>
      </c>
      <c r="F162" s="194">
        <v>137.04</v>
      </c>
      <c r="H162" s="31"/>
    </row>
    <row r="163" spans="2:8" s="1" customFormat="1" ht="16.899999999999999" customHeight="1">
      <c r="B163" s="31"/>
      <c r="C163" s="195" t="s">
        <v>1</v>
      </c>
      <c r="D163" s="195" t="s">
        <v>736</v>
      </c>
      <c r="E163" s="16" t="s">
        <v>1</v>
      </c>
      <c r="F163" s="196">
        <v>0</v>
      </c>
      <c r="H163" s="31"/>
    </row>
    <row r="164" spans="2:8" s="1" customFormat="1" ht="16.899999999999999" customHeight="1">
      <c r="B164" s="31"/>
      <c r="C164" s="195" t="s">
        <v>1</v>
      </c>
      <c r="D164" s="195" t="s">
        <v>737</v>
      </c>
      <c r="E164" s="16" t="s">
        <v>1</v>
      </c>
      <c r="F164" s="196">
        <v>137.04</v>
      </c>
      <c r="H164" s="31"/>
    </row>
    <row r="165" spans="2:8" s="1" customFormat="1" ht="16.899999999999999" customHeight="1">
      <c r="B165" s="31"/>
      <c r="C165" s="195" t="s">
        <v>1</v>
      </c>
      <c r="D165" s="195" t="s">
        <v>738</v>
      </c>
      <c r="E165" s="16" t="s">
        <v>1</v>
      </c>
      <c r="F165" s="196">
        <v>0</v>
      </c>
      <c r="H165" s="31"/>
    </row>
    <row r="166" spans="2:8" s="1" customFormat="1" ht="16.899999999999999" customHeight="1">
      <c r="B166" s="31"/>
      <c r="C166" s="195" t="s">
        <v>107</v>
      </c>
      <c r="D166" s="195" t="s">
        <v>226</v>
      </c>
      <c r="E166" s="16" t="s">
        <v>1</v>
      </c>
      <c r="F166" s="196">
        <v>137.04</v>
      </c>
      <c r="H166" s="31"/>
    </row>
    <row r="167" spans="2:8" s="1" customFormat="1" ht="16.899999999999999" customHeight="1">
      <c r="B167" s="31"/>
      <c r="C167" s="197" t="s">
        <v>1724</v>
      </c>
      <c r="H167" s="31"/>
    </row>
    <row r="168" spans="2:8" s="1" customFormat="1" ht="16.899999999999999" customHeight="1">
      <c r="B168" s="31"/>
      <c r="C168" s="195" t="s">
        <v>731</v>
      </c>
      <c r="D168" s="195" t="s">
        <v>732</v>
      </c>
      <c r="E168" s="16" t="s">
        <v>178</v>
      </c>
      <c r="F168" s="196">
        <v>137.04</v>
      </c>
      <c r="H168" s="31"/>
    </row>
    <row r="169" spans="2:8" s="1" customFormat="1" ht="16.899999999999999" customHeight="1">
      <c r="B169" s="31"/>
      <c r="C169" s="195" t="s">
        <v>702</v>
      </c>
      <c r="D169" s="195" t="s">
        <v>703</v>
      </c>
      <c r="E169" s="16" t="s">
        <v>178</v>
      </c>
      <c r="F169" s="196">
        <v>194.33</v>
      </c>
      <c r="H169" s="31"/>
    </row>
    <row r="170" spans="2:8" s="1" customFormat="1" ht="16.899999999999999" customHeight="1">
      <c r="B170" s="31"/>
      <c r="C170" s="195" t="s">
        <v>709</v>
      </c>
      <c r="D170" s="195" t="s">
        <v>710</v>
      </c>
      <c r="E170" s="16" t="s">
        <v>178</v>
      </c>
      <c r="F170" s="196">
        <v>194.33</v>
      </c>
      <c r="H170" s="31"/>
    </row>
    <row r="171" spans="2:8" s="1" customFormat="1" ht="16.899999999999999" customHeight="1">
      <c r="B171" s="31"/>
      <c r="C171" s="195" t="s">
        <v>715</v>
      </c>
      <c r="D171" s="195" t="s">
        <v>716</v>
      </c>
      <c r="E171" s="16" t="s">
        <v>178</v>
      </c>
      <c r="F171" s="196">
        <v>194.33</v>
      </c>
      <c r="H171" s="31"/>
    </row>
    <row r="172" spans="2:8" s="1" customFormat="1" ht="22.5">
      <c r="B172" s="31"/>
      <c r="C172" s="195" t="s">
        <v>726</v>
      </c>
      <c r="D172" s="195" t="s">
        <v>727</v>
      </c>
      <c r="E172" s="16" t="s">
        <v>178</v>
      </c>
      <c r="F172" s="196">
        <v>137.04</v>
      </c>
      <c r="H172" s="31"/>
    </row>
    <row r="173" spans="2:8" s="1" customFormat="1" ht="16.899999999999999" customHeight="1">
      <c r="B173" s="31"/>
      <c r="C173" s="195" t="s">
        <v>778</v>
      </c>
      <c r="D173" s="195" t="s">
        <v>779</v>
      </c>
      <c r="E173" s="16" t="s">
        <v>178</v>
      </c>
      <c r="F173" s="196">
        <v>137.04</v>
      </c>
      <c r="H173" s="31"/>
    </row>
    <row r="174" spans="2:8" s="1" customFormat="1" ht="16.899999999999999" customHeight="1">
      <c r="B174" s="31"/>
      <c r="C174" s="195" t="s">
        <v>845</v>
      </c>
      <c r="D174" s="195" t="s">
        <v>846</v>
      </c>
      <c r="E174" s="16" t="s">
        <v>178</v>
      </c>
      <c r="F174" s="196">
        <v>151.63999999999999</v>
      </c>
      <c r="H174" s="31"/>
    </row>
    <row r="175" spans="2:8" s="1" customFormat="1" ht="22.5">
      <c r="B175" s="31"/>
      <c r="C175" s="195" t="s">
        <v>320</v>
      </c>
      <c r="D175" s="195" t="s">
        <v>321</v>
      </c>
      <c r="E175" s="16" t="s">
        <v>178</v>
      </c>
      <c r="F175" s="196">
        <v>151.63999999999999</v>
      </c>
      <c r="H175" s="31"/>
    </row>
    <row r="176" spans="2:8" s="1" customFormat="1" ht="16.899999999999999" customHeight="1">
      <c r="B176" s="31"/>
      <c r="C176" s="195" t="s">
        <v>326</v>
      </c>
      <c r="D176" s="195" t="s">
        <v>327</v>
      </c>
      <c r="E176" s="16" t="s">
        <v>178</v>
      </c>
      <c r="F176" s="196">
        <v>151.63999999999999</v>
      </c>
      <c r="H176" s="31"/>
    </row>
    <row r="177" spans="2:8" s="1" customFormat="1" ht="16.899999999999999" customHeight="1">
      <c r="B177" s="31"/>
      <c r="C177" s="195" t="s">
        <v>721</v>
      </c>
      <c r="D177" s="195" t="s">
        <v>722</v>
      </c>
      <c r="E177" s="16" t="s">
        <v>178</v>
      </c>
      <c r="F177" s="196">
        <v>403.26</v>
      </c>
      <c r="H177" s="31"/>
    </row>
    <row r="178" spans="2:8" s="1" customFormat="1" ht="7.35" customHeight="1">
      <c r="B178" s="43"/>
      <c r="C178" s="44"/>
      <c r="D178" s="44"/>
      <c r="E178" s="44"/>
      <c r="F178" s="44"/>
      <c r="G178" s="44"/>
      <c r="H178" s="31"/>
    </row>
    <row r="179" spans="2:8" s="1" customFormat="1" ht="11.25"/>
  </sheetData>
  <sheetProtection algorithmName="SHA-512" hashValue="cVxQeldE+gvJWAjgsJc91VzLi5HGowoCvzrDFthZhIy4YlHQSGxX3JTCAw+YdctgYOyqMrjkmS7XiQQau+n0MQ==" saltValue="pqPI9BmNuc3OvBaevDuGc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BM57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82</v>
      </c>
      <c r="AZ2" s="87" t="s">
        <v>105</v>
      </c>
      <c r="BA2" s="87" t="s">
        <v>1</v>
      </c>
      <c r="BB2" s="87" t="s">
        <v>1</v>
      </c>
      <c r="BC2" s="87" t="s">
        <v>106</v>
      </c>
      <c r="BD2" s="87" t="s">
        <v>83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  <c r="AZ3" s="87" t="s">
        <v>107</v>
      </c>
      <c r="BA3" s="87" t="s">
        <v>1</v>
      </c>
      <c r="BB3" s="87" t="s">
        <v>1</v>
      </c>
      <c r="BC3" s="87" t="s">
        <v>108</v>
      </c>
      <c r="BD3" s="87" t="s">
        <v>83</v>
      </c>
    </row>
    <row r="4" spans="2:56" ht="24.95" customHeight="1">
      <c r="B4" s="19"/>
      <c r="D4" s="20" t="s">
        <v>109</v>
      </c>
      <c r="L4" s="19"/>
      <c r="M4" s="88" t="s">
        <v>10</v>
      </c>
      <c r="AT4" s="16" t="s">
        <v>4</v>
      </c>
      <c r="AZ4" s="87" t="s">
        <v>110</v>
      </c>
      <c r="BA4" s="87" t="s">
        <v>1</v>
      </c>
      <c r="BB4" s="87" t="s">
        <v>1</v>
      </c>
      <c r="BC4" s="87" t="s">
        <v>111</v>
      </c>
      <c r="BD4" s="87" t="s">
        <v>83</v>
      </c>
    </row>
    <row r="5" spans="2:56" ht="6.95" customHeight="1">
      <c r="B5" s="19"/>
      <c r="L5" s="19"/>
      <c r="AZ5" s="87" t="s">
        <v>112</v>
      </c>
      <c r="BA5" s="87" t="s">
        <v>1</v>
      </c>
      <c r="BB5" s="87" t="s">
        <v>1</v>
      </c>
      <c r="BC5" s="87" t="s">
        <v>113</v>
      </c>
      <c r="BD5" s="87" t="s">
        <v>83</v>
      </c>
    </row>
    <row r="6" spans="2:56" ht="12" customHeight="1">
      <c r="B6" s="19"/>
      <c r="D6" s="26" t="s">
        <v>16</v>
      </c>
      <c r="L6" s="19"/>
      <c r="AZ6" s="87" t="s">
        <v>114</v>
      </c>
      <c r="BA6" s="87" t="s">
        <v>1</v>
      </c>
      <c r="BB6" s="87" t="s">
        <v>1</v>
      </c>
      <c r="BC6" s="87" t="s">
        <v>115</v>
      </c>
      <c r="BD6" s="87" t="s">
        <v>83</v>
      </c>
    </row>
    <row r="7" spans="2:56" ht="16.5" customHeight="1">
      <c r="B7" s="19"/>
      <c r="E7" s="236" t="str">
        <f>'Rekapitulace stavby'!K6</f>
        <v>Nemocnice Náchod - Pavilog G - stavební úpravy části 1PP</v>
      </c>
      <c r="F7" s="237"/>
      <c r="G7" s="237"/>
      <c r="H7" s="237"/>
      <c r="L7" s="19"/>
      <c r="AZ7" s="87" t="s">
        <v>116</v>
      </c>
      <c r="BA7" s="87" t="s">
        <v>1</v>
      </c>
      <c r="BB7" s="87" t="s">
        <v>1</v>
      </c>
      <c r="BC7" s="87" t="s">
        <v>117</v>
      </c>
      <c r="BD7" s="87" t="s">
        <v>83</v>
      </c>
    </row>
    <row r="8" spans="2:56" s="1" customFormat="1" ht="12" customHeight="1">
      <c r="B8" s="31"/>
      <c r="D8" s="26" t="s">
        <v>118</v>
      </c>
      <c r="L8" s="31"/>
      <c r="AZ8" s="87" t="s">
        <v>119</v>
      </c>
      <c r="BA8" s="87" t="s">
        <v>1</v>
      </c>
      <c r="BB8" s="87" t="s">
        <v>1</v>
      </c>
      <c r="BC8" s="87" t="s">
        <v>120</v>
      </c>
      <c r="BD8" s="87" t="s">
        <v>83</v>
      </c>
    </row>
    <row r="9" spans="2:56" s="1" customFormat="1" ht="16.5" customHeight="1">
      <c r="B9" s="31"/>
      <c r="E9" s="198" t="s">
        <v>121</v>
      </c>
      <c r="F9" s="238"/>
      <c r="G9" s="238"/>
      <c r="H9" s="238"/>
      <c r="L9" s="31"/>
      <c r="AZ9" s="87" t="s">
        <v>122</v>
      </c>
      <c r="BA9" s="87" t="s">
        <v>1</v>
      </c>
      <c r="BB9" s="87" t="s">
        <v>1</v>
      </c>
      <c r="BC9" s="87" t="s">
        <v>123</v>
      </c>
      <c r="BD9" s="87" t="s">
        <v>83</v>
      </c>
    </row>
    <row r="10" spans="2:56" s="1" customFormat="1" ht="11.25">
      <c r="B10" s="31"/>
      <c r="L10" s="31"/>
      <c r="AZ10" s="87" t="s">
        <v>124</v>
      </c>
      <c r="BA10" s="87" t="s">
        <v>1</v>
      </c>
      <c r="BB10" s="87" t="s">
        <v>1</v>
      </c>
      <c r="BC10" s="87" t="s">
        <v>125</v>
      </c>
      <c r="BD10" s="87" t="s">
        <v>83</v>
      </c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  <c r="AZ11" s="87" t="s">
        <v>126</v>
      </c>
      <c r="BA11" s="87" t="s">
        <v>1</v>
      </c>
      <c r="BB11" s="87" t="s">
        <v>1</v>
      </c>
      <c r="BC11" s="87" t="s">
        <v>127</v>
      </c>
      <c r="BD11" s="87" t="s">
        <v>83</v>
      </c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12. 9. 2025</v>
      </c>
      <c r="L12" s="31"/>
      <c r="AZ12" s="87" t="s">
        <v>128</v>
      </c>
      <c r="BA12" s="87" t="s">
        <v>1</v>
      </c>
      <c r="BB12" s="87" t="s">
        <v>1</v>
      </c>
      <c r="BC12" s="87" t="s">
        <v>129</v>
      </c>
      <c r="BD12" s="87" t="s">
        <v>83</v>
      </c>
    </row>
    <row r="13" spans="2:56" s="1" customFormat="1" ht="10.9" customHeight="1">
      <c r="B13" s="31"/>
      <c r="L13" s="31"/>
      <c r="AZ13" s="87" t="s">
        <v>130</v>
      </c>
      <c r="BA13" s="87" t="s">
        <v>1</v>
      </c>
      <c r="BB13" s="87" t="s">
        <v>1</v>
      </c>
      <c r="BC13" s="87" t="s">
        <v>131</v>
      </c>
      <c r="BD13" s="87" t="s">
        <v>83</v>
      </c>
    </row>
    <row r="14" spans="2:5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  <c r="AZ14" s="87" t="s">
        <v>132</v>
      </c>
      <c r="BA14" s="87" t="s">
        <v>1</v>
      </c>
      <c r="BB14" s="87" t="s">
        <v>1</v>
      </c>
      <c r="BC14" s="87" t="s">
        <v>133</v>
      </c>
      <c r="BD14" s="87" t="s">
        <v>83</v>
      </c>
    </row>
    <row r="15" spans="2:5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  <c r="AZ15" s="87" t="s">
        <v>99</v>
      </c>
      <c r="BA15" s="87" t="s">
        <v>1</v>
      </c>
      <c r="BB15" s="87" t="s">
        <v>1</v>
      </c>
      <c r="BC15" s="87" t="s">
        <v>134</v>
      </c>
      <c r="BD15" s="87" t="s">
        <v>83</v>
      </c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9" t="str">
        <f>'Rekapitulace stavby'!E14</f>
        <v>Vyplň údaj</v>
      </c>
      <c r="F18" s="220"/>
      <c r="G18" s="220"/>
      <c r="H18" s="22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33</v>
      </c>
      <c r="J30" s="65">
        <f>ROUND(J134,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1">
        <f>ROUND((SUM(BE134:BE578)),  2)</f>
        <v>0</v>
      </c>
      <c r="I33" s="92">
        <v>0.21</v>
      </c>
      <c r="J33" s="91">
        <f>ROUND(((SUM(BE134:BE578))*I33),  2)</f>
        <v>0</v>
      </c>
      <c r="L33" s="31"/>
    </row>
    <row r="34" spans="2:12" s="1" customFormat="1" ht="14.45" customHeight="1">
      <c r="B34" s="31"/>
      <c r="E34" s="26" t="s">
        <v>39</v>
      </c>
      <c r="F34" s="91">
        <f>ROUND((SUM(BF134:BF578)),  2)</f>
        <v>0</v>
      </c>
      <c r="I34" s="92">
        <v>0.12</v>
      </c>
      <c r="J34" s="91">
        <f>ROUND(((SUM(BF134:BF578))*I34),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1">
        <f>ROUND((SUM(BG134:BG578)),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1">
        <f>ROUND((SUM(BH134:BH578)),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1">
        <f>ROUND((SUM(BI134:BI578)),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9" t="s">
        <v>49</v>
      </c>
      <c r="G61" s="42" t="s">
        <v>48</v>
      </c>
      <c r="H61" s="33"/>
      <c r="I61" s="33"/>
      <c r="J61" s="100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9" t="s">
        <v>49</v>
      </c>
      <c r="G76" s="42" t="s">
        <v>48</v>
      </c>
      <c r="H76" s="33"/>
      <c r="I76" s="33"/>
      <c r="J76" s="100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6" t="str">
        <f>E7</f>
        <v>Nemocnice Náchod - Pavilog G - stavební úpravy části 1PP</v>
      </c>
      <c r="F85" s="237"/>
      <c r="G85" s="237"/>
      <c r="H85" s="237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98" t="str">
        <f>E9</f>
        <v>D.1.1 - ASŘ</v>
      </c>
      <c r="F87" s="238"/>
      <c r="G87" s="238"/>
      <c r="H87" s="23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12. 9. 2025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136</v>
      </c>
      <c r="D94" s="93"/>
      <c r="E94" s="93"/>
      <c r="F94" s="93"/>
      <c r="G94" s="93"/>
      <c r="H94" s="93"/>
      <c r="I94" s="93"/>
      <c r="J94" s="102" t="s">
        <v>137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138</v>
      </c>
      <c r="J96" s="65">
        <f>J134</f>
        <v>0</v>
      </c>
      <c r="L96" s="31"/>
      <c r="AU96" s="16" t="s">
        <v>139</v>
      </c>
    </row>
    <row r="97" spans="2:12" s="8" customFormat="1" ht="24.95" customHeight="1">
      <c r="B97" s="104"/>
      <c r="D97" s="105" t="s">
        <v>140</v>
      </c>
      <c r="E97" s="106"/>
      <c r="F97" s="106"/>
      <c r="G97" s="106"/>
      <c r="H97" s="106"/>
      <c r="I97" s="106"/>
      <c r="J97" s="107">
        <f>J135</f>
        <v>0</v>
      </c>
      <c r="L97" s="104"/>
    </row>
    <row r="98" spans="2:12" s="9" customFormat="1" ht="19.899999999999999" customHeight="1">
      <c r="B98" s="108"/>
      <c r="D98" s="109" t="s">
        <v>141</v>
      </c>
      <c r="E98" s="110"/>
      <c r="F98" s="110"/>
      <c r="G98" s="110"/>
      <c r="H98" s="110"/>
      <c r="I98" s="110"/>
      <c r="J98" s="111">
        <f>J136</f>
        <v>0</v>
      </c>
      <c r="L98" s="108"/>
    </row>
    <row r="99" spans="2:12" s="9" customFormat="1" ht="19.899999999999999" customHeight="1">
      <c r="B99" s="108"/>
      <c r="D99" s="109" t="s">
        <v>142</v>
      </c>
      <c r="E99" s="110"/>
      <c r="F99" s="110"/>
      <c r="G99" s="110"/>
      <c r="H99" s="110"/>
      <c r="I99" s="110"/>
      <c r="J99" s="111">
        <f>J140</f>
        <v>0</v>
      </c>
      <c r="L99" s="108"/>
    </row>
    <row r="100" spans="2:12" s="9" customFormat="1" ht="19.899999999999999" customHeight="1">
      <c r="B100" s="108"/>
      <c r="D100" s="109" t="s">
        <v>143</v>
      </c>
      <c r="E100" s="110"/>
      <c r="F100" s="110"/>
      <c r="G100" s="110"/>
      <c r="H100" s="110"/>
      <c r="I100" s="110"/>
      <c r="J100" s="111">
        <f>J144</f>
        <v>0</v>
      </c>
      <c r="L100" s="108"/>
    </row>
    <row r="101" spans="2:12" s="9" customFormat="1" ht="19.899999999999999" customHeight="1">
      <c r="B101" s="108"/>
      <c r="D101" s="109" t="s">
        <v>144</v>
      </c>
      <c r="E101" s="110"/>
      <c r="F101" s="110"/>
      <c r="G101" s="110"/>
      <c r="H101" s="110"/>
      <c r="I101" s="110"/>
      <c r="J101" s="111">
        <f>J157</f>
        <v>0</v>
      </c>
      <c r="L101" s="108"/>
    </row>
    <row r="102" spans="2:12" s="9" customFormat="1" ht="19.899999999999999" customHeight="1">
      <c r="B102" s="108"/>
      <c r="D102" s="109" t="s">
        <v>145</v>
      </c>
      <c r="E102" s="110"/>
      <c r="F102" s="110"/>
      <c r="G102" s="110"/>
      <c r="H102" s="110"/>
      <c r="I102" s="110"/>
      <c r="J102" s="111">
        <f>J167</f>
        <v>0</v>
      </c>
      <c r="L102" s="108"/>
    </row>
    <row r="103" spans="2:12" s="9" customFormat="1" ht="19.899999999999999" customHeight="1">
      <c r="B103" s="108"/>
      <c r="D103" s="109" t="s">
        <v>146</v>
      </c>
      <c r="E103" s="110"/>
      <c r="F103" s="110"/>
      <c r="G103" s="110"/>
      <c r="H103" s="110"/>
      <c r="I103" s="110"/>
      <c r="J103" s="111">
        <f>J208</f>
        <v>0</v>
      </c>
      <c r="L103" s="108"/>
    </row>
    <row r="104" spans="2:12" s="9" customFormat="1" ht="19.899999999999999" customHeight="1">
      <c r="B104" s="108"/>
      <c r="D104" s="109" t="s">
        <v>147</v>
      </c>
      <c r="E104" s="110"/>
      <c r="F104" s="110"/>
      <c r="G104" s="110"/>
      <c r="H104" s="110"/>
      <c r="I104" s="110"/>
      <c r="J104" s="111">
        <f>J212</f>
        <v>0</v>
      </c>
      <c r="L104" s="108"/>
    </row>
    <row r="105" spans="2:12" s="9" customFormat="1" ht="19.899999999999999" customHeight="1">
      <c r="B105" s="108"/>
      <c r="D105" s="109" t="s">
        <v>148</v>
      </c>
      <c r="E105" s="110"/>
      <c r="F105" s="110"/>
      <c r="G105" s="110"/>
      <c r="H105" s="110"/>
      <c r="I105" s="110"/>
      <c r="J105" s="111">
        <f>J305</f>
        <v>0</v>
      </c>
      <c r="L105" s="108"/>
    </row>
    <row r="106" spans="2:12" s="9" customFormat="1" ht="19.899999999999999" customHeight="1">
      <c r="B106" s="108"/>
      <c r="D106" s="109" t="s">
        <v>149</v>
      </c>
      <c r="E106" s="110"/>
      <c r="F106" s="110"/>
      <c r="G106" s="110"/>
      <c r="H106" s="110"/>
      <c r="I106" s="110"/>
      <c r="J106" s="111">
        <f>J315</f>
        <v>0</v>
      </c>
      <c r="L106" s="108"/>
    </row>
    <row r="107" spans="2:12" s="8" customFormat="1" ht="24.95" customHeight="1">
      <c r="B107" s="104"/>
      <c r="D107" s="105" t="s">
        <v>150</v>
      </c>
      <c r="E107" s="106"/>
      <c r="F107" s="106"/>
      <c r="G107" s="106"/>
      <c r="H107" s="106"/>
      <c r="I107" s="106"/>
      <c r="J107" s="107">
        <f>J318</f>
        <v>0</v>
      </c>
      <c r="L107" s="104"/>
    </row>
    <row r="108" spans="2:12" s="9" customFormat="1" ht="19.899999999999999" customHeight="1">
      <c r="B108" s="108"/>
      <c r="D108" s="109" t="s">
        <v>151</v>
      </c>
      <c r="E108" s="110"/>
      <c r="F108" s="110"/>
      <c r="G108" s="110"/>
      <c r="H108" s="110"/>
      <c r="I108" s="110"/>
      <c r="J108" s="111">
        <f>J319</f>
        <v>0</v>
      </c>
      <c r="L108" s="108"/>
    </row>
    <row r="109" spans="2:12" s="9" customFormat="1" ht="19.899999999999999" customHeight="1">
      <c r="B109" s="108"/>
      <c r="D109" s="109" t="s">
        <v>152</v>
      </c>
      <c r="E109" s="110"/>
      <c r="F109" s="110"/>
      <c r="G109" s="110"/>
      <c r="H109" s="110"/>
      <c r="I109" s="110"/>
      <c r="J109" s="111">
        <f>J338</f>
        <v>0</v>
      </c>
      <c r="L109" s="108"/>
    </row>
    <row r="110" spans="2:12" s="9" customFormat="1" ht="19.899999999999999" customHeight="1">
      <c r="B110" s="108"/>
      <c r="D110" s="109" t="s">
        <v>153</v>
      </c>
      <c r="E110" s="110"/>
      <c r="F110" s="110"/>
      <c r="G110" s="110"/>
      <c r="H110" s="110"/>
      <c r="I110" s="110"/>
      <c r="J110" s="111">
        <f>J362</f>
        <v>0</v>
      </c>
      <c r="L110" s="108"/>
    </row>
    <row r="111" spans="2:12" s="9" customFormat="1" ht="19.899999999999999" customHeight="1">
      <c r="B111" s="108"/>
      <c r="D111" s="109" t="s">
        <v>154</v>
      </c>
      <c r="E111" s="110"/>
      <c r="F111" s="110"/>
      <c r="G111" s="110"/>
      <c r="H111" s="110"/>
      <c r="I111" s="110"/>
      <c r="J111" s="111">
        <f>J397</f>
        <v>0</v>
      </c>
      <c r="L111" s="108"/>
    </row>
    <row r="112" spans="2:12" s="9" customFormat="1" ht="19.899999999999999" customHeight="1">
      <c r="B112" s="108"/>
      <c r="D112" s="109" t="s">
        <v>155</v>
      </c>
      <c r="E112" s="110"/>
      <c r="F112" s="110"/>
      <c r="G112" s="110"/>
      <c r="H112" s="110"/>
      <c r="I112" s="110"/>
      <c r="J112" s="111">
        <f>J457</f>
        <v>0</v>
      </c>
      <c r="L112" s="108"/>
    </row>
    <row r="113" spans="2:12" s="9" customFormat="1" ht="19.899999999999999" customHeight="1">
      <c r="B113" s="108"/>
      <c r="D113" s="109" t="s">
        <v>156</v>
      </c>
      <c r="E113" s="110"/>
      <c r="F113" s="110"/>
      <c r="G113" s="110"/>
      <c r="H113" s="110"/>
      <c r="I113" s="110"/>
      <c r="J113" s="111">
        <f>J517</f>
        <v>0</v>
      </c>
      <c r="L113" s="108"/>
    </row>
    <row r="114" spans="2:12" s="9" customFormat="1" ht="19.899999999999999" customHeight="1">
      <c r="B114" s="108"/>
      <c r="D114" s="109" t="s">
        <v>157</v>
      </c>
      <c r="E114" s="110"/>
      <c r="F114" s="110"/>
      <c r="G114" s="110"/>
      <c r="H114" s="110"/>
      <c r="I114" s="110"/>
      <c r="J114" s="111">
        <f>J546</f>
        <v>0</v>
      </c>
      <c r="L114" s="108"/>
    </row>
    <row r="115" spans="2:12" s="1" customFormat="1" ht="21.75" customHeight="1">
      <c r="B115" s="31"/>
      <c r="L115" s="31"/>
    </row>
    <row r="116" spans="2:12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1"/>
    </row>
    <row r="120" spans="2:12" s="1" customFormat="1" ht="6.95" customHeight="1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31"/>
    </row>
    <row r="121" spans="2:12" s="1" customFormat="1" ht="24.95" customHeight="1">
      <c r="B121" s="31"/>
      <c r="C121" s="20" t="s">
        <v>158</v>
      </c>
      <c r="L121" s="31"/>
    </row>
    <row r="122" spans="2:12" s="1" customFormat="1" ht="6.95" customHeight="1">
      <c r="B122" s="31"/>
      <c r="L122" s="31"/>
    </row>
    <row r="123" spans="2:12" s="1" customFormat="1" ht="12" customHeight="1">
      <c r="B123" s="31"/>
      <c r="C123" s="26" t="s">
        <v>16</v>
      </c>
      <c r="L123" s="31"/>
    </row>
    <row r="124" spans="2:12" s="1" customFormat="1" ht="16.5" customHeight="1">
      <c r="B124" s="31"/>
      <c r="E124" s="236" t="str">
        <f>E7</f>
        <v>Nemocnice Náchod - Pavilog G - stavební úpravy části 1PP</v>
      </c>
      <c r="F124" s="237"/>
      <c r="G124" s="237"/>
      <c r="H124" s="237"/>
      <c r="L124" s="31"/>
    </row>
    <row r="125" spans="2:12" s="1" customFormat="1" ht="12" customHeight="1">
      <c r="B125" s="31"/>
      <c r="C125" s="26" t="s">
        <v>118</v>
      </c>
      <c r="L125" s="31"/>
    </row>
    <row r="126" spans="2:12" s="1" customFormat="1" ht="16.5" customHeight="1">
      <c r="B126" s="31"/>
      <c r="E126" s="198" t="str">
        <f>E9</f>
        <v>D.1.1 - ASŘ</v>
      </c>
      <c r="F126" s="238"/>
      <c r="G126" s="238"/>
      <c r="H126" s="238"/>
      <c r="L126" s="31"/>
    </row>
    <row r="127" spans="2:12" s="1" customFormat="1" ht="6.95" customHeight="1">
      <c r="B127" s="31"/>
      <c r="L127" s="31"/>
    </row>
    <row r="128" spans="2:12" s="1" customFormat="1" ht="12" customHeight="1">
      <c r="B128" s="31"/>
      <c r="C128" s="26" t="s">
        <v>20</v>
      </c>
      <c r="F128" s="24" t="str">
        <f>F12</f>
        <v xml:space="preserve"> </v>
      </c>
      <c r="I128" s="26" t="s">
        <v>22</v>
      </c>
      <c r="J128" s="51" t="str">
        <f>IF(J12="","",J12)</f>
        <v>12. 9. 2025</v>
      </c>
      <c r="L128" s="31"/>
    </row>
    <row r="129" spans="2:65" s="1" customFormat="1" ht="6.95" customHeight="1">
      <c r="B129" s="31"/>
      <c r="L129" s="31"/>
    </row>
    <row r="130" spans="2:65" s="1" customFormat="1" ht="15.2" customHeight="1">
      <c r="B130" s="31"/>
      <c r="C130" s="26" t="s">
        <v>24</v>
      </c>
      <c r="F130" s="24" t="str">
        <f>E15</f>
        <v xml:space="preserve"> </v>
      </c>
      <c r="I130" s="26" t="s">
        <v>29</v>
      </c>
      <c r="J130" s="29" t="str">
        <f>E21</f>
        <v xml:space="preserve"> </v>
      </c>
      <c r="L130" s="31"/>
    </row>
    <row r="131" spans="2:65" s="1" customFormat="1" ht="15.2" customHeight="1">
      <c r="B131" s="31"/>
      <c r="C131" s="26" t="s">
        <v>27</v>
      </c>
      <c r="F131" s="24" t="str">
        <f>IF(E18="","",E18)</f>
        <v>Vyplň údaj</v>
      </c>
      <c r="I131" s="26" t="s">
        <v>31</v>
      </c>
      <c r="J131" s="29" t="str">
        <f>E24</f>
        <v xml:space="preserve"> </v>
      </c>
      <c r="L131" s="31"/>
    </row>
    <row r="132" spans="2:65" s="1" customFormat="1" ht="10.35" customHeight="1">
      <c r="B132" s="31"/>
      <c r="L132" s="31"/>
    </row>
    <row r="133" spans="2:65" s="10" customFormat="1" ht="29.25" customHeight="1">
      <c r="B133" s="112"/>
      <c r="C133" s="113" t="s">
        <v>159</v>
      </c>
      <c r="D133" s="114" t="s">
        <v>58</v>
      </c>
      <c r="E133" s="114" t="s">
        <v>54</v>
      </c>
      <c r="F133" s="114" t="s">
        <v>55</v>
      </c>
      <c r="G133" s="114" t="s">
        <v>160</v>
      </c>
      <c r="H133" s="114" t="s">
        <v>161</v>
      </c>
      <c r="I133" s="114" t="s">
        <v>162</v>
      </c>
      <c r="J133" s="114" t="s">
        <v>137</v>
      </c>
      <c r="K133" s="115" t="s">
        <v>163</v>
      </c>
      <c r="L133" s="112"/>
      <c r="M133" s="58" t="s">
        <v>1</v>
      </c>
      <c r="N133" s="59" t="s">
        <v>37</v>
      </c>
      <c r="O133" s="59" t="s">
        <v>164</v>
      </c>
      <c r="P133" s="59" t="s">
        <v>165</v>
      </c>
      <c r="Q133" s="59" t="s">
        <v>166</v>
      </c>
      <c r="R133" s="59" t="s">
        <v>167</v>
      </c>
      <c r="S133" s="59" t="s">
        <v>168</v>
      </c>
      <c r="T133" s="60" t="s">
        <v>169</v>
      </c>
    </row>
    <row r="134" spans="2:65" s="1" customFormat="1" ht="22.9" customHeight="1">
      <c r="B134" s="31"/>
      <c r="C134" s="63" t="s">
        <v>170</v>
      </c>
      <c r="J134" s="116">
        <f>BK134</f>
        <v>0</v>
      </c>
      <c r="L134" s="31"/>
      <c r="M134" s="61"/>
      <c r="N134" s="52"/>
      <c r="O134" s="52"/>
      <c r="P134" s="117">
        <f>P135+P318</f>
        <v>0</v>
      </c>
      <c r="Q134" s="52"/>
      <c r="R134" s="117">
        <f>R135+R318</f>
        <v>29.603548570000001</v>
      </c>
      <c r="S134" s="52"/>
      <c r="T134" s="118">
        <f>T135+T318</f>
        <v>22.725517360000001</v>
      </c>
      <c r="AT134" s="16" t="s">
        <v>72</v>
      </c>
      <c r="AU134" s="16" t="s">
        <v>139</v>
      </c>
      <c r="BK134" s="119">
        <f>BK135+BK318</f>
        <v>0</v>
      </c>
    </row>
    <row r="135" spans="2:65" s="11" customFormat="1" ht="25.9" customHeight="1">
      <c r="B135" s="120"/>
      <c r="D135" s="121" t="s">
        <v>72</v>
      </c>
      <c r="E135" s="122" t="s">
        <v>171</v>
      </c>
      <c r="F135" s="122" t="s">
        <v>172</v>
      </c>
      <c r="I135" s="123"/>
      <c r="J135" s="124">
        <f>BK135</f>
        <v>0</v>
      </c>
      <c r="L135" s="120"/>
      <c r="M135" s="125"/>
      <c r="P135" s="126">
        <f>P136+P140+P144+P157+P167+P208+P212+P305+P315</f>
        <v>0</v>
      </c>
      <c r="R135" s="126">
        <f>R136+R140+R144+R157+R167+R208+R212+R305+R315</f>
        <v>22.765468129999999</v>
      </c>
      <c r="T135" s="127">
        <f>T136+T140+T144+T157+T167+T208+T212+T305+T315</f>
        <v>14.914903000000001</v>
      </c>
      <c r="AR135" s="121" t="s">
        <v>81</v>
      </c>
      <c r="AT135" s="128" t="s">
        <v>72</v>
      </c>
      <c r="AU135" s="128" t="s">
        <v>73</v>
      </c>
      <c r="AY135" s="121" t="s">
        <v>173</v>
      </c>
      <c r="BK135" s="129">
        <f>BK136+BK140+BK144+BK157+BK167+BK208+BK212+BK305+BK315</f>
        <v>0</v>
      </c>
    </row>
    <row r="136" spans="2:65" s="11" customFormat="1" ht="22.9" customHeight="1">
      <c r="B136" s="120"/>
      <c r="D136" s="121" t="s">
        <v>72</v>
      </c>
      <c r="E136" s="130" t="s">
        <v>81</v>
      </c>
      <c r="F136" s="130" t="s">
        <v>174</v>
      </c>
      <c r="I136" s="123"/>
      <c r="J136" s="131">
        <f>BK136</f>
        <v>0</v>
      </c>
      <c r="L136" s="120"/>
      <c r="M136" s="125"/>
      <c r="P136" s="126">
        <f>SUM(P137:P139)</f>
        <v>0</v>
      </c>
      <c r="R136" s="126">
        <f>SUM(R137:R139)</f>
        <v>0</v>
      </c>
      <c r="T136" s="127">
        <f>SUM(T137:T139)</f>
        <v>0.55859999999999999</v>
      </c>
      <c r="AR136" s="121" t="s">
        <v>81</v>
      </c>
      <c r="AT136" s="128" t="s">
        <v>72</v>
      </c>
      <c r="AU136" s="128" t="s">
        <v>81</v>
      </c>
      <c r="AY136" s="121" t="s">
        <v>173</v>
      </c>
      <c r="BK136" s="129">
        <f>SUM(BK137:BK139)</f>
        <v>0</v>
      </c>
    </row>
    <row r="137" spans="2:65" s="1" customFormat="1" ht="16.5" customHeight="1">
      <c r="B137" s="31"/>
      <c r="C137" s="132" t="s">
        <v>81</v>
      </c>
      <c r="D137" s="132" t="s">
        <v>175</v>
      </c>
      <c r="E137" s="133" t="s">
        <v>176</v>
      </c>
      <c r="F137" s="134" t="s">
        <v>177</v>
      </c>
      <c r="G137" s="135" t="s">
        <v>178</v>
      </c>
      <c r="H137" s="136">
        <v>5.7</v>
      </c>
      <c r="I137" s="137"/>
      <c r="J137" s="138">
        <f>ROUND(I137*H137,2)</f>
        <v>0</v>
      </c>
      <c r="K137" s="134" t="s">
        <v>179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9.8000000000000004E-2</v>
      </c>
      <c r="T137" s="142">
        <f>S137*H137</f>
        <v>0.55859999999999999</v>
      </c>
      <c r="AR137" s="143" t="s">
        <v>180</v>
      </c>
      <c r="AT137" s="143" t="s">
        <v>175</v>
      </c>
      <c r="AU137" s="143" t="s">
        <v>83</v>
      </c>
      <c r="AY137" s="16" t="s">
        <v>173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180</v>
      </c>
      <c r="BM137" s="143" t="s">
        <v>181</v>
      </c>
    </row>
    <row r="138" spans="2:65" s="1" customFormat="1" ht="29.25">
      <c r="B138" s="31"/>
      <c r="D138" s="145" t="s">
        <v>182</v>
      </c>
      <c r="F138" s="146" t="s">
        <v>183</v>
      </c>
      <c r="I138" s="147"/>
      <c r="L138" s="31"/>
      <c r="M138" s="148"/>
      <c r="T138" s="55"/>
      <c r="AT138" s="16" t="s">
        <v>182</v>
      </c>
      <c r="AU138" s="16" t="s">
        <v>83</v>
      </c>
    </row>
    <row r="139" spans="2:65" s="12" customFormat="1" ht="11.25">
      <c r="B139" s="149"/>
      <c r="D139" s="145" t="s">
        <v>184</v>
      </c>
      <c r="E139" s="150" t="s">
        <v>1</v>
      </c>
      <c r="F139" s="151" t="s">
        <v>112</v>
      </c>
      <c r="H139" s="152">
        <v>5.7</v>
      </c>
      <c r="I139" s="153"/>
      <c r="L139" s="149"/>
      <c r="M139" s="154"/>
      <c r="T139" s="155"/>
      <c r="AT139" s="150" t="s">
        <v>184</v>
      </c>
      <c r="AU139" s="150" t="s">
        <v>83</v>
      </c>
      <c r="AV139" s="12" t="s">
        <v>83</v>
      </c>
      <c r="AW139" s="12" t="s">
        <v>30</v>
      </c>
      <c r="AX139" s="12" t="s">
        <v>81</v>
      </c>
      <c r="AY139" s="150" t="s">
        <v>173</v>
      </c>
    </row>
    <row r="140" spans="2:65" s="11" customFormat="1" ht="22.9" customHeight="1">
      <c r="B140" s="120"/>
      <c r="D140" s="121" t="s">
        <v>72</v>
      </c>
      <c r="E140" s="130" t="s">
        <v>83</v>
      </c>
      <c r="F140" s="130" t="s">
        <v>185</v>
      </c>
      <c r="I140" s="123"/>
      <c r="J140" s="131">
        <f>BK140</f>
        <v>0</v>
      </c>
      <c r="L140" s="120"/>
      <c r="M140" s="125"/>
      <c r="P140" s="126">
        <f>SUM(P141:P143)</f>
        <v>0</v>
      </c>
      <c r="R140" s="126">
        <f>SUM(R141:R143)</f>
        <v>2.5920000000000001</v>
      </c>
      <c r="T140" s="127">
        <f>SUM(T141:T143)</f>
        <v>0</v>
      </c>
      <c r="AR140" s="121" t="s">
        <v>81</v>
      </c>
      <c r="AT140" s="128" t="s">
        <v>72</v>
      </c>
      <c r="AU140" s="128" t="s">
        <v>81</v>
      </c>
      <c r="AY140" s="121" t="s">
        <v>173</v>
      </c>
      <c r="BK140" s="129">
        <f>SUM(BK141:BK143)</f>
        <v>0</v>
      </c>
    </row>
    <row r="141" spans="2:65" s="1" customFormat="1" ht="24.2" customHeight="1">
      <c r="B141" s="31"/>
      <c r="C141" s="132" t="s">
        <v>83</v>
      </c>
      <c r="D141" s="132" t="s">
        <v>175</v>
      </c>
      <c r="E141" s="133" t="s">
        <v>186</v>
      </c>
      <c r="F141" s="134" t="s">
        <v>187</v>
      </c>
      <c r="G141" s="135" t="s">
        <v>188</v>
      </c>
      <c r="H141" s="136">
        <v>1.2</v>
      </c>
      <c r="I141" s="137"/>
      <c r="J141" s="138">
        <f>ROUND(I141*H141,2)</f>
        <v>0</v>
      </c>
      <c r="K141" s="134" t="s">
        <v>179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2.16</v>
      </c>
      <c r="R141" s="141">
        <f>Q141*H141</f>
        <v>2.5920000000000001</v>
      </c>
      <c r="S141" s="141">
        <v>0</v>
      </c>
      <c r="T141" s="142">
        <f>S141*H141</f>
        <v>0</v>
      </c>
      <c r="AR141" s="143" t="s">
        <v>180</v>
      </c>
      <c r="AT141" s="143" t="s">
        <v>175</v>
      </c>
      <c r="AU141" s="143" t="s">
        <v>83</v>
      </c>
      <c r="AY141" s="16" t="s">
        <v>173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180</v>
      </c>
      <c r="BM141" s="143" t="s">
        <v>189</v>
      </c>
    </row>
    <row r="142" spans="2:65" s="1" customFormat="1" ht="19.5">
      <c r="B142" s="31"/>
      <c r="D142" s="145" t="s">
        <v>182</v>
      </c>
      <c r="F142" s="146" t="s">
        <v>190</v>
      </c>
      <c r="I142" s="147"/>
      <c r="L142" s="31"/>
      <c r="M142" s="148"/>
      <c r="T142" s="55"/>
      <c r="AT142" s="16" t="s">
        <v>182</v>
      </c>
      <c r="AU142" s="16" t="s">
        <v>83</v>
      </c>
    </row>
    <row r="143" spans="2:65" s="12" customFormat="1" ht="22.5">
      <c r="B143" s="149"/>
      <c r="D143" s="145" t="s">
        <v>184</v>
      </c>
      <c r="E143" s="150" t="s">
        <v>1</v>
      </c>
      <c r="F143" s="151" t="s">
        <v>191</v>
      </c>
      <c r="H143" s="152">
        <v>1.2</v>
      </c>
      <c r="I143" s="153"/>
      <c r="L143" s="149"/>
      <c r="M143" s="154"/>
      <c r="T143" s="155"/>
      <c r="AT143" s="150" t="s">
        <v>184</v>
      </c>
      <c r="AU143" s="150" t="s">
        <v>83</v>
      </c>
      <c r="AV143" s="12" t="s">
        <v>83</v>
      </c>
      <c r="AW143" s="12" t="s">
        <v>30</v>
      </c>
      <c r="AX143" s="12" t="s">
        <v>81</v>
      </c>
      <c r="AY143" s="150" t="s">
        <v>173</v>
      </c>
    </row>
    <row r="144" spans="2:65" s="11" customFormat="1" ht="22.9" customHeight="1">
      <c r="B144" s="120"/>
      <c r="D144" s="121" t="s">
        <v>72</v>
      </c>
      <c r="E144" s="130" t="s">
        <v>192</v>
      </c>
      <c r="F144" s="130" t="s">
        <v>193</v>
      </c>
      <c r="I144" s="123"/>
      <c r="J144" s="131">
        <f>BK144</f>
        <v>0</v>
      </c>
      <c r="L144" s="120"/>
      <c r="M144" s="125"/>
      <c r="P144" s="126">
        <f>SUM(P145:P156)</f>
        <v>0</v>
      </c>
      <c r="R144" s="126">
        <f>SUM(R145:R156)</f>
        <v>0.93381349000000013</v>
      </c>
      <c r="T144" s="127">
        <f>SUM(T145:T156)</f>
        <v>0</v>
      </c>
      <c r="AR144" s="121" t="s">
        <v>81</v>
      </c>
      <c r="AT144" s="128" t="s">
        <v>72</v>
      </c>
      <c r="AU144" s="128" t="s">
        <v>81</v>
      </c>
      <c r="AY144" s="121" t="s">
        <v>173</v>
      </c>
      <c r="BK144" s="129">
        <f>SUM(BK145:BK156)</f>
        <v>0</v>
      </c>
    </row>
    <row r="145" spans="2:65" s="1" customFormat="1" ht="37.9" customHeight="1">
      <c r="B145" s="31"/>
      <c r="C145" s="132" t="s">
        <v>192</v>
      </c>
      <c r="D145" s="132" t="s">
        <v>175</v>
      </c>
      <c r="E145" s="133" t="s">
        <v>194</v>
      </c>
      <c r="F145" s="134" t="s">
        <v>195</v>
      </c>
      <c r="G145" s="135" t="s">
        <v>178</v>
      </c>
      <c r="H145" s="136">
        <v>3.4340000000000002</v>
      </c>
      <c r="I145" s="137"/>
      <c r="J145" s="138">
        <f>ROUND(I145*H145,2)</f>
        <v>0</v>
      </c>
      <c r="K145" s="134" t="s">
        <v>179</v>
      </c>
      <c r="L145" s="31"/>
      <c r="M145" s="139" t="s">
        <v>1</v>
      </c>
      <c r="N145" s="140" t="s">
        <v>38</v>
      </c>
      <c r="P145" s="141">
        <f>O145*H145</f>
        <v>0</v>
      </c>
      <c r="Q145" s="141">
        <v>0.23266000000000001</v>
      </c>
      <c r="R145" s="141">
        <f>Q145*H145</f>
        <v>0.79895444000000004</v>
      </c>
      <c r="S145" s="141">
        <v>0</v>
      </c>
      <c r="T145" s="142">
        <f>S145*H145</f>
        <v>0</v>
      </c>
      <c r="AR145" s="143" t="s">
        <v>180</v>
      </c>
      <c r="AT145" s="143" t="s">
        <v>175</v>
      </c>
      <c r="AU145" s="143" t="s">
        <v>83</v>
      </c>
      <c r="AY145" s="16" t="s">
        <v>173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81</v>
      </c>
      <c r="BK145" s="144">
        <f>ROUND(I145*H145,2)</f>
        <v>0</v>
      </c>
      <c r="BL145" s="16" t="s">
        <v>180</v>
      </c>
      <c r="BM145" s="143" t="s">
        <v>196</v>
      </c>
    </row>
    <row r="146" spans="2:65" s="1" customFormat="1" ht="29.25">
      <c r="B146" s="31"/>
      <c r="D146" s="145" t="s">
        <v>182</v>
      </c>
      <c r="F146" s="146" t="s">
        <v>197</v>
      </c>
      <c r="I146" s="147"/>
      <c r="L146" s="31"/>
      <c r="M146" s="148"/>
      <c r="T146" s="55"/>
      <c r="AT146" s="16" t="s">
        <v>182</v>
      </c>
      <c r="AU146" s="16" t="s">
        <v>83</v>
      </c>
    </row>
    <row r="147" spans="2:65" s="12" customFormat="1" ht="22.5">
      <c r="B147" s="149"/>
      <c r="D147" s="145" t="s">
        <v>184</v>
      </c>
      <c r="E147" s="150" t="s">
        <v>1</v>
      </c>
      <c r="F147" s="151" t="s">
        <v>198</v>
      </c>
      <c r="H147" s="152">
        <v>3.4340000000000002</v>
      </c>
      <c r="I147" s="153"/>
      <c r="L147" s="149"/>
      <c r="M147" s="154"/>
      <c r="T147" s="155"/>
      <c r="AT147" s="150" t="s">
        <v>184</v>
      </c>
      <c r="AU147" s="150" t="s">
        <v>83</v>
      </c>
      <c r="AV147" s="12" t="s">
        <v>83</v>
      </c>
      <c r="AW147" s="12" t="s">
        <v>30</v>
      </c>
      <c r="AX147" s="12" t="s">
        <v>81</v>
      </c>
      <c r="AY147" s="150" t="s">
        <v>173</v>
      </c>
    </row>
    <row r="148" spans="2:65" s="1" customFormat="1" ht="37.9" customHeight="1">
      <c r="B148" s="31"/>
      <c r="C148" s="132" t="s">
        <v>180</v>
      </c>
      <c r="D148" s="132" t="s">
        <v>175</v>
      </c>
      <c r="E148" s="133" t="s">
        <v>199</v>
      </c>
      <c r="F148" s="134" t="s">
        <v>200</v>
      </c>
      <c r="G148" s="135" t="s">
        <v>201</v>
      </c>
      <c r="H148" s="136">
        <v>4.4999999999999998E-2</v>
      </c>
      <c r="I148" s="137"/>
      <c r="J148" s="138">
        <f>ROUND(I148*H148,2)</f>
        <v>0</v>
      </c>
      <c r="K148" s="134" t="s">
        <v>179</v>
      </c>
      <c r="L148" s="31"/>
      <c r="M148" s="139" t="s">
        <v>1</v>
      </c>
      <c r="N148" s="140" t="s">
        <v>38</v>
      </c>
      <c r="P148" s="141">
        <f>O148*H148</f>
        <v>0</v>
      </c>
      <c r="Q148" s="141">
        <v>1.7090000000000001E-2</v>
      </c>
      <c r="R148" s="141">
        <f>Q148*H148</f>
        <v>7.6904999999999996E-4</v>
      </c>
      <c r="S148" s="141">
        <v>0</v>
      </c>
      <c r="T148" s="142">
        <f>S148*H148</f>
        <v>0</v>
      </c>
      <c r="AR148" s="143" t="s">
        <v>180</v>
      </c>
      <c r="AT148" s="143" t="s">
        <v>175</v>
      </c>
      <c r="AU148" s="143" t="s">
        <v>83</v>
      </c>
      <c r="AY148" s="16" t="s">
        <v>173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81</v>
      </c>
      <c r="BK148" s="144">
        <f>ROUND(I148*H148,2)</f>
        <v>0</v>
      </c>
      <c r="BL148" s="16" t="s">
        <v>180</v>
      </c>
      <c r="BM148" s="143" t="s">
        <v>202</v>
      </c>
    </row>
    <row r="149" spans="2:65" s="1" customFormat="1" ht="19.5">
      <c r="B149" s="31"/>
      <c r="D149" s="145" t="s">
        <v>182</v>
      </c>
      <c r="F149" s="146" t="s">
        <v>203</v>
      </c>
      <c r="I149" s="147"/>
      <c r="L149" s="31"/>
      <c r="M149" s="148"/>
      <c r="T149" s="55"/>
      <c r="AT149" s="16" t="s">
        <v>182</v>
      </c>
      <c r="AU149" s="16" t="s">
        <v>83</v>
      </c>
    </row>
    <row r="150" spans="2:65" s="1" customFormat="1" ht="24.2" customHeight="1">
      <c r="B150" s="31"/>
      <c r="C150" s="156" t="s">
        <v>204</v>
      </c>
      <c r="D150" s="156" t="s">
        <v>205</v>
      </c>
      <c r="E150" s="157" t="s">
        <v>206</v>
      </c>
      <c r="F150" s="158" t="s">
        <v>207</v>
      </c>
      <c r="G150" s="159" t="s">
        <v>201</v>
      </c>
      <c r="H150" s="160">
        <v>4.4999999999999998E-2</v>
      </c>
      <c r="I150" s="161"/>
      <c r="J150" s="162">
        <f>ROUND(I150*H150,2)</f>
        <v>0</v>
      </c>
      <c r="K150" s="158" t="s">
        <v>179</v>
      </c>
      <c r="L150" s="163"/>
      <c r="M150" s="164" t="s">
        <v>1</v>
      </c>
      <c r="N150" s="165" t="s">
        <v>38</v>
      </c>
      <c r="P150" s="141">
        <f>O150*H150</f>
        <v>0</v>
      </c>
      <c r="Q150" s="141">
        <v>1</v>
      </c>
      <c r="R150" s="141">
        <f>Q150*H150</f>
        <v>4.4999999999999998E-2</v>
      </c>
      <c r="S150" s="141">
        <v>0</v>
      </c>
      <c r="T150" s="142">
        <f>S150*H150</f>
        <v>0</v>
      </c>
      <c r="AR150" s="143" t="s">
        <v>208</v>
      </c>
      <c r="AT150" s="143" t="s">
        <v>205</v>
      </c>
      <c r="AU150" s="143" t="s">
        <v>83</v>
      </c>
      <c r="AY150" s="16" t="s">
        <v>173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81</v>
      </c>
      <c r="BK150" s="144">
        <f>ROUND(I150*H150,2)</f>
        <v>0</v>
      </c>
      <c r="BL150" s="16" t="s">
        <v>180</v>
      </c>
      <c r="BM150" s="143" t="s">
        <v>209</v>
      </c>
    </row>
    <row r="151" spans="2:65" s="1" customFormat="1" ht="11.25">
      <c r="B151" s="31"/>
      <c r="D151" s="145" t="s">
        <v>182</v>
      </c>
      <c r="F151" s="146" t="s">
        <v>207</v>
      </c>
      <c r="I151" s="147"/>
      <c r="L151" s="31"/>
      <c r="M151" s="148"/>
      <c r="T151" s="55"/>
      <c r="AT151" s="16" t="s">
        <v>182</v>
      </c>
      <c r="AU151" s="16" t="s">
        <v>83</v>
      </c>
    </row>
    <row r="152" spans="2:65" s="1" customFormat="1" ht="19.5">
      <c r="B152" s="31"/>
      <c r="D152" s="145" t="s">
        <v>210</v>
      </c>
      <c r="F152" s="166" t="s">
        <v>211</v>
      </c>
      <c r="I152" s="147"/>
      <c r="L152" s="31"/>
      <c r="M152" s="148"/>
      <c r="T152" s="55"/>
      <c r="AT152" s="16" t="s">
        <v>210</v>
      </c>
      <c r="AU152" s="16" t="s">
        <v>83</v>
      </c>
    </row>
    <row r="153" spans="2:65" s="12" customFormat="1" ht="11.25">
      <c r="B153" s="149"/>
      <c r="D153" s="145" t="s">
        <v>184</v>
      </c>
      <c r="E153" s="150" t="s">
        <v>1</v>
      </c>
      <c r="F153" s="151" t="s">
        <v>212</v>
      </c>
      <c r="H153" s="152">
        <v>4.4999999999999998E-2</v>
      </c>
      <c r="I153" s="153"/>
      <c r="L153" s="149"/>
      <c r="M153" s="154"/>
      <c r="T153" s="155"/>
      <c r="AT153" s="150" t="s">
        <v>184</v>
      </c>
      <c r="AU153" s="150" t="s">
        <v>83</v>
      </c>
      <c r="AV153" s="12" t="s">
        <v>83</v>
      </c>
      <c r="AW153" s="12" t="s">
        <v>30</v>
      </c>
      <c r="AX153" s="12" t="s">
        <v>81</v>
      </c>
      <c r="AY153" s="150" t="s">
        <v>173</v>
      </c>
    </row>
    <row r="154" spans="2:65" s="1" customFormat="1" ht="24.2" customHeight="1">
      <c r="B154" s="31"/>
      <c r="C154" s="132" t="s">
        <v>213</v>
      </c>
      <c r="D154" s="132" t="s">
        <v>175</v>
      </c>
      <c r="E154" s="133" t="s">
        <v>214</v>
      </c>
      <c r="F154" s="134" t="s">
        <v>215</v>
      </c>
      <c r="G154" s="135" t="s">
        <v>178</v>
      </c>
      <c r="H154" s="136">
        <v>0.5</v>
      </c>
      <c r="I154" s="137"/>
      <c r="J154" s="138">
        <f>ROUND(I154*H154,2)</f>
        <v>0</v>
      </c>
      <c r="K154" s="134" t="s">
        <v>179</v>
      </c>
      <c r="L154" s="31"/>
      <c r="M154" s="139" t="s">
        <v>1</v>
      </c>
      <c r="N154" s="140" t="s">
        <v>38</v>
      </c>
      <c r="P154" s="141">
        <f>O154*H154</f>
        <v>0</v>
      </c>
      <c r="Q154" s="141">
        <v>0.17818000000000001</v>
      </c>
      <c r="R154" s="141">
        <f>Q154*H154</f>
        <v>8.9090000000000003E-2</v>
      </c>
      <c r="S154" s="141">
        <v>0</v>
      </c>
      <c r="T154" s="142">
        <f>S154*H154</f>
        <v>0</v>
      </c>
      <c r="AR154" s="143" t="s">
        <v>180</v>
      </c>
      <c r="AT154" s="143" t="s">
        <v>175</v>
      </c>
      <c r="AU154" s="143" t="s">
        <v>83</v>
      </c>
      <c r="AY154" s="16" t="s">
        <v>173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81</v>
      </c>
      <c r="BK154" s="144">
        <f>ROUND(I154*H154,2)</f>
        <v>0</v>
      </c>
      <c r="BL154" s="16" t="s">
        <v>180</v>
      </c>
      <c r="BM154" s="143" t="s">
        <v>216</v>
      </c>
    </row>
    <row r="155" spans="2:65" s="1" customFormat="1" ht="19.5">
      <c r="B155" s="31"/>
      <c r="D155" s="145" t="s">
        <v>182</v>
      </c>
      <c r="F155" s="146" t="s">
        <v>217</v>
      </c>
      <c r="I155" s="147"/>
      <c r="L155" s="31"/>
      <c r="M155" s="148"/>
      <c r="T155" s="55"/>
      <c r="AT155" s="16" t="s">
        <v>182</v>
      </c>
      <c r="AU155" s="16" t="s">
        <v>83</v>
      </c>
    </row>
    <row r="156" spans="2:65" s="12" customFormat="1" ht="11.25">
      <c r="B156" s="149"/>
      <c r="D156" s="145" t="s">
        <v>184</v>
      </c>
      <c r="E156" s="150" t="s">
        <v>1</v>
      </c>
      <c r="F156" s="151" t="s">
        <v>218</v>
      </c>
      <c r="H156" s="152">
        <v>0.5</v>
      </c>
      <c r="I156" s="153"/>
      <c r="L156" s="149"/>
      <c r="M156" s="154"/>
      <c r="T156" s="155"/>
      <c r="AT156" s="150" t="s">
        <v>184</v>
      </c>
      <c r="AU156" s="150" t="s">
        <v>83</v>
      </c>
      <c r="AV156" s="12" t="s">
        <v>83</v>
      </c>
      <c r="AW156" s="12" t="s">
        <v>30</v>
      </c>
      <c r="AX156" s="12" t="s">
        <v>81</v>
      </c>
      <c r="AY156" s="150" t="s">
        <v>173</v>
      </c>
    </row>
    <row r="157" spans="2:65" s="11" customFormat="1" ht="22.9" customHeight="1">
      <c r="B157" s="120"/>
      <c r="D157" s="121" t="s">
        <v>72</v>
      </c>
      <c r="E157" s="130" t="s">
        <v>204</v>
      </c>
      <c r="F157" s="130" t="s">
        <v>219</v>
      </c>
      <c r="I157" s="123"/>
      <c r="J157" s="131">
        <f>BK157</f>
        <v>0</v>
      </c>
      <c r="L157" s="120"/>
      <c r="M157" s="125"/>
      <c r="P157" s="126">
        <f>SUM(P158:P166)</f>
        <v>0</v>
      </c>
      <c r="R157" s="126">
        <f>SUM(R158:R166)</f>
        <v>1.1824650000000001</v>
      </c>
      <c r="T157" s="127">
        <f>SUM(T158:T166)</f>
        <v>0</v>
      </c>
      <c r="AR157" s="121" t="s">
        <v>81</v>
      </c>
      <c r="AT157" s="128" t="s">
        <v>72</v>
      </c>
      <c r="AU157" s="128" t="s">
        <v>81</v>
      </c>
      <c r="AY157" s="121" t="s">
        <v>173</v>
      </c>
      <c r="BK157" s="129">
        <f>SUM(BK158:BK166)</f>
        <v>0</v>
      </c>
    </row>
    <row r="158" spans="2:65" s="1" customFormat="1" ht="33" customHeight="1">
      <c r="B158" s="31"/>
      <c r="C158" s="132" t="s">
        <v>220</v>
      </c>
      <c r="D158" s="132" t="s">
        <v>175</v>
      </c>
      <c r="E158" s="133" t="s">
        <v>221</v>
      </c>
      <c r="F158" s="134" t="s">
        <v>222</v>
      </c>
      <c r="G158" s="135" t="s">
        <v>178</v>
      </c>
      <c r="H158" s="136">
        <v>5.7</v>
      </c>
      <c r="I158" s="137"/>
      <c r="J158" s="138">
        <f>ROUND(I158*H158,2)</f>
        <v>0</v>
      </c>
      <c r="K158" s="134" t="s">
        <v>179</v>
      </c>
      <c r="L158" s="31"/>
      <c r="M158" s="139" t="s">
        <v>1</v>
      </c>
      <c r="N158" s="140" t="s">
        <v>38</v>
      </c>
      <c r="P158" s="141">
        <f>O158*H158</f>
        <v>0</v>
      </c>
      <c r="Q158" s="141">
        <v>0.20745</v>
      </c>
      <c r="R158" s="141">
        <f>Q158*H158</f>
        <v>1.1824650000000001</v>
      </c>
      <c r="S158" s="141">
        <v>0</v>
      </c>
      <c r="T158" s="142">
        <f>S158*H158</f>
        <v>0</v>
      </c>
      <c r="AR158" s="143" t="s">
        <v>180</v>
      </c>
      <c r="AT158" s="143" t="s">
        <v>175</v>
      </c>
      <c r="AU158" s="143" t="s">
        <v>83</v>
      </c>
      <c r="AY158" s="16" t="s">
        <v>173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81</v>
      </c>
      <c r="BK158" s="144">
        <f>ROUND(I158*H158,2)</f>
        <v>0</v>
      </c>
      <c r="BL158" s="16" t="s">
        <v>180</v>
      </c>
      <c r="BM158" s="143" t="s">
        <v>223</v>
      </c>
    </row>
    <row r="159" spans="2:65" s="1" customFormat="1" ht="29.25">
      <c r="B159" s="31"/>
      <c r="D159" s="145" t="s">
        <v>182</v>
      </c>
      <c r="F159" s="146" t="s">
        <v>224</v>
      </c>
      <c r="I159" s="147"/>
      <c r="L159" s="31"/>
      <c r="M159" s="148"/>
      <c r="T159" s="55"/>
      <c r="AT159" s="16" t="s">
        <v>182</v>
      </c>
      <c r="AU159" s="16" t="s">
        <v>83</v>
      </c>
    </row>
    <row r="160" spans="2:65" s="12" customFormat="1" ht="11.25">
      <c r="B160" s="149"/>
      <c r="D160" s="145" t="s">
        <v>184</v>
      </c>
      <c r="E160" s="150" t="s">
        <v>1</v>
      </c>
      <c r="F160" s="151" t="s">
        <v>225</v>
      </c>
      <c r="H160" s="152">
        <v>5.7</v>
      </c>
      <c r="I160" s="153"/>
      <c r="L160" s="149"/>
      <c r="M160" s="154"/>
      <c r="T160" s="155"/>
      <c r="AT160" s="150" t="s">
        <v>184</v>
      </c>
      <c r="AU160" s="150" t="s">
        <v>83</v>
      </c>
      <c r="AV160" s="12" t="s">
        <v>83</v>
      </c>
      <c r="AW160" s="12" t="s">
        <v>30</v>
      </c>
      <c r="AX160" s="12" t="s">
        <v>73</v>
      </c>
      <c r="AY160" s="150" t="s">
        <v>173</v>
      </c>
    </row>
    <row r="161" spans="2:65" s="13" customFormat="1" ht="11.25">
      <c r="B161" s="167"/>
      <c r="D161" s="145" t="s">
        <v>184</v>
      </c>
      <c r="E161" s="168" t="s">
        <v>112</v>
      </c>
      <c r="F161" s="169" t="s">
        <v>226</v>
      </c>
      <c r="H161" s="170">
        <v>5.7</v>
      </c>
      <c r="I161" s="171"/>
      <c r="L161" s="167"/>
      <c r="M161" s="172"/>
      <c r="T161" s="173"/>
      <c r="AT161" s="168" t="s">
        <v>184</v>
      </c>
      <c r="AU161" s="168" t="s">
        <v>83</v>
      </c>
      <c r="AV161" s="13" t="s">
        <v>180</v>
      </c>
      <c r="AW161" s="13" t="s">
        <v>30</v>
      </c>
      <c r="AX161" s="13" t="s">
        <v>81</v>
      </c>
      <c r="AY161" s="168" t="s">
        <v>173</v>
      </c>
    </row>
    <row r="162" spans="2:65" s="1" customFormat="1" ht="21.75" customHeight="1">
      <c r="B162" s="31"/>
      <c r="C162" s="132" t="s">
        <v>208</v>
      </c>
      <c r="D162" s="132" t="s">
        <v>175</v>
      </c>
      <c r="E162" s="133" t="s">
        <v>227</v>
      </c>
      <c r="F162" s="134" t="s">
        <v>228</v>
      </c>
      <c r="G162" s="135" t="s">
        <v>178</v>
      </c>
      <c r="H162" s="136">
        <v>5.7</v>
      </c>
      <c r="I162" s="137"/>
      <c r="J162" s="138">
        <f>ROUND(I162*H162,2)</f>
        <v>0</v>
      </c>
      <c r="K162" s="134" t="s">
        <v>179</v>
      </c>
      <c r="L162" s="31"/>
      <c r="M162" s="139" t="s">
        <v>1</v>
      </c>
      <c r="N162" s="140" t="s">
        <v>38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180</v>
      </c>
      <c r="AT162" s="143" t="s">
        <v>175</v>
      </c>
      <c r="AU162" s="143" t="s">
        <v>83</v>
      </c>
      <c r="AY162" s="16" t="s">
        <v>173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81</v>
      </c>
      <c r="BK162" s="144">
        <f>ROUND(I162*H162,2)</f>
        <v>0</v>
      </c>
      <c r="BL162" s="16" t="s">
        <v>180</v>
      </c>
      <c r="BM162" s="143" t="s">
        <v>229</v>
      </c>
    </row>
    <row r="163" spans="2:65" s="1" customFormat="1" ht="19.5">
      <c r="B163" s="31"/>
      <c r="D163" s="145" t="s">
        <v>182</v>
      </c>
      <c r="F163" s="146" t="s">
        <v>230</v>
      </c>
      <c r="I163" s="147"/>
      <c r="L163" s="31"/>
      <c r="M163" s="148"/>
      <c r="T163" s="55"/>
      <c r="AT163" s="16" t="s">
        <v>182</v>
      </c>
      <c r="AU163" s="16" t="s">
        <v>83</v>
      </c>
    </row>
    <row r="164" spans="2:65" s="12" customFormat="1" ht="11.25">
      <c r="B164" s="149"/>
      <c r="D164" s="145" t="s">
        <v>184</v>
      </c>
      <c r="E164" s="150" t="s">
        <v>1</v>
      </c>
      <c r="F164" s="151" t="s">
        <v>112</v>
      </c>
      <c r="H164" s="152">
        <v>5.7</v>
      </c>
      <c r="I164" s="153"/>
      <c r="L164" s="149"/>
      <c r="M164" s="154"/>
      <c r="T164" s="155"/>
      <c r="AT164" s="150" t="s">
        <v>184</v>
      </c>
      <c r="AU164" s="150" t="s">
        <v>83</v>
      </c>
      <c r="AV164" s="12" t="s">
        <v>83</v>
      </c>
      <c r="AW164" s="12" t="s">
        <v>30</v>
      </c>
      <c r="AX164" s="12" t="s">
        <v>81</v>
      </c>
      <c r="AY164" s="150" t="s">
        <v>173</v>
      </c>
    </row>
    <row r="165" spans="2:65" s="1" customFormat="1" ht="16.5" customHeight="1">
      <c r="B165" s="31"/>
      <c r="C165" s="132" t="s">
        <v>231</v>
      </c>
      <c r="D165" s="132" t="s">
        <v>175</v>
      </c>
      <c r="E165" s="133" t="s">
        <v>232</v>
      </c>
      <c r="F165" s="134" t="s">
        <v>233</v>
      </c>
      <c r="G165" s="135" t="s">
        <v>234</v>
      </c>
      <c r="H165" s="136">
        <v>2</v>
      </c>
      <c r="I165" s="137"/>
      <c r="J165" s="138">
        <f>ROUND(I165*H165,2)</f>
        <v>0</v>
      </c>
      <c r="K165" s="134" t="s">
        <v>1</v>
      </c>
      <c r="L165" s="31"/>
      <c r="M165" s="139" t="s">
        <v>1</v>
      </c>
      <c r="N165" s="140" t="s">
        <v>38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180</v>
      </c>
      <c r="AT165" s="143" t="s">
        <v>175</v>
      </c>
      <c r="AU165" s="143" t="s">
        <v>83</v>
      </c>
      <c r="AY165" s="16" t="s">
        <v>173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81</v>
      </c>
      <c r="BK165" s="144">
        <f>ROUND(I165*H165,2)</f>
        <v>0</v>
      </c>
      <c r="BL165" s="16" t="s">
        <v>180</v>
      </c>
      <c r="BM165" s="143" t="s">
        <v>235</v>
      </c>
    </row>
    <row r="166" spans="2:65" s="1" customFormat="1" ht="11.25">
      <c r="B166" s="31"/>
      <c r="D166" s="145" t="s">
        <v>182</v>
      </c>
      <c r="F166" s="146" t="s">
        <v>233</v>
      </c>
      <c r="I166" s="147"/>
      <c r="L166" s="31"/>
      <c r="M166" s="148"/>
      <c r="T166" s="55"/>
      <c r="AT166" s="16" t="s">
        <v>182</v>
      </c>
      <c r="AU166" s="16" t="s">
        <v>83</v>
      </c>
    </row>
    <row r="167" spans="2:65" s="11" customFormat="1" ht="22.9" customHeight="1">
      <c r="B167" s="120"/>
      <c r="D167" s="121" t="s">
        <v>72</v>
      </c>
      <c r="E167" s="130" t="s">
        <v>213</v>
      </c>
      <c r="F167" s="130" t="s">
        <v>236</v>
      </c>
      <c r="I167" s="123"/>
      <c r="J167" s="131">
        <f>BK167</f>
        <v>0</v>
      </c>
      <c r="L167" s="120"/>
      <c r="M167" s="125"/>
      <c r="P167" s="126">
        <f>SUM(P168:P207)</f>
        <v>0</v>
      </c>
      <c r="R167" s="126">
        <f>SUM(R168:R207)</f>
        <v>18.038507039999999</v>
      </c>
      <c r="T167" s="127">
        <f>SUM(T168:T207)</f>
        <v>0</v>
      </c>
      <c r="AR167" s="121" t="s">
        <v>81</v>
      </c>
      <c r="AT167" s="128" t="s">
        <v>72</v>
      </c>
      <c r="AU167" s="128" t="s">
        <v>81</v>
      </c>
      <c r="AY167" s="121" t="s">
        <v>173</v>
      </c>
      <c r="BK167" s="129">
        <f>SUM(BK168:BK207)</f>
        <v>0</v>
      </c>
    </row>
    <row r="168" spans="2:65" s="1" customFormat="1" ht="37.9" customHeight="1">
      <c r="B168" s="31"/>
      <c r="C168" s="132" t="s">
        <v>237</v>
      </c>
      <c r="D168" s="132" t="s">
        <v>175</v>
      </c>
      <c r="E168" s="133" t="s">
        <v>238</v>
      </c>
      <c r="F168" s="134" t="s">
        <v>239</v>
      </c>
      <c r="G168" s="135" t="s">
        <v>178</v>
      </c>
      <c r="H168" s="136">
        <v>85.87</v>
      </c>
      <c r="I168" s="137"/>
      <c r="J168" s="138">
        <f>ROUND(I168*H168,2)</f>
        <v>0</v>
      </c>
      <c r="K168" s="134" t="s">
        <v>179</v>
      </c>
      <c r="L168" s="31"/>
      <c r="M168" s="139" t="s">
        <v>1</v>
      </c>
      <c r="N168" s="140" t="s">
        <v>38</v>
      </c>
      <c r="P168" s="141">
        <f>O168*H168</f>
        <v>0</v>
      </c>
      <c r="Q168" s="141">
        <v>2.9499999999999998E-2</v>
      </c>
      <c r="R168" s="141">
        <f>Q168*H168</f>
        <v>2.5331649999999999</v>
      </c>
      <c r="S168" s="141">
        <v>0</v>
      </c>
      <c r="T168" s="142">
        <f>S168*H168</f>
        <v>0</v>
      </c>
      <c r="AR168" s="143" t="s">
        <v>180</v>
      </c>
      <c r="AT168" s="143" t="s">
        <v>175</v>
      </c>
      <c r="AU168" s="143" t="s">
        <v>83</v>
      </c>
      <c r="AY168" s="16" t="s">
        <v>173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81</v>
      </c>
      <c r="BK168" s="144">
        <f>ROUND(I168*H168,2)</f>
        <v>0</v>
      </c>
      <c r="BL168" s="16" t="s">
        <v>180</v>
      </c>
      <c r="BM168" s="143" t="s">
        <v>240</v>
      </c>
    </row>
    <row r="169" spans="2:65" s="1" customFormat="1" ht="29.25">
      <c r="B169" s="31"/>
      <c r="D169" s="145" t="s">
        <v>182</v>
      </c>
      <c r="F169" s="146" t="s">
        <v>241</v>
      </c>
      <c r="I169" s="147"/>
      <c r="L169" s="31"/>
      <c r="M169" s="148"/>
      <c r="T169" s="55"/>
      <c r="AT169" s="16" t="s">
        <v>182</v>
      </c>
      <c r="AU169" s="16" t="s">
        <v>83</v>
      </c>
    </row>
    <row r="170" spans="2:65" s="12" customFormat="1" ht="11.25">
      <c r="B170" s="149"/>
      <c r="D170" s="145" t="s">
        <v>184</v>
      </c>
      <c r="E170" s="150" t="s">
        <v>1</v>
      </c>
      <c r="F170" s="151" t="s">
        <v>119</v>
      </c>
      <c r="H170" s="152">
        <v>85.87</v>
      </c>
      <c r="I170" s="153"/>
      <c r="L170" s="149"/>
      <c r="M170" s="154"/>
      <c r="T170" s="155"/>
      <c r="AT170" s="150" t="s">
        <v>184</v>
      </c>
      <c r="AU170" s="150" t="s">
        <v>83</v>
      </c>
      <c r="AV170" s="12" t="s">
        <v>83</v>
      </c>
      <c r="AW170" s="12" t="s">
        <v>30</v>
      </c>
      <c r="AX170" s="12" t="s">
        <v>81</v>
      </c>
      <c r="AY170" s="150" t="s">
        <v>173</v>
      </c>
    </row>
    <row r="171" spans="2:65" s="1" customFormat="1" ht="24.2" customHeight="1">
      <c r="B171" s="31"/>
      <c r="C171" s="132" t="s">
        <v>242</v>
      </c>
      <c r="D171" s="132" t="s">
        <v>175</v>
      </c>
      <c r="E171" s="133" t="s">
        <v>243</v>
      </c>
      <c r="F171" s="134" t="s">
        <v>244</v>
      </c>
      <c r="G171" s="135" t="s">
        <v>178</v>
      </c>
      <c r="H171" s="136">
        <v>121.71</v>
      </c>
      <c r="I171" s="137"/>
      <c r="J171" s="138">
        <f>ROUND(I171*H171,2)</f>
        <v>0</v>
      </c>
      <c r="K171" s="134" t="s">
        <v>179</v>
      </c>
      <c r="L171" s="31"/>
      <c r="M171" s="139" t="s">
        <v>1</v>
      </c>
      <c r="N171" s="140" t="s">
        <v>38</v>
      </c>
      <c r="P171" s="141">
        <f>O171*H171</f>
        <v>0</v>
      </c>
      <c r="Q171" s="141">
        <v>7.3499999999999998E-3</v>
      </c>
      <c r="R171" s="141">
        <f>Q171*H171</f>
        <v>0.89456849999999988</v>
      </c>
      <c r="S171" s="141">
        <v>0</v>
      </c>
      <c r="T171" s="142">
        <f>S171*H171</f>
        <v>0</v>
      </c>
      <c r="AR171" s="143" t="s">
        <v>180</v>
      </c>
      <c r="AT171" s="143" t="s">
        <v>175</v>
      </c>
      <c r="AU171" s="143" t="s">
        <v>83</v>
      </c>
      <c r="AY171" s="16" t="s">
        <v>173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81</v>
      </c>
      <c r="BK171" s="144">
        <f>ROUND(I171*H171,2)</f>
        <v>0</v>
      </c>
      <c r="BL171" s="16" t="s">
        <v>180</v>
      </c>
      <c r="BM171" s="143" t="s">
        <v>245</v>
      </c>
    </row>
    <row r="172" spans="2:65" s="1" customFormat="1" ht="19.5">
      <c r="B172" s="31"/>
      <c r="D172" s="145" t="s">
        <v>182</v>
      </c>
      <c r="F172" s="146" t="s">
        <v>246</v>
      </c>
      <c r="I172" s="147"/>
      <c r="L172" s="31"/>
      <c r="M172" s="148"/>
      <c r="T172" s="55"/>
      <c r="AT172" s="16" t="s">
        <v>182</v>
      </c>
      <c r="AU172" s="16" t="s">
        <v>83</v>
      </c>
    </row>
    <row r="173" spans="2:65" s="12" customFormat="1" ht="11.25">
      <c r="B173" s="149"/>
      <c r="D173" s="145" t="s">
        <v>184</v>
      </c>
      <c r="E173" s="150" t="s">
        <v>1</v>
      </c>
      <c r="F173" s="151" t="s">
        <v>247</v>
      </c>
      <c r="H173" s="152">
        <v>121.71</v>
      </c>
      <c r="I173" s="153"/>
      <c r="L173" s="149"/>
      <c r="M173" s="154"/>
      <c r="T173" s="155"/>
      <c r="AT173" s="150" t="s">
        <v>184</v>
      </c>
      <c r="AU173" s="150" t="s">
        <v>83</v>
      </c>
      <c r="AV173" s="12" t="s">
        <v>83</v>
      </c>
      <c r="AW173" s="12" t="s">
        <v>30</v>
      </c>
      <c r="AX173" s="12" t="s">
        <v>81</v>
      </c>
      <c r="AY173" s="150" t="s">
        <v>173</v>
      </c>
    </row>
    <row r="174" spans="2:65" s="1" customFormat="1" ht="24.2" customHeight="1">
      <c r="B174" s="31"/>
      <c r="C174" s="132" t="s">
        <v>8</v>
      </c>
      <c r="D174" s="132" t="s">
        <v>175</v>
      </c>
      <c r="E174" s="133" t="s">
        <v>248</v>
      </c>
      <c r="F174" s="134" t="s">
        <v>249</v>
      </c>
      <c r="G174" s="135" t="s">
        <v>178</v>
      </c>
      <c r="H174" s="136">
        <v>38.9</v>
      </c>
      <c r="I174" s="137"/>
      <c r="J174" s="138">
        <f>ROUND(I174*H174,2)</f>
        <v>0</v>
      </c>
      <c r="K174" s="134" t="s">
        <v>179</v>
      </c>
      <c r="L174" s="31"/>
      <c r="M174" s="139" t="s">
        <v>1</v>
      </c>
      <c r="N174" s="140" t="s">
        <v>38</v>
      </c>
      <c r="P174" s="141">
        <f>O174*H174</f>
        <v>0</v>
      </c>
      <c r="Q174" s="141">
        <v>8.0000000000000002E-3</v>
      </c>
      <c r="R174" s="141">
        <f>Q174*H174</f>
        <v>0.31119999999999998</v>
      </c>
      <c r="S174" s="141">
        <v>0</v>
      </c>
      <c r="T174" s="142">
        <f>S174*H174</f>
        <v>0</v>
      </c>
      <c r="AR174" s="143" t="s">
        <v>180</v>
      </c>
      <c r="AT174" s="143" t="s">
        <v>175</v>
      </c>
      <c r="AU174" s="143" t="s">
        <v>83</v>
      </c>
      <c r="AY174" s="16" t="s">
        <v>173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81</v>
      </c>
      <c r="BK174" s="144">
        <f>ROUND(I174*H174,2)</f>
        <v>0</v>
      </c>
      <c r="BL174" s="16" t="s">
        <v>180</v>
      </c>
      <c r="BM174" s="143" t="s">
        <v>250</v>
      </c>
    </row>
    <row r="175" spans="2:65" s="1" customFormat="1" ht="19.5">
      <c r="B175" s="31"/>
      <c r="D175" s="145" t="s">
        <v>182</v>
      </c>
      <c r="F175" s="146" t="s">
        <v>251</v>
      </c>
      <c r="I175" s="147"/>
      <c r="L175" s="31"/>
      <c r="M175" s="148"/>
      <c r="T175" s="55"/>
      <c r="AT175" s="16" t="s">
        <v>182</v>
      </c>
      <c r="AU175" s="16" t="s">
        <v>83</v>
      </c>
    </row>
    <row r="176" spans="2:65" s="12" customFormat="1" ht="11.25">
      <c r="B176" s="149"/>
      <c r="D176" s="145" t="s">
        <v>184</v>
      </c>
      <c r="E176" s="150" t="s">
        <v>1</v>
      </c>
      <c r="F176" s="151" t="s">
        <v>116</v>
      </c>
      <c r="H176" s="152">
        <v>38.9</v>
      </c>
      <c r="I176" s="153"/>
      <c r="L176" s="149"/>
      <c r="M176" s="154"/>
      <c r="T176" s="155"/>
      <c r="AT176" s="150" t="s">
        <v>184</v>
      </c>
      <c r="AU176" s="150" t="s">
        <v>83</v>
      </c>
      <c r="AV176" s="12" t="s">
        <v>83</v>
      </c>
      <c r="AW176" s="12" t="s">
        <v>30</v>
      </c>
      <c r="AX176" s="12" t="s">
        <v>81</v>
      </c>
      <c r="AY176" s="150" t="s">
        <v>173</v>
      </c>
    </row>
    <row r="177" spans="2:65" s="1" customFormat="1" ht="21.75" customHeight="1">
      <c r="B177" s="31"/>
      <c r="C177" s="132" t="s">
        <v>252</v>
      </c>
      <c r="D177" s="132" t="s">
        <v>175</v>
      </c>
      <c r="E177" s="133" t="s">
        <v>253</v>
      </c>
      <c r="F177" s="134" t="s">
        <v>254</v>
      </c>
      <c r="G177" s="135" t="s">
        <v>178</v>
      </c>
      <c r="H177" s="136">
        <v>118.14</v>
      </c>
      <c r="I177" s="137"/>
      <c r="J177" s="138">
        <f>ROUND(I177*H177,2)</f>
        <v>0</v>
      </c>
      <c r="K177" s="134" t="s">
        <v>179</v>
      </c>
      <c r="L177" s="31"/>
      <c r="M177" s="139" t="s">
        <v>1</v>
      </c>
      <c r="N177" s="140" t="s">
        <v>38</v>
      </c>
      <c r="P177" s="141">
        <f>O177*H177</f>
        <v>0</v>
      </c>
      <c r="Q177" s="141">
        <v>3.0000000000000001E-3</v>
      </c>
      <c r="R177" s="141">
        <f>Q177*H177</f>
        <v>0.35442000000000001</v>
      </c>
      <c r="S177" s="141">
        <v>0</v>
      </c>
      <c r="T177" s="142">
        <f>S177*H177</f>
        <v>0</v>
      </c>
      <c r="AR177" s="143" t="s">
        <v>180</v>
      </c>
      <c r="AT177" s="143" t="s">
        <v>175</v>
      </c>
      <c r="AU177" s="143" t="s">
        <v>83</v>
      </c>
      <c r="AY177" s="16" t="s">
        <v>173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81</v>
      </c>
      <c r="BK177" s="144">
        <f>ROUND(I177*H177,2)</f>
        <v>0</v>
      </c>
      <c r="BL177" s="16" t="s">
        <v>180</v>
      </c>
      <c r="BM177" s="143" t="s">
        <v>255</v>
      </c>
    </row>
    <row r="178" spans="2:65" s="1" customFormat="1" ht="19.5">
      <c r="B178" s="31"/>
      <c r="D178" s="145" t="s">
        <v>182</v>
      </c>
      <c r="F178" s="146" t="s">
        <v>256</v>
      </c>
      <c r="I178" s="147"/>
      <c r="L178" s="31"/>
      <c r="M178" s="148"/>
      <c r="T178" s="55"/>
      <c r="AT178" s="16" t="s">
        <v>182</v>
      </c>
      <c r="AU178" s="16" t="s">
        <v>83</v>
      </c>
    </row>
    <row r="179" spans="2:65" s="14" customFormat="1" ht="22.5">
      <c r="B179" s="174"/>
      <c r="D179" s="145" t="s">
        <v>184</v>
      </c>
      <c r="E179" s="175" t="s">
        <v>1</v>
      </c>
      <c r="F179" s="176" t="s">
        <v>257</v>
      </c>
      <c r="H179" s="175" t="s">
        <v>1</v>
      </c>
      <c r="I179" s="177"/>
      <c r="L179" s="174"/>
      <c r="M179" s="178"/>
      <c r="T179" s="179"/>
      <c r="AT179" s="175" t="s">
        <v>184</v>
      </c>
      <c r="AU179" s="175" t="s">
        <v>83</v>
      </c>
      <c r="AV179" s="14" t="s">
        <v>81</v>
      </c>
      <c r="AW179" s="14" t="s">
        <v>30</v>
      </c>
      <c r="AX179" s="14" t="s">
        <v>73</v>
      </c>
      <c r="AY179" s="175" t="s">
        <v>173</v>
      </c>
    </row>
    <row r="180" spans="2:65" s="12" customFormat="1" ht="11.25">
      <c r="B180" s="149"/>
      <c r="D180" s="145" t="s">
        <v>184</v>
      </c>
      <c r="E180" s="150" t="s">
        <v>1</v>
      </c>
      <c r="F180" s="151" t="s">
        <v>258</v>
      </c>
      <c r="H180" s="152">
        <v>118.14</v>
      </c>
      <c r="I180" s="153"/>
      <c r="L180" s="149"/>
      <c r="M180" s="154"/>
      <c r="T180" s="155"/>
      <c r="AT180" s="150" t="s">
        <v>184</v>
      </c>
      <c r="AU180" s="150" t="s">
        <v>83</v>
      </c>
      <c r="AV180" s="12" t="s">
        <v>83</v>
      </c>
      <c r="AW180" s="12" t="s">
        <v>30</v>
      </c>
      <c r="AX180" s="12" t="s">
        <v>73</v>
      </c>
      <c r="AY180" s="150" t="s">
        <v>173</v>
      </c>
    </row>
    <row r="181" spans="2:65" s="13" customFormat="1" ht="11.25">
      <c r="B181" s="167"/>
      <c r="D181" s="145" t="s">
        <v>184</v>
      </c>
      <c r="E181" s="168" t="s">
        <v>126</v>
      </c>
      <c r="F181" s="169" t="s">
        <v>226</v>
      </c>
      <c r="H181" s="170">
        <v>118.14</v>
      </c>
      <c r="I181" s="171"/>
      <c r="L181" s="167"/>
      <c r="M181" s="172"/>
      <c r="T181" s="173"/>
      <c r="AT181" s="168" t="s">
        <v>184</v>
      </c>
      <c r="AU181" s="168" t="s">
        <v>83</v>
      </c>
      <c r="AV181" s="13" t="s">
        <v>180</v>
      </c>
      <c r="AW181" s="13" t="s">
        <v>30</v>
      </c>
      <c r="AX181" s="13" t="s">
        <v>81</v>
      </c>
      <c r="AY181" s="168" t="s">
        <v>173</v>
      </c>
    </row>
    <row r="182" spans="2:65" s="1" customFormat="1" ht="24.2" customHeight="1">
      <c r="B182" s="31"/>
      <c r="C182" s="132" t="s">
        <v>259</v>
      </c>
      <c r="D182" s="132" t="s">
        <v>175</v>
      </c>
      <c r="E182" s="133" t="s">
        <v>260</v>
      </c>
      <c r="F182" s="134" t="s">
        <v>261</v>
      </c>
      <c r="G182" s="135" t="s">
        <v>178</v>
      </c>
      <c r="H182" s="136">
        <v>3.57</v>
      </c>
      <c r="I182" s="137"/>
      <c r="J182" s="138">
        <f>ROUND(I182*H182,2)</f>
        <v>0</v>
      </c>
      <c r="K182" s="134" t="s">
        <v>179</v>
      </c>
      <c r="L182" s="31"/>
      <c r="M182" s="139" t="s">
        <v>1</v>
      </c>
      <c r="N182" s="140" t="s">
        <v>38</v>
      </c>
      <c r="P182" s="141">
        <f>O182*H182</f>
        <v>0</v>
      </c>
      <c r="Q182" s="141">
        <v>1.8380000000000001E-2</v>
      </c>
      <c r="R182" s="141">
        <f>Q182*H182</f>
        <v>6.5616599999999997E-2</v>
      </c>
      <c r="S182" s="141">
        <v>0</v>
      </c>
      <c r="T182" s="142">
        <f>S182*H182</f>
        <v>0</v>
      </c>
      <c r="AR182" s="143" t="s">
        <v>180</v>
      </c>
      <c r="AT182" s="143" t="s">
        <v>175</v>
      </c>
      <c r="AU182" s="143" t="s">
        <v>83</v>
      </c>
      <c r="AY182" s="16" t="s">
        <v>173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81</v>
      </c>
      <c r="BK182" s="144">
        <f>ROUND(I182*H182,2)</f>
        <v>0</v>
      </c>
      <c r="BL182" s="16" t="s">
        <v>180</v>
      </c>
      <c r="BM182" s="143" t="s">
        <v>262</v>
      </c>
    </row>
    <row r="183" spans="2:65" s="1" customFormat="1" ht="29.25">
      <c r="B183" s="31"/>
      <c r="D183" s="145" t="s">
        <v>182</v>
      </c>
      <c r="F183" s="146" t="s">
        <v>263</v>
      </c>
      <c r="I183" s="147"/>
      <c r="L183" s="31"/>
      <c r="M183" s="148"/>
      <c r="T183" s="55"/>
      <c r="AT183" s="16" t="s">
        <v>182</v>
      </c>
      <c r="AU183" s="16" t="s">
        <v>83</v>
      </c>
    </row>
    <row r="184" spans="2:65" s="12" customFormat="1" ht="11.25">
      <c r="B184" s="149"/>
      <c r="D184" s="145" t="s">
        <v>184</v>
      </c>
      <c r="E184" s="150" t="s">
        <v>1</v>
      </c>
      <c r="F184" s="151" t="s">
        <v>132</v>
      </c>
      <c r="H184" s="152">
        <v>3.57</v>
      </c>
      <c r="I184" s="153"/>
      <c r="L184" s="149"/>
      <c r="M184" s="154"/>
      <c r="T184" s="155"/>
      <c r="AT184" s="150" t="s">
        <v>184</v>
      </c>
      <c r="AU184" s="150" t="s">
        <v>83</v>
      </c>
      <c r="AV184" s="12" t="s">
        <v>83</v>
      </c>
      <c r="AW184" s="12" t="s">
        <v>30</v>
      </c>
      <c r="AX184" s="12" t="s">
        <v>81</v>
      </c>
      <c r="AY184" s="150" t="s">
        <v>173</v>
      </c>
    </row>
    <row r="185" spans="2:65" s="1" customFormat="1" ht="24.2" customHeight="1">
      <c r="B185" s="31"/>
      <c r="C185" s="132" t="s">
        <v>264</v>
      </c>
      <c r="D185" s="132" t="s">
        <v>175</v>
      </c>
      <c r="E185" s="133" t="s">
        <v>265</v>
      </c>
      <c r="F185" s="134" t="s">
        <v>266</v>
      </c>
      <c r="G185" s="135" t="s">
        <v>178</v>
      </c>
      <c r="H185" s="136">
        <v>3.57</v>
      </c>
      <c r="I185" s="137"/>
      <c r="J185" s="138">
        <f>ROUND(I185*H185,2)</f>
        <v>0</v>
      </c>
      <c r="K185" s="134" t="s">
        <v>179</v>
      </c>
      <c r="L185" s="31"/>
      <c r="M185" s="139" t="s">
        <v>1</v>
      </c>
      <c r="N185" s="140" t="s">
        <v>38</v>
      </c>
      <c r="P185" s="141">
        <f>O185*H185</f>
        <v>0</v>
      </c>
      <c r="Q185" s="141">
        <v>7.9000000000000008E-3</v>
      </c>
      <c r="R185" s="141">
        <f>Q185*H185</f>
        <v>2.8203000000000002E-2</v>
      </c>
      <c r="S185" s="141">
        <v>0</v>
      </c>
      <c r="T185" s="142">
        <f>S185*H185</f>
        <v>0</v>
      </c>
      <c r="AR185" s="143" t="s">
        <v>180</v>
      </c>
      <c r="AT185" s="143" t="s">
        <v>175</v>
      </c>
      <c r="AU185" s="143" t="s">
        <v>83</v>
      </c>
      <c r="AY185" s="16" t="s">
        <v>173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81</v>
      </c>
      <c r="BK185" s="144">
        <f>ROUND(I185*H185,2)</f>
        <v>0</v>
      </c>
      <c r="BL185" s="16" t="s">
        <v>180</v>
      </c>
      <c r="BM185" s="143" t="s">
        <v>267</v>
      </c>
    </row>
    <row r="186" spans="2:65" s="1" customFormat="1" ht="29.25">
      <c r="B186" s="31"/>
      <c r="D186" s="145" t="s">
        <v>182</v>
      </c>
      <c r="F186" s="146" t="s">
        <v>268</v>
      </c>
      <c r="I186" s="147"/>
      <c r="L186" s="31"/>
      <c r="M186" s="148"/>
      <c r="T186" s="55"/>
      <c r="AT186" s="16" t="s">
        <v>182</v>
      </c>
      <c r="AU186" s="16" t="s">
        <v>83</v>
      </c>
    </row>
    <row r="187" spans="2:65" s="12" customFormat="1" ht="11.25">
      <c r="B187" s="149"/>
      <c r="D187" s="145" t="s">
        <v>184</v>
      </c>
      <c r="E187" s="150" t="s">
        <v>1</v>
      </c>
      <c r="F187" s="151" t="s">
        <v>132</v>
      </c>
      <c r="H187" s="152">
        <v>3.57</v>
      </c>
      <c r="I187" s="153"/>
      <c r="L187" s="149"/>
      <c r="M187" s="154"/>
      <c r="T187" s="155"/>
      <c r="AT187" s="150" t="s">
        <v>184</v>
      </c>
      <c r="AU187" s="150" t="s">
        <v>83</v>
      </c>
      <c r="AV187" s="12" t="s">
        <v>83</v>
      </c>
      <c r="AW187" s="12" t="s">
        <v>30</v>
      </c>
      <c r="AX187" s="12" t="s">
        <v>81</v>
      </c>
      <c r="AY187" s="150" t="s">
        <v>173</v>
      </c>
    </row>
    <row r="188" spans="2:65" s="1" customFormat="1" ht="37.9" customHeight="1">
      <c r="B188" s="31"/>
      <c r="C188" s="132" t="s">
        <v>269</v>
      </c>
      <c r="D188" s="132" t="s">
        <v>175</v>
      </c>
      <c r="E188" s="133" t="s">
        <v>270</v>
      </c>
      <c r="F188" s="134" t="s">
        <v>271</v>
      </c>
      <c r="G188" s="135" t="s">
        <v>178</v>
      </c>
      <c r="H188" s="136">
        <v>376.24</v>
      </c>
      <c r="I188" s="137"/>
      <c r="J188" s="138">
        <f>ROUND(I188*H188,2)</f>
        <v>0</v>
      </c>
      <c r="K188" s="134" t="s">
        <v>179</v>
      </c>
      <c r="L188" s="31"/>
      <c r="M188" s="139" t="s">
        <v>1</v>
      </c>
      <c r="N188" s="140" t="s">
        <v>38</v>
      </c>
      <c r="P188" s="141">
        <f>O188*H188</f>
        <v>0</v>
      </c>
      <c r="Q188" s="141">
        <v>1.7600000000000001E-2</v>
      </c>
      <c r="R188" s="141">
        <f>Q188*H188</f>
        <v>6.6218240000000002</v>
      </c>
      <c r="S188" s="141">
        <v>0</v>
      </c>
      <c r="T188" s="142">
        <f>S188*H188</f>
        <v>0</v>
      </c>
      <c r="AR188" s="143" t="s">
        <v>180</v>
      </c>
      <c r="AT188" s="143" t="s">
        <v>175</v>
      </c>
      <c r="AU188" s="143" t="s">
        <v>83</v>
      </c>
      <c r="AY188" s="16" t="s">
        <v>173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81</v>
      </c>
      <c r="BK188" s="144">
        <f>ROUND(I188*H188,2)</f>
        <v>0</v>
      </c>
      <c r="BL188" s="16" t="s">
        <v>180</v>
      </c>
      <c r="BM188" s="143" t="s">
        <v>272</v>
      </c>
    </row>
    <row r="189" spans="2:65" s="1" customFormat="1" ht="29.25">
      <c r="B189" s="31"/>
      <c r="D189" s="145" t="s">
        <v>182</v>
      </c>
      <c r="F189" s="146" t="s">
        <v>273</v>
      </c>
      <c r="I189" s="147"/>
      <c r="L189" s="31"/>
      <c r="M189" s="148"/>
      <c r="T189" s="55"/>
      <c r="AT189" s="16" t="s">
        <v>182</v>
      </c>
      <c r="AU189" s="16" t="s">
        <v>83</v>
      </c>
    </row>
    <row r="190" spans="2:65" s="12" customFormat="1" ht="11.25">
      <c r="B190" s="149"/>
      <c r="D190" s="145" t="s">
        <v>184</v>
      </c>
      <c r="E190" s="150" t="s">
        <v>1</v>
      </c>
      <c r="F190" s="151" t="s">
        <v>122</v>
      </c>
      <c r="H190" s="152">
        <v>376.24</v>
      </c>
      <c r="I190" s="153"/>
      <c r="L190" s="149"/>
      <c r="M190" s="154"/>
      <c r="T190" s="155"/>
      <c r="AT190" s="150" t="s">
        <v>184</v>
      </c>
      <c r="AU190" s="150" t="s">
        <v>83</v>
      </c>
      <c r="AV190" s="12" t="s">
        <v>83</v>
      </c>
      <c r="AW190" s="12" t="s">
        <v>30</v>
      </c>
      <c r="AX190" s="12" t="s">
        <v>81</v>
      </c>
      <c r="AY190" s="150" t="s">
        <v>173</v>
      </c>
    </row>
    <row r="191" spans="2:65" s="1" customFormat="1" ht="24.2" customHeight="1">
      <c r="B191" s="31"/>
      <c r="C191" s="132" t="s">
        <v>274</v>
      </c>
      <c r="D191" s="132" t="s">
        <v>175</v>
      </c>
      <c r="E191" s="133" t="s">
        <v>275</v>
      </c>
      <c r="F191" s="134" t="s">
        <v>276</v>
      </c>
      <c r="G191" s="135" t="s">
        <v>178</v>
      </c>
      <c r="H191" s="136">
        <v>38.9</v>
      </c>
      <c r="I191" s="137"/>
      <c r="J191" s="138">
        <f>ROUND(I191*H191,2)</f>
        <v>0</v>
      </c>
      <c r="K191" s="134" t="s">
        <v>179</v>
      </c>
      <c r="L191" s="31"/>
      <c r="M191" s="139" t="s">
        <v>1</v>
      </c>
      <c r="N191" s="140" t="s">
        <v>38</v>
      </c>
      <c r="P191" s="141">
        <f>O191*H191</f>
        <v>0</v>
      </c>
      <c r="Q191" s="141">
        <v>2.1000000000000001E-2</v>
      </c>
      <c r="R191" s="141">
        <f>Q191*H191</f>
        <v>0.81690000000000007</v>
      </c>
      <c r="S191" s="141">
        <v>0</v>
      </c>
      <c r="T191" s="142">
        <f>S191*H191</f>
        <v>0</v>
      </c>
      <c r="AR191" s="143" t="s">
        <v>180</v>
      </c>
      <c r="AT191" s="143" t="s">
        <v>175</v>
      </c>
      <c r="AU191" s="143" t="s">
        <v>83</v>
      </c>
      <c r="AY191" s="16" t="s">
        <v>173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81</v>
      </c>
      <c r="BK191" s="144">
        <f>ROUND(I191*H191,2)</f>
        <v>0</v>
      </c>
      <c r="BL191" s="16" t="s">
        <v>180</v>
      </c>
      <c r="BM191" s="143" t="s">
        <v>277</v>
      </c>
    </row>
    <row r="192" spans="2:65" s="1" customFormat="1" ht="19.5">
      <c r="B192" s="31"/>
      <c r="D192" s="145" t="s">
        <v>182</v>
      </c>
      <c r="F192" s="146" t="s">
        <v>278</v>
      </c>
      <c r="I192" s="147"/>
      <c r="L192" s="31"/>
      <c r="M192" s="148"/>
      <c r="T192" s="55"/>
      <c r="AT192" s="16" t="s">
        <v>182</v>
      </c>
      <c r="AU192" s="16" t="s">
        <v>83</v>
      </c>
    </row>
    <row r="193" spans="2:65" s="12" customFormat="1" ht="11.25">
      <c r="B193" s="149"/>
      <c r="D193" s="145" t="s">
        <v>184</v>
      </c>
      <c r="E193" s="150" t="s">
        <v>1</v>
      </c>
      <c r="F193" s="151" t="s">
        <v>116</v>
      </c>
      <c r="H193" s="152">
        <v>38.9</v>
      </c>
      <c r="I193" s="153"/>
      <c r="L193" s="149"/>
      <c r="M193" s="154"/>
      <c r="T193" s="155"/>
      <c r="AT193" s="150" t="s">
        <v>184</v>
      </c>
      <c r="AU193" s="150" t="s">
        <v>83</v>
      </c>
      <c r="AV193" s="12" t="s">
        <v>83</v>
      </c>
      <c r="AW193" s="12" t="s">
        <v>30</v>
      </c>
      <c r="AX193" s="12" t="s">
        <v>81</v>
      </c>
      <c r="AY193" s="150" t="s">
        <v>173</v>
      </c>
    </row>
    <row r="194" spans="2:65" s="1" customFormat="1" ht="24.2" customHeight="1">
      <c r="B194" s="31"/>
      <c r="C194" s="132" t="s">
        <v>279</v>
      </c>
      <c r="D194" s="132" t="s">
        <v>175</v>
      </c>
      <c r="E194" s="133" t="s">
        <v>280</v>
      </c>
      <c r="F194" s="134" t="s">
        <v>281</v>
      </c>
      <c r="G194" s="135" t="s">
        <v>282</v>
      </c>
      <c r="H194" s="136">
        <v>11</v>
      </c>
      <c r="I194" s="137"/>
      <c r="J194" s="138">
        <f>ROUND(I194*H194,2)</f>
        <v>0</v>
      </c>
      <c r="K194" s="134" t="s">
        <v>179</v>
      </c>
      <c r="L194" s="31"/>
      <c r="M194" s="139" t="s">
        <v>1</v>
      </c>
      <c r="N194" s="140" t="s">
        <v>38</v>
      </c>
      <c r="P194" s="141">
        <f>O194*H194</f>
        <v>0</v>
      </c>
      <c r="Q194" s="141">
        <v>1.5E-3</v>
      </c>
      <c r="R194" s="141">
        <f>Q194*H194</f>
        <v>1.6500000000000001E-2</v>
      </c>
      <c r="S194" s="141">
        <v>0</v>
      </c>
      <c r="T194" s="142">
        <f>S194*H194</f>
        <v>0</v>
      </c>
      <c r="AR194" s="143" t="s">
        <v>180</v>
      </c>
      <c r="AT194" s="143" t="s">
        <v>175</v>
      </c>
      <c r="AU194" s="143" t="s">
        <v>83</v>
      </c>
      <c r="AY194" s="16" t="s">
        <v>173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81</v>
      </c>
      <c r="BK194" s="144">
        <f>ROUND(I194*H194,2)</f>
        <v>0</v>
      </c>
      <c r="BL194" s="16" t="s">
        <v>180</v>
      </c>
      <c r="BM194" s="143" t="s">
        <v>283</v>
      </c>
    </row>
    <row r="195" spans="2:65" s="1" customFormat="1" ht="19.5">
      <c r="B195" s="31"/>
      <c r="D195" s="145" t="s">
        <v>182</v>
      </c>
      <c r="F195" s="146" t="s">
        <v>284</v>
      </c>
      <c r="I195" s="147"/>
      <c r="L195" s="31"/>
      <c r="M195" s="148"/>
      <c r="T195" s="55"/>
      <c r="AT195" s="16" t="s">
        <v>182</v>
      </c>
      <c r="AU195" s="16" t="s">
        <v>83</v>
      </c>
    </row>
    <row r="196" spans="2:65" s="14" customFormat="1" ht="11.25">
      <c r="B196" s="174"/>
      <c r="D196" s="145" t="s">
        <v>184</v>
      </c>
      <c r="E196" s="175" t="s">
        <v>1</v>
      </c>
      <c r="F196" s="176" t="s">
        <v>285</v>
      </c>
      <c r="H196" s="175" t="s">
        <v>1</v>
      </c>
      <c r="I196" s="177"/>
      <c r="L196" s="174"/>
      <c r="M196" s="178"/>
      <c r="T196" s="179"/>
      <c r="AT196" s="175" t="s">
        <v>184</v>
      </c>
      <c r="AU196" s="175" t="s">
        <v>83</v>
      </c>
      <c r="AV196" s="14" t="s">
        <v>81</v>
      </c>
      <c r="AW196" s="14" t="s">
        <v>30</v>
      </c>
      <c r="AX196" s="14" t="s">
        <v>73</v>
      </c>
      <c r="AY196" s="175" t="s">
        <v>173</v>
      </c>
    </row>
    <row r="197" spans="2:65" s="12" customFormat="1" ht="11.25">
      <c r="B197" s="149"/>
      <c r="D197" s="145" t="s">
        <v>184</v>
      </c>
      <c r="E197" s="150" t="s">
        <v>1</v>
      </c>
      <c r="F197" s="151" t="s">
        <v>286</v>
      </c>
      <c r="H197" s="152">
        <v>2</v>
      </c>
      <c r="I197" s="153"/>
      <c r="L197" s="149"/>
      <c r="M197" s="154"/>
      <c r="T197" s="155"/>
      <c r="AT197" s="150" t="s">
        <v>184</v>
      </c>
      <c r="AU197" s="150" t="s">
        <v>83</v>
      </c>
      <c r="AV197" s="12" t="s">
        <v>83</v>
      </c>
      <c r="AW197" s="12" t="s">
        <v>30</v>
      </c>
      <c r="AX197" s="12" t="s">
        <v>73</v>
      </c>
      <c r="AY197" s="150" t="s">
        <v>173</v>
      </c>
    </row>
    <row r="198" spans="2:65" s="12" customFormat="1" ht="11.25">
      <c r="B198" s="149"/>
      <c r="D198" s="145" t="s">
        <v>184</v>
      </c>
      <c r="E198" s="150" t="s">
        <v>1</v>
      </c>
      <c r="F198" s="151" t="s">
        <v>287</v>
      </c>
      <c r="H198" s="152">
        <v>4.2</v>
      </c>
      <c r="I198" s="153"/>
      <c r="L198" s="149"/>
      <c r="M198" s="154"/>
      <c r="T198" s="155"/>
      <c r="AT198" s="150" t="s">
        <v>184</v>
      </c>
      <c r="AU198" s="150" t="s">
        <v>83</v>
      </c>
      <c r="AV198" s="12" t="s">
        <v>83</v>
      </c>
      <c r="AW198" s="12" t="s">
        <v>30</v>
      </c>
      <c r="AX198" s="12" t="s">
        <v>73</v>
      </c>
      <c r="AY198" s="150" t="s">
        <v>173</v>
      </c>
    </row>
    <row r="199" spans="2:65" s="12" customFormat="1" ht="11.25">
      <c r="B199" s="149"/>
      <c r="D199" s="145" t="s">
        <v>184</v>
      </c>
      <c r="E199" s="150" t="s">
        <v>1</v>
      </c>
      <c r="F199" s="151" t="s">
        <v>288</v>
      </c>
      <c r="H199" s="152">
        <v>4.8</v>
      </c>
      <c r="I199" s="153"/>
      <c r="L199" s="149"/>
      <c r="M199" s="154"/>
      <c r="T199" s="155"/>
      <c r="AT199" s="150" t="s">
        <v>184</v>
      </c>
      <c r="AU199" s="150" t="s">
        <v>83</v>
      </c>
      <c r="AV199" s="12" t="s">
        <v>83</v>
      </c>
      <c r="AW199" s="12" t="s">
        <v>30</v>
      </c>
      <c r="AX199" s="12" t="s">
        <v>73</v>
      </c>
      <c r="AY199" s="150" t="s">
        <v>173</v>
      </c>
    </row>
    <row r="200" spans="2:65" s="13" customFormat="1" ht="11.25">
      <c r="B200" s="167"/>
      <c r="D200" s="145" t="s">
        <v>184</v>
      </c>
      <c r="E200" s="168" t="s">
        <v>1</v>
      </c>
      <c r="F200" s="169" t="s">
        <v>226</v>
      </c>
      <c r="H200" s="170">
        <v>11</v>
      </c>
      <c r="I200" s="171"/>
      <c r="L200" s="167"/>
      <c r="M200" s="172"/>
      <c r="T200" s="173"/>
      <c r="AT200" s="168" t="s">
        <v>184</v>
      </c>
      <c r="AU200" s="168" t="s">
        <v>83</v>
      </c>
      <c r="AV200" s="13" t="s">
        <v>180</v>
      </c>
      <c r="AW200" s="13" t="s">
        <v>30</v>
      </c>
      <c r="AX200" s="13" t="s">
        <v>81</v>
      </c>
      <c r="AY200" s="168" t="s">
        <v>173</v>
      </c>
    </row>
    <row r="201" spans="2:65" s="1" customFormat="1" ht="24.2" customHeight="1">
      <c r="B201" s="31"/>
      <c r="C201" s="132" t="s">
        <v>289</v>
      </c>
      <c r="D201" s="132" t="s">
        <v>175</v>
      </c>
      <c r="E201" s="133" t="s">
        <v>290</v>
      </c>
      <c r="F201" s="134" t="s">
        <v>291</v>
      </c>
      <c r="G201" s="135" t="s">
        <v>178</v>
      </c>
      <c r="H201" s="136">
        <v>208.93</v>
      </c>
      <c r="I201" s="137"/>
      <c r="J201" s="138">
        <f>ROUND(I201*H201,2)</f>
        <v>0</v>
      </c>
      <c r="K201" s="134" t="s">
        <v>179</v>
      </c>
      <c r="L201" s="31"/>
      <c r="M201" s="139" t="s">
        <v>1</v>
      </c>
      <c r="N201" s="140" t="s">
        <v>38</v>
      </c>
      <c r="P201" s="141">
        <f>O201*H201</f>
        <v>0</v>
      </c>
      <c r="Q201" s="141">
        <v>3.0599999999999999E-2</v>
      </c>
      <c r="R201" s="141">
        <f>Q201*H201</f>
        <v>6.3932580000000003</v>
      </c>
      <c r="S201" s="141">
        <v>0</v>
      </c>
      <c r="T201" s="142">
        <f>S201*H201</f>
        <v>0</v>
      </c>
      <c r="AR201" s="143" t="s">
        <v>180</v>
      </c>
      <c r="AT201" s="143" t="s">
        <v>175</v>
      </c>
      <c r="AU201" s="143" t="s">
        <v>83</v>
      </c>
      <c r="AY201" s="16" t="s">
        <v>173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81</v>
      </c>
      <c r="BK201" s="144">
        <f>ROUND(I201*H201,2)</f>
        <v>0</v>
      </c>
      <c r="BL201" s="16" t="s">
        <v>180</v>
      </c>
      <c r="BM201" s="143" t="s">
        <v>292</v>
      </c>
    </row>
    <row r="202" spans="2:65" s="1" customFormat="1" ht="19.5">
      <c r="B202" s="31"/>
      <c r="D202" s="145" t="s">
        <v>182</v>
      </c>
      <c r="F202" s="146" t="s">
        <v>293</v>
      </c>
      <c r="I202" s="147"/>
      <c r="L202" s="31"/>
      <c r="M202" s="148"/>
      <c r="T202" s="55"/>
      <c r="AT202" s="16" t="s">
        <v>182</v>
      </c>
      <c r="AU202" s="16" t="s">
        <v>83</v>
      </c>
    </row>
    <row r="203" spans="2:65" s="12" customFormat="1" ht="33.75">
      <c r="B203" s="149"/>
      <c r="D203" s="145" t="s">
        <v>184</v>
      </c>
      <c r="E203" s="150" t="s">
        <v>1</v>
      </c>
      <c r="F203" s="151" t="s">
        <v>294</v>
      </c>
      <c r="H203" s="152">
        <v>208.93</v>
      </c>
      <c r="I203" s="153"/>
      <c r="L203" s="149"/>
      <c r="M203" s="154"/>
      <c r="T203" s="155"/>
      <c r="AT203" s="150" t="s">
        <v>184</v>
      </c>
      <c r="AU203" s="150" t="s">
        <v>83</v>
      </c>
      <c r="AV203" s="12" t="s">
        <v>83</v>
      </c>
      <c r="AW203" s="12" t="s">
        <v>30</v>
      </c>
      <c r="AX203" s="12" t="s">
        <v>73</v>
      </c>
      <c r="AY203" s="150" t="s">
        <v>173</v>
      </c>
    </row>
    <row r="204" spans="2:65" s="13" customFormat="1" ht="11.25">
      <c r="B204" s="167"/>
      <c r="D204" s="145" t="s">
        <v>184</v>
      </c>
      <c r="E204" s="168" t="s">
        <v>124</v>
      </c>
      <c r="F204" s="169" t="s">
        <v>226</v>
      </c>
      <c r="H204" s="170">
        <v>208.93</v>
      </c>
      <c r="I204" s="171"/>
      <c r="L204" s="167"/>
      <c r="M204" s="172"/>
      <c r="T204" s="173"/>
      <c r="AT204" s="168" t="s">
        <v>184</v>
      </c>
      <c r="AU204" s="168" t="s">
        <v>83</v>
      </c>
      <c r="AV204" s="13" t="s">
        <v>180</v>
      </c>
      <c r="AW204" s="13" t="s">
        <v>30</v>
      </c>
      <c r="AX204" s="13" t="s">
        <v>81</v>
      </c>
      <c r="AY204" s="168" t="s">
        <v>173</v>
      </c>
    </row>
    <row r="205" spans="2:65" s="1" customFormat="1" ht="24.2" customHeight="1">
      <c r="B205" s="31"/>
      <c r="C205" s="132" t="s">
        <v>295</v>
      </c>
      <c r="D205" s="132" t="s">
        <v>175</v>
      </c>
      <c r="E205" s="133" t="s">
        <v>296</v>
      </c>
      <c r="F205" s="134" t="s">
        <v>297</v>
      </c>
      <c r="G205" s="135" t="s">
        <v>188</v>
      </c>
      <c r="H205" s="136">
        <v>3.1339999999999999</v>
      </c>
      <c r="I205" s="137"/>
      <c r="J205" s="138">
        <f>ROUND(I205*H205,2)</f>
        <v>0</v>
      </c>
      <c r="K205" s="134" t="s">
        <v>179</v>
      </c>
      <c r="L205" s="31"/>
      <c r="M205" s="139" t="s">
        <v>1</v>
      </c>
      <c r="N205" s="140" t="s">
        <v>38</v>
      </c>
      <c r="P205" s="141">
        <f>O205*H205</f>
        <v>0</v>
      </c>
      <c r="Q205" s="141">
        <v>9.1E-4</v>
      </c>
      <c r="R205" s="141">
        <f>Q205*H205</f>
        <v>2.8519399999999999E-3</v>
      </c>
      <c r="S205" s="141">
        <v>0</v>
      </c>
      <c r="T205" s="142">
        <f>S205*H205</f>
        <v>0</v>
      </c>
      <c r="AR205" s="143" t="s">
        <v>180</v>
      </c>
      <c r="AT205" s="143" t="s">
        <v>175</v>
      </c>
      <c r="AU205" s="143" t="s">
        <v>83</v>
      </c>
      <c r="AY205" s="16" t="s">
        <v>173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81</v>
      </c>
      <c r="BK205" s="144">
        <f>ROUND(I205*H205,2)</f>
        <v>0</v>
      </c>
      <c r="BL205" s="16" t="s">
        <v>180</v>
      </c>
      <c r="BM205" s="143" t="s">
        <v>298</v>
      </c>
    </row>
    <row r="206" spans="2:65" s="1" customFormat="1" ht="19.5">
      <c r="B206" s="31"/>
      <c r="D206" s="145" t="s">
        <v>182</v>
      </c>
      <c r="F206" s="146" t="s">
        <v>299</v>
      </c>
      <c r="I206" s="147"/>
      <c r="L206" s="31"/>
      <c r="M206" s="148"/>
      <c r="T206" s="55"/>
      <c r="AT206" s="16" t="s">
        <v>182</v>
      </c>
      <c r="AU206" s="16" t="s">
        <v>83</v>
      </c>
    </row>
    <row r="207" spans="2:65" s="12" customFormat="1" ht="11.25">
      <c r="B207" s="149"/>
      <c r="D207" s="145" t="s">
        <v>184</v>
      </c>
      <c r="E207" s="150" t="s">
        <v>1</v>
      </c>
      <c r="F207" s="151" t="s">
        <v>300</v>
      </c>
      <c r="H207" s="152">
        <v>3.1339999999999999</v>
      </c>
      <c r="I207" s="153"/>
      <c r="L207" s="149"/>
      <c r="M207" s="154"/>
      <c r="T207" s="155"/>
      <c r="AT207" s="150" t="s">
        <v>184</v>
      </c>
      <c r="AU207" s="150" t="s">
        <v>83</v>
      </c>
      <c r="AV207" s="12" t="s">
        <v>83</v>
      </c>
      <c r="AW207" s="12" t="s">
        <v>30</v>
      </c>
      <c r="AX207" s="12" t="s">
        <v>81</v>
      </c>
      <c r="AY207" s="150" t="s">
        <v>173</v>
      </c>
    </row>
    <row r="208" spans="2:65" s="11" customFormat="1" ht="22.9" customHeight="1">
      <c r="B208" s="120"/>
      <c r="D208" s="121" t="s">
        <v>72</v>
      </c>
      <c r="E208" s="130" t="s">
        <v>208</v>
      </c>
      <c r="F208" s="130" t="s">
        <v>301</v>
      </c>
      <c r="I208" s="123"/>
      <c r="J208" s="131">
        <f>BK208</f>
        <v>0</v>
      </c>
      <c r="L208" s="120"/>
      <c r="M208" s="125"/>
      <c r="P208" s="126">
        <f>SUM(P209:P211)</f>
        <v>0</v>
      </c>
      <c r="R208" s="126">
        <f>SUM(R209:R211)</f>
        <v>0</v>
      </c>
      <c r="T208" s="127">
        <f>SUM(T209:T211)</f>
        <v>0</v>
      </c>
      <c r="AR208" s="121" t="s">
        <v>81</v>
      </c>
      <c r="AT208" s="128" t="s">
        <v>72</v>
      </c>
      <c r="AU208" s="128" t="s">
        <v>81</v>
      </c>
      <c r="AY208" s="121" t="s">
        <v>173</v>
      </c>
      <c r="BK208" s="129">
        <f>SUM(BK209:BK211)</f>
        <v>0</v>
      </c>
    </row>
    <row r="209" spans="2:65" s="1" customFormat="1" ht="37.9" customHeight="1">
      <c r="B209" s="31"/>
      <c r="C209" s="132" t="s">
        <v>7</v>
      </c>
      <c r="D209" s="132" t="s">
        <v>175</v>
      </c>
      <c r="E209" s="133" t="s">
        <v>302</v>
      </c>
      <c r="F209" s="134" t="s">
        <v>303</v>
      </c>
      <c r="G209" s="135" t="s">
        <v>234</v>
      </c>
      <c r="H209" s="136">
        <v>1</v>
      </c>
      <c r="I209" s="137"/>
      <c r="J209" s="138">
        <f>ROUND(I209*H209,2)</f>
        <v>0</v>
      </c>
      <c r="K209" s="134" t="s">
        <v>1</v>
      </c>
      <c r="L209" s="31"/>
      <c r="M209" s="139" t="s">
        <v>1</v>
      </c>
      <c r="N209" s="140" t="s">
        <v>38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180</v>
      </c>
      <c r="AT209" s="143" t="s">
        <v>175</v>
      </c>
      <c r="AU209" s="143" t="s">
        <v>83</v>
      </c>
      <c r="AY209" s="16" t="s">
        <v>173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81</v>
      </c>
      <c r="BK209" s="144">
        <f>ROUND(I209*H209,2)</f>
        <v>0</v>
      </c>
      <c r="BL209" s="16" t="s">
        <v>180</v>
      </c>
      <c r="BM209" s="143" t="s">
        <v>304</v>
      </c>
    </row>
    <row r="210" spans="2:65" s="1" customFormat="1" ht="19.5">
      <c r="B210" s="31"/>
      <c r="D210" s="145" t="s">
        <v>182</v>
      </c>
      <c r="F210" s="146" t="s">
        <v>305</v>
      </c>
      <c r="I210" s="147"/>
      <c r="L210" s="31"/>
      <c r="M210" s="148"/>
      <c r="T210" s="55"/>
      <c r="AT210" s="16" t="s">
        <v>182</v>
      </c>
      <c r="AU210" s="16" t="s">
        <v>83</v>
      </c>
    </row>
    <row r="211" spans="2:65" s="12" customFormat="1" ht="11.25">
      <c r="B211" s="149"/>
      <c r="D211" s="145" t="s">
        <v>184</v>
      </c>
      <c r="E211" s="150" t="s">
        <v>1</v>
      </c>
      <c r="F211" s="151" t="s">
        <v>306</v>
      </c>
      <c r="H211" s="152">
        <v>1</v>
      </c>
      <c r="I211" s="153"/>
      <c r="L211" s="149"/>
      <c r="M211" s="154"/>
      <c r="T211" s="155"/>
      <c r="AT211" s="150" t="s">
        <v>184</v>
      </c>
      <c r="AU211" s="150" t="s">
        <v>83</v>
      </c>
      <c r="AV211" s="12" t="s">
        <v>83</v>
      </c>
      <c r="AW211" s="12" t="s">
        <v>30</v>
      </c>
      <c r="AX211" s="12" t="s">
        <v>81</v>
      </c>
      <c r="AY211" s="150" t="s">
        <v>173</v>
      </c>
    </row>
    <row r="212" spans="2:65" s="11" customFormat="1" ht="22.9" customHeight="1">
      <c r="B212" s="120"/>
      <c r="D212" s="121" t="s">
        <v>72</v>
      </c>
      <c r="E212" s="130" t="s">
        <v>231</v>
      </c>
      <c r="F212" s="130" t="s">
        <v>307</v>
      </c>
      <c r="I212" s="123"/>
      <c r="J212" s="131">
        <f>BK212</f>
        <v>0</v>
      </c>
      <c r="L212" s="120"/>
      <c r="M212" s="125"/>
      <c r="P212" s="126">
        <f>SUM(P213:P304)</f>
        <v>0</v>
      </c>
      <c r="R212" s="126">
        <f>SUM(R213:R304)</f>
        <v>1.8682600000000001E-2</v>
      </c>
      <c r="T212" s="127">
        <f>SUM(T213:T304)</f>
        <v>14.356303</v>
      </c>
      <c r="AR212" s="121" t="s">
        <v>81</v>
      </c>
      <c r="AT212" s="128" t="s">
        <v>72</v>
      </c>
      <c r="AU212" s="128" t="s">
        <v>81</v>
      </c>
      <c r="AY212" s="121" t="s">
        <v>173</v>
      </c>
      <c r="BK212" s="129">
        <f>SUM(BK213:BK304)</f>
        <v>0</v>
      </c>
    </row>
    <row r="213" spans="2:65" s="1" customFormat="1" ht="33" customHeight="1">
      <c r="B213" s="31"/>
      <c r="C213" s="132" t="s">
        <v>308</v>
      </c>
      <c r="D213" s="132" t="s">
        <v>175</v>
      </c>
      <c r="E213" s="133" t="s">
        <v>309</v>
      </c>
      <c r="F213" s="134" t="s">
        <v>310</v>
      </c>
      <c r="G213" s="135" t="s">
        <v>282</v>
      </c>
      <c r="H213" s="136">
        <v>6.7</v>
      </c>
      <c r="I213" s="137"/>
      <c r="J213" s="138">
        <f>ROUND(I213*H213,2)</f>
        <v>0</v>
      </c>
      <c r="K213" s="134" t="s">
        <v>179</v>
      </c>
      <c r="L213" s="31"/>
      <c r="M213" s="139" t="s">
        <v>1</v>
      </c>
      <c r="N213" s="140" t="s">
        <v>38</v>
      </c>
      <c r="P213" s="141">
        <f>O213*H213</f>
        <v>0</v>
      </c>
      <c r="Q213" s="141">
        <v>6.0999999999999997E-4</v>
      </c>
      <c r="R213" s="141">
        <f>Q213*H213</f>
        <v>4.0870000000000004E-3</v>
      </c>
      <c r="S213" s="141">
        <v>0</v>
      </c>
      <c r="T213" s="142">
        <f>S213*H213</f>
        <v>0</v>
      </c>
      <c r="AR213" s="143" t="s">
        <v>180</v>
      </c>
      <c r="AT213" s="143" t="s">
        <v>175</v>
      </c>
      <c r="AU213" s="143" t="s">
        <v>83</v>
      </c>
      <c r="AY213" s="16" t="s">
        <v>173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81</v>
      </c>
      <c r="BK213" s="144">
        <f>ROUND(I213*H213,2)</f>
        <v>0</v>
      </c>
      <c r="BL213" s="16" t="s">
        <v>180</v>
      </c>
      <c r="BM213" s="143" t="s">
        <v>311</v>
      </c>
    </row>
    <row r="214" spans="2:65" s="1" customFormat="1" ht="39">
      <c r="B214" s="31"/>
      <c r="D214" s="145" t="s">
        <v>182</v>
      </c>
      <c r="F214" s="146" t="s">
        <v>312</v>
      </c>
      <c r="I214" s="147"/>
      <c r="L214" s="31"/>
      <c r="M214" s="148"/>
      <c r="T214" s="55"/>
      <c r="AT214" s="16" t="s">
        <v>182</v>
      </c>
      <c r="AU214" s="16" t="s">
        <v>83</v>
      </c>
    </row>
    <row r="215" spans="2:65" s="12" customFormat="1" ht="11.25">
      <c r="B215" s="149"/>
      <c r="D215" s="145" t="s">
        <v>184</v>
      </c>
      <c r="E215" s="150" t="s">
        <v>1</v>
      </c>
      <c r="F215" s="151" t="s">
        <v>313</v>
      </c>
      <c r="H215" s="152">
        <v>6.7</v>
      </c>
      <c r="I215" s="153"/>
      <c r="L215" s="149"/>
      <c r="M215" s="154"/>
      <c r="T215" s="155"/>
      <c r="AT215" s="150" t="s">
        <v>184</v>
      </c>
      <c r="AU215" s="150" t="s">
        <v>83</v>
      </c>
      <c r="AV215" s="12" t="s">
        <v>83</v>
      </c>
      <c r="AW215" s="12" t="s">
        <v>30</v>
      </c>
      <c r="AX215" s="12" t="s">
        <v>81</v>
      </c>
      <c r="AY215" s="150" t="s">
        <v>173</v>
      </c>
    </row>
    <row r="216" spans="2:65" s="1" customFormat="1" ht="16.5" customHeight="1">
      <c r="B216" s="31"/>
      <c r="C216" s="132" t="s">
        <v>314</v>
      </c>
      <c r="D216" s="132" t="s">
        <v>175</v>
      </c>
      <c r="E216" s="133" t="s">
        <v>315</v>
      </c>
      <c r="F216" s="134" t="s">
        <v>316</v>
      </c>
      <c r="G216" s="135" t="s">
        <v>282</v>
      </c>
      <c r="H216" s="136">
        <v>6.7</v>
      </c>
      <c r="I216" s="137"/>
      <c r="J216" s="138">
        <f>ROUND(I216*H216,2)</f>
        <v>0</v>
      </c>
      <c r="K216" s="134" t="s">
        <v>179</v>
      </c>
      <c r="L216" s="31"/>
      <c r="M216" s="139" t="s">
        <v>1</v>
      </c>
      <c r="N216" s="140" t="s">
        <v>38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180</v>
      </c>
      <c r="AT216" s="143" t="s">
        <v>175</v>
      </c>
      <c r="AU216" s="143" t="s">
        <v>83</v>
      </c>
      <c r="AY216" s="16" t="s">
        <v>173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81</v>
      </c>
      <c r="BK216" s="144">
        <f>ROUND(I216*H216,2)</f>
        <v>0</v>
      </c>
      <c r="BL216" s="16" t="s">
        <v>180</v>
      </c>
      <c r="BM216" s="143" t="s">
        <v>317</v>
      </c>
    </row>
    <row r="217" spans="2:65" s="1" customFormat="1" ht="19.5">
      <c r="B217" s="31"/>
      <c r="D217" s="145" t="s">
        <v>182</v>
      </c>
      <c r="F217" s="146" t="s">
        <v>318</v>
      </c>
      <c r="I217" s="147"/>
      <c r="L217" s="31"/>
      <c r="M217" s="148"/>
      <c r="T217" s="55"/>
      <c r="AT217" s="16" t="s">
        <v>182</v>
      </c>
      <c r="AU217" s="16" t="s">
        <v>83</v>
      </c>
    </row>
    <row r="218" spans="2:65" s="12" customFormat="1" ht="11.25">
      <c r="B218" s="149"/>
      <c r="D218" s="145" t="s">
        <v>184</v>
      </c>
      <c r="E218" s="150" t="s">
        <v>1</v>
      </c>
      <c r="F218" s="151" t="s">
        <v>313</v>
      </c>
      <c r="H218" s="152">
        <v>6.7</v>
      </c>
      <c r="I218" s="153"/>
      <c r="L218" s="149"/>
      <c r="M218" s="154"/>
      <c r="T218" s="155"/>
      <c r="AT218" s="150" t="s">
        <v>184</v>
      </c>
      <c r="AU218" s="150" t="s">
        <v>83</v>
      </c>
      <c r="AV218" s="12" t="s">
        <v>83</v>
      </c>
      <c r="AW218" s="12" t="s">
        <v>30</v>
      </c>
      <c r="AX218" s="12" t="s">
        <v>81</v>
      </c>
      <c r="AY218" s="150" t="s">
        <v>173</v>
      </c>
    </row>
    <row r="219" spans="2:65" s="1" customFormat="1" ht="33" customHeight="1">
      <c r="B219" s="31"/>
      <c r="C219" s="132" t="s">
        <v>319</v>
      </c>
      <c r="D219" s="132" t="s">
        <v>175</v>
      </c>
      <c r="E219" s="133" t="s">
        <v>320</v>
      </c>
      <c r="F219" s="134" t="s">
        <v>321</v>
      </c>
      <c r="G219" s="135" t="s">
        <v>178</v>
      </c>
      <c r="H219" s="136">
        <v>151.63999999999999</v>
      </c>
      <c r="I219" s="137"/>
      <c r="J219" s="138">
        <f>ROUND(I219*H219,2)</f>
        <v>0</v>
      </c>
      <c r="K219" s="134" t="s">
        <v>179</v>
      </c>
      <c r="L219" s="31"/>
      <c r="M219" s="139" t="s">
        <v>1</v>
      </c>
      <c r="N219" s="140" t="s">
        <v>38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180</v>
      </c>
      <c r="AT219" s="143" t="s">
        <v>175</v>
      </c>
      <c r="AU219" s="143" t="s">
        <v>83</v>
      </c>
      <c r="AY219" s="16" t="s">
        <v>173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81</v>
      </c>
      <c r="BK219" s="144">
        <f>ROUND(I219*H219,2)</f>
        <v>0</v>
      </c>
      <c r="BL219" s="16" t="s">
        <v>180</v>
      </c>
      <c r="BM219" s="143" t="s">
        <v>322</v>
      </c>
    </row>
    <row r="220" spans="2:65" s="1" customFormat="1" ht="19.5">
      <c r="B220" s="31"/>
      <c r="D220" s="145" t="s">
        <v>182</v>
      </c>
      <c r="F220" s="146" t="s">
        <v>323</v>
      </c>
      <c r="I220" s="147"/>
      <c r="L220" s="31"/>
      <c r="M220" s="148"/>
      <c r="T220" s="55"/>
      <c r="AT220" s="16" t="s">
        <v>182</v>
      </c>
      <c r="AU220" s="16" t="s">
        <v>83</v>
      </c>
    </row>
    <row r="221" spans="2:65" s="12" customFormat="1" ht="11.25">
      <c r="B221" s="149"/>
      <c r="D221" s="145" t="s">
        <v>184</v>
      </c>
      <c r="E221" s="150" t="s">
        <v>1</v>
      </c>
      <c r="F221" s="151" t="s">
        <v>324</v>
      </c>
      <c r="H221" s="152">
        <v>151.63999999999999</v>
      </c>
      <c r="I221" s="153"/>
      <c r="L221" s="149"/>
      <c r="M221" s="154"/>
      <c r="T221" s="155"/>
      <c r="AT221" s="150" t="s">
        <v>184</v>
      </c>
      <c r="AU221" s="150" t="s">
        <v>83</v>
      </c>
      <c r="AV221" s="12" t="s">
        <v>83</v>
      </c>
      <c r="AW221" s="12" t="s">
        <v>30</v>
      </c>
      <c r="AX221" s="12" t="s">
        <v>81</v>
      </c>
      <c r="AY221" s="150" t="s">
        <v>173</v>
      </c>
    </row>
    <row r="222" spans="2:65" s="1" customFormat="1" ht="24.2" customHeight="1">
      <c r="B222" s="31"/>
      <c r="C222" s="132" t="s">
        <v>325</v>
      </c>
      <c r="D222" s="132" t="s">
        <v>175</v>
      </c>
      <c r="E222" s="133" t="s">
        <v>326</v>
      </c>
      <c r="F222" s="134" t="s">
        <v>327</v>
      </c>
      <c r="G222" s="135" t="s">
        <v>178</v>
      </c>
      <c r="H222" s="136">
        <v>151.63999999999999</v>
      </c>
      <c r="I222" s="137"/>
      <c r="J222" s="138">
        <f>ROUND(I222*H222,2)</f>
        <v>0</v>
      </c>
      <c r="K222" s="134" t="s">
        <v>179</v>
      </c>
      <c r="L222" s="31"/>
      <c r="M222" s="139" t="s">
        <v>1</v>
      </c>
      <c r="N222" s="140" t="s">
        <v>38</v>
      </c>
      <c r="P222" s="141">
        <f>O222*H222</f>
        <v>0</v>
      </c>
      <c r="Q222" s="141">
        <v>4.0000000000000003E-5</v>
      </c>
      <c r="R222" s="141">
        <f>Q222*H222</f>
        <v>6.0656E-3</v>
      </c>
      <c r="S222" s="141">
        <v>0</v>
      </c>
      <c r="T222" s="142">
        <f>S222*H222</f>
        <v>0</v>
      </c>
      <c r="AR222" s="143" t="s">
        <v>180</v>
      </c>
      <c r="AT222" s="143" t="s">
        <v>175</v>
      </c>
      <c r="AU222" s="143" t="s">
        <v>83</v>
      </c>
      <c r="AY222" s="16" t="s">
        <v>173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81</v>
      </c>
      <c r="BK222" s="144">
        <f>ROUND(I222*H222,2)</f>
        <v>0</v>
      </c>
      <c r="BL222" s="16" t="s">
        <v>180</v>
      </c>
      <c r="BM222" s="143" t="s">
        <v>328</v>
      </c>
    </row>
    <row r="223" spans="2:65" s="1" customFormat="1" ht="19.5">
      <c r="B223" s="31"/>
      <c r="D223" s="145" t="s">
        <v>182</v>
      </c>
      <c r="F223" s="146" t="s">
        <v>329</v>
      </c>
      <c r="I223" s="147"/>
      <c r="L223" s="31"/>
      <c r="M223" s="148"/>
      <c r="T223" s="55"/>
      <c r="AT223" s="16" t="s">
        <v>182</v>
      </c>
      <c r="AU223" s="16" t="s">
        <v>83</v>
      </c>
    </row>
    <row r="224" spans="2:65" s="12" customFormat="1" ht="11.25">
      <c r="B224" s="149"/>
      <c r="D224" s="145" t="s">
        <v>184</v>
      </c>
      <c r="E224" s="150" t="s">
        <v>1</v>
      </c>
      <c r="F224" s="151" t="s">
        <v>324</v>
      </c>
      <c r="H224" s="152">
        <v>151.63999999999999</v>
      </c>
      <c r="I224" s="153"/>
      <c r="L224" s="149"/>
      <c r="M224" s="154"/>
      <c r="T224" s="155"/>
      <c r="AT224" s="150" t="s">
        <v>184</v>
      </c>
      <c r="AU224" s="150" t="s">
        <v>83</v>
      </c>
      <c r="AV224" s="12" t="s">
        <v>83</v>
      </c>
      <c r="AW224" s="12" t="s">
        <v>30</v>
      </c>
      <c r="AX224" s="12" t="s">
        <v>81</v>
      </c>
      <c r="AY224" s="150" t="s">
        <v>173</v>
      </c>
    </row>
    <row r="225" spans="2:65" s="1" customFormat="1" ht="37.9" customHeight="1">
      <c r="B225" s="31"/>
      <c r="C225" s="132" t="s">
        <v>330</v>
      </c>
      <c r="D225" s="132" t="s">
        <v>175</v>
      </c>
      <c r="E225" s="133" t="s">
        <v>331</v>
      </c>
      <c r="F225" s="134" t="s">
        <v>332</v>
      </c>
      <c r="G225" s="135" t="s">
        <v>188</v>
      </c>
      <c r="H225" s="136">
        <v>0.47599999999999998</v>
      </c>
      <c r="I225" s="137"/>
      <c r="J225" s="138">
        <f>ROUND(I225*H225,2)</f>
        <v>0</v>
      </c>
      <c r="K225" s="134" t="s">
        <v>179</v>
      </c>
      <c r="L225" s="31"/>
      <c r="M225" s="139" t="s">
        <v>1</v>
      </c>
      <c r="N225" s="140" t="s">
        <v>38</v>
      </c>
      <c r="P225" s="141">
        <f>O225*H225</f>
        <v>0</v>
      </c>
      <c r="Q225" s="141">
        <v>0</v>
      </c>
      <c r="R225" s="141">
        <f>Q225*H225</f>
        <v>0</v>
      </c>
      <c r="S225" s="141">
        <v>2.2000000000000002</v>
      </c>
      <c r="T225" s="142">
        <f>S225*H225</f>
        <v>1.0472000000000001</v>
      </c>
      <c r="AR225" s="143" t="s">
        <v>180</v>
      </c>
      <c r="AT225" s="143" t="s">
        <v>175</v>
      </c>
      <c r="AU225" s="143" t="s">
        <v>83</v>
      </c>
      <c r="AY225" s="16" t="s">
        <v>173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81</v>
      </c>
      <c r="BK225" s="144">
        <f>ROUND(I225*H225,2)</f>
        <v>0</v>
      </c>
      <c r="BL225" s="16" t="s">
        <v>180</v>
      </c>
      <c r="BM225" s="143" t="s">
        <v>333</v>
      </c>
    </row>
    <row r="226" spans="2:65" s="1" customFormat="1" ht="19.5">
      <c r="B226" s="31"/>
      <c r="D226" s="145" t="s">
        <v>182</v>
      </c>
      <c r="F226" s="146" t="s">
        <v>334</v>
      </c>
      <c r="I226" s="147"/>
      <c r="L226" s="31"/>
      <c r="M226" s="148"/>
      <c r="T226" s="55"/>
      <c r="AT226" s="16" t="s">
        <v>182</v>
      </c>
      <c r="AU226" s="16" t="s">
        <v>83</v>
      </c>
    </row>
    <row r="227" spans="2:65" s="12" customFormat="1" ht="33.75">
      <c r="B227" s="149"/>
      <c r="D227" s="145" t="s">
        <v>184</v>
      </c>
      <c r="E227" s="150" t="s">
        <v>1</v>
      </c>
      <c r="F227" s="151" t="s">
        <v>335</v>
      </c>
      <c r="H227" s="152">
        <v>0.47599999999999998</v>
      </c>
      <c r="I227" s="153"/>
      <c r="L227" s="149"/>
      <c r="M227" s="154"/>
      <c r="T227" s="155"/>
      <c r="AT227" s="150" t="s">
        <v>184</v>
      </c>
      <c r="AU227" s="150" t="s">
        <v>83</v>
      </c>
      <c r="AV227" s="12" t="s">
        <v>83</v>
      </c>
      <c r="AW227" s="12" t="s">
        <v>30</v>
      </c>
      <c r="AX227" s="12" t="s">
        <v>81</v>
      </c>
      <c r="AY227" s="150" t="s">
        <v>173</v>
      </c>
    </row>
    <row r="228" spans="2:65" s="1" customFormat="1" ht="37.9" customHeight="1">
      <c r="B228" s="31"/>
      <c r="C228" s="132" t="s">
        <v>336</v>
      </c>
      <c r="D228" s="132" t="s">
        <v>175</v>
      </c>
      <c r="E228" s="133" t="s">
        <v>337</v>
      </c>
      <c r="F228" s="134" t="s">
        <v>338</v>
      </c>
      <c r="G228" s="135" t="s">
        <v>188</v>
      </c>
      <c r="H228" s="136">
        <v>1.1890000000000001</v>
      </c>
      <c r="I228" s="137"/>
      <c r="J228" s="138">
        <f>ROUND(I228*H228,2)</f>
        <v>0</v>
      </c>
      <c r="K228" s="134" t="s">
        <v>179</v>
      </c>
      <c r="L228" s="31"/>
      <c r="M228" s="139" t="s">
        <v>1</v>
      </c>
      <c r="N228" s="140" t="s">
        <v>38</v>
      </c>
      <c r="P228" s="141">
        <f>O228*H228</f>
        <v>0</v>
      </c>
      <c r="Q228" s="141">
        <v>0</v>
      </c>
      <c r="R228" s="141">
        <f>Q228*H228</f>
        <v>0</v>
      </c>
      <c r="S228" s="141">
        <v>2.2000000000000002</v>
      </c>
      <c r="T228" s="142">
        <f>S228*H228</f>
        <v>2.6158000000000001</v>
      </c>
      <c r="AR228" s="143" t="s">
        <v>180</v>
      </c>
      <c r="AT228" s="143" t="s">
        <v>175</v>
      </c>
      <c r="AU228" s="143" t="s">
        <v>83</v>
      </c>
      <c r="AY228" s="16" t="s">
        <v>173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81</v>
      </c>
      <c r="BK228" s="144">
        <f>ROUND(I228*H228,2)</f>
        <v>0</v>
      </c>
      <c r="BL228" s="16" t="s">
        <v>180</v>
      </c>
      <c r="BM228" s="143" t="s">
        <v>339</v>
      </c>
    </row>
    <row r="229" spans="2:65" s="1" customFormat="1" ht="19.5">
      <c r="B229" s="31"/>
      <c r="D229" s="145" t="s">
        <v>182</v>
      </c>
      <c r="F229" s="146" t="s">
        <v>340</v>
      </c>
      <c r="I229" s="147"/>
      <c r="L229" s="31"/>
      <c r="M229" s="148"/>
      <c r="T229" s="55"/>
      <c r="AT229" s="16" t="s">
        <v>182</v>
      </c>
      <c r="AU229" s="16" t="s">
        <v>83</v>
      </c>
    </row>
    <row r="230" spans="2:65" s="1" customFormat="1" ht="19.5">
      <c r="B230" s="31"/>
      <c r="D230" s="145" t="s">
        <v>210</v>
      </c>
      <c r="F230" s="166" t="s">
        <v>341</v>
      </c>
      <c r="I230" s="147"/>
      <c r="L230" s="31"/>
      <c r="M230" s="148"/>
      <c r="T230" s="55"/>
      <c r="AT230" s="16" t="s">
        <v>210</v>
      </c>
      <c r="AU230" s="16" t="s">
        <v>83</v>
      </c>
    </row>
    <row r="231" spans="2:65" s="12" customFormat="1" ht="33.75">
      <c r="B231" s="149"/>
      <c r="D231" s="145" t="s">
        <v>184</v>
      </c>
      <c r="E231" s="150" t="s">
        <v>1</v>
      </c>
      <c r="F231" s="151" t="s">
        <v>342</v>
      </c>
      <c r="H231" s="152">
        <v>1.1890000000000001</v>
      </c>
      <c r="I231" s="153"/>
      <c r="L231" s="149"/>
      <c r="M231" s="154"/>
      <c r="T231" s="155"/>
      <c r="AT231" s="150" t="s">
        <v>184</v>
      </c>
      <c r="AU231" s="150" t="s">
        <v>83</v>
      </c>
      <c r="AV231" s="12" t="s">
        <v>83</v>
      </c>
      <c r="AW231" s="12" t="s">
        <v>30</v>
      </c>
      <c r="AX231" s="12" t="s">
        <v>81</v>
      </c>
      <c r="AY231" s="150" t="s">
        <v>173</v>
      </c>
    </row>
    <row r="232" spans="2:65" s="1" customFormat="1" ht="21.75" customHeight="1">
      <c r="B232" s="31"/>
      <c r="C232" s="132" t="s">
        <v>343</v>
      </c>
      <c r="D232" s="132" t="s">
        <v>175</v>
      </c>
      <c r="E232" s="133" t="s">
        <v>344</v>
      </c>
      <c r="F232" s="134" t="s">
        <v>345</v>
      </c>
      <c r="G232" s="135" t="s">
        <v>178</v>
      </c>
      <c r="H232" s="136">
        <v>172.07</v>
      </c>
      <c r="I232" s="137"/>
      <c r="J232" s="138">
        <f>ROUND(I232*H232,2)</f>
        <v>0</v>
      </c>
      <c r="K232" s="134" t="s">
        <v>179</v>
      </c>
      <c r="L232" s="31"/>
      <c r="M232" s="139" t="s">
        <v>1</v>
      </c>
      <c r="N232" s="140" t="s">
        <v>38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180</v>
      </c>
      <c r="AT232" s="143" t="s">
        <v>175</v>
      </c>
      <c r="AU232" s="143" t="s">
        <v>83</v>
      </c>
      <c r="AY232" s="16" t="s">
        <v>173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81</v>
      </c>
      <c r="BK232" s="144">
        <f>ROUND(I232*H232,2)</f>
        <v>0</v>
      </c>
      <c r="BL232" s="16" t="s">
        <v>180</v>
      </c>
      <c r="BM232" s="143" t="s">
        <v>346</v>
      </c>
    </row>
    <row r="233" spans="2:65" s="1" customFormat="1" ht="11.25">
      <c r="B233" s="31"/>
      <c r="D233" s="145" t="s">
        <v>182</v>
      </c>
      <c r="F233" s="146" t="s">
        <v>345</v>
      </c>
      <c r="I233" s="147"/>
      <c r="L233" s="31"/>
      <c r="M233" s="148"/>
      <c r="T233" s="55"/>
      <c r="AT233" s="16" t="s">
        <v>182</v>
      </c>
      <c r="AU233" s="16" t="s">
        <v>83</v>
      </c>
    </row>
    <row r="234" spans="2:65" s="14" customFormat="1" ht="11.25">
      <c r="B234" s="174"/>
      <c r="D234" s="145" t="s">
        <v>184</v>
      </c>
      <c r="E234" s="175" t="s">
        <v>1</v>
      </c>
      <c r="F234" s="176" t="s">
        <v>347</v>
      </c>
      <c r="H234" s="175" t="s">
        <v>1</v>
      </c>
      <c r="I234" s="177"/>
      <c r="L234" s="174"/>
      <c r="M234" s="178"/>
      <c r="T234" s="179"/>
      <c r="AT234" s="175" t="s">
        <v>184</v>
      </c>
      <c r="AU234" s="175" t="s">
        <v>83</v>
      </c>
      <c r="AV234" s="14" t="s">
        <v>81</v>
      </c>
      <c r="AW234" s="14" t="s">
        <v>30</v>
      </c>
      <c r="AX234" s="14" t="s">
        <v>73</v>
      </c>
      <c r="AY234" s="175" t="s">
        <v>173</v>
      </c>
    </row>
    <row r="235" spans="2:65" s="12" customFormat="1" ht="11.25">
      <c r="B235" s="149"/>
      <c r="D235" s="145" t="s">
        <v>184</v>
      </c>
      <c r="E235" s="150" t="s">
        <v>1</v>
      </c>
      <c r="F235" s="151" t="s">
        <v>114</v>
      </c>
      <c r="H235" s="152">
        <v>172.07</v>
      </c>
      <c r="I235" s="153"/>
      <c r="L235" s="149"/>
      <c r="M235" s="154"/>
      <c r="T235" s="155"/>
      <c r="AT235" s="150" t="s">
        <v>184</v>
      </c>
      <c r="AU235" s="150" t="s">
        <v>83</v>
      </c>
      <c r="AV235" s="12" t="s">
        <v>83</v>
      </c>
      <c r="AW235" s="12" t="s">
        <v>30</v>
      </c>
      <c r="AX235" s="12" t="s">
        <v>81</v>
      </c>
      <c r="AY235" s="150" t="s">
        <v>173</v>
      </c>
    </row>
    <row r="236" spans="2:65" s="1" customFormat="1" ht="24.2" customHeight="1">
      <c r="B236" s="31"/>
      <c r="C236" s="132" t="s">
        <v>348</v>
      </c>
      <c r="D236" s="132" t="s">
        <v>175</v>
      </c>
      <c r="E236" s="133" t="s">
        <v>349</v>
      </c>
      <c r="F236" s="134" t="s">
        <v>350</v>
      </c>
      <c r="G236" s="135" t="s">
        <v>178</v>
      </c>
      <c r="H236" s="136">
        <v>2064.84</v>
      </c>
      <c r="I236" s="137"/>
      <c r="J236" s="138">
        <f>ROUND(I236*H236,2)</f>
        <v>0</v>
      </c>
      <c r="K236" s="134" t="s">
        <v>179</v>
      </c>
      <c r="L236" s="31"/>
      <c r="M236" s="139" t="s">
        <v>1</v>
      </c>
      <c r="N236" s="140" t="s">
        <v>38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180</v>
      </c>
      <c r="AT236" s="143" t="s">
        <v>175</v>
      </c>
      <c r="AU236" s="143" t="s">
        <v>83</v>
      </c>
      <c r="AY236" s="16" t="s">
        <v>173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81</v>
      </c>
      <c r="BK236" s="144">
        <f>ROUND(I236*H236,2)</f>
        <v>0</v>
      </c>
      <c r="BL236" s="16" t="s">
        <v>180</v>
      </c>
      <c r="BM236" s="143" t="s">
        <v>351</v>
      </c>
    </row>
    <row r="237" spans="2:65" s="1" customFormat="1" ht="19.5">
      <c r="B237" s="31"/>
      <c r="D237" s="145" t="s">
        <v>182</v>
      </c>
      <c r="F237" s="146" t="s">
        <v>352</v>
      </c>
      <c r="I237" s="147"/>
      <c r="L237" s="31"/>
      <c r="M237" s="148"/>
      <c r="T237" s="55"/>
      <c r="AT237" s="16" t="s">
        <v>182</v>
      </c>
      <c r="AU237" s="16" t="s">
        <v>83</v>
      </c>
    </row>
    <row r="238" spans="2:65" s="12" customFormat="1" ht="11.25">
      <c r="B238" s="149"/>
      <c r="D238" s="145" t="s">
        <v>184</v>
      </c>
      <c r="E238" s="150" t="s">
        <v>1</v>
      </c>
      <c r="F238" s="151" t="s">
        <v>114</v>
      </c>
      <c r="H238" s="152">
        <v>172.07</v>
      </c>
      <c r="I238" s="153"/>
      <c r="L238" s="149"/>
      <c r="M238" s="154"/>
      <c r="T238" s="155"/>
      <c r="AT238" s="150" t="s">
        <v>184</v>
      </c>
      <c r="AU238" s="150" t="s">
        <v>83</v>
      </c>
      <c r="AV238" s="12" t="s">
        <v>83</v>
      </c>
      <c r="AW238" s="12" t="s">
        <v>30</v>
      </c>
      <c r="AX238" s="12" t="s">
        <v>81</v>
      </c>
      <c r="AY238" s="150" t="s">
        <v>173</v>
      </c>
    </row>
    <row r="239" spans="2:65" s="12" customFormat="1" ht="11.25">
      <c r="B239" s="149"/>
      <c r="D239" s="145" t="s">
        <v>184</v>
      </c>
      <c r="F239" s="151" t="s">
        <v>353</v>
      </c>
      <c r="H239" s="152">
        <v>2064.84</v>
      </c>
      <c r="I239" s="153"/>
      <c r="L239" s="149"/>
      <c r="M239" s="154"/>
      <c r="T239" s="155"/>
      <c r="AT239" s="150" t="s">
        <v>184</v>
      </c>
      <c r="AU239" s="150" t="s">
        <v>83</v>
      </c>
      <c r="AV239" s="12" t="s">
        <v>83</v>
      </c>
      <c r="AW239" s="12" t="s">
        <v>4</v>
      </c>
      <c r="AX239" s="12" t="s">
        <v>81</v>
      </c>
      <c r="AY239" s="150" t="s">
        <v>173</v>
      </c>
    </row>
    <row r="240" spans="2:65" s="1" customFormat="1" ht="33" customHeight="1">
      <c r="B240" s="31"/>
      <c r="C240" s="132" t="s">
        <v>354</v>
      </c>
      <c r="D240" s="132" t="s">
        <v>175</v>
      </c>
      <c r="E240" s="133" t="s">
        <v>355</v>
      </c>
      <c r="F240" s="134" t="s">
        <v>356</v>
      </c>
      <c r="G240" s="135" t="s">
        <v>188</v>
      </c>
      <c r="H240" s="136">
        <v>1.1890000000000001</v>
      </c>
      <c r="I240" s="137"/>
      <c r="J240" s="138">
        <f>ROUND(I240*H240,2)</f>
        <v>0</v>
      </c>
      <c r="K240" s="134" t="s">
        <v>179</v>
      </c>
      <c r="L240" s="31"/>
      <c r="M240" s="139" t="s">
        <v>1</v>
      </c>
      <c r="N240" s="140" t="s">
        <v>38</v>
      </c>
      <c r="P240" s="141">
        <f>O240*H240</f>
        <v>0</v>
      </c>
      <c r="Q240" s="141">
        <v>0</v>
      </c>
      <c r="R240" s="141">
        <f>Q240*H240</f>
        <v>0</v>
      </c>
      <c r="S240" s="141">
        <v>2.9000000000000001E-2</v>
      </c>
      <c r="T240" s="142">
        <f>S240*H240</f>
        <v>3.4481000000000005E-2</v>
      </c>
      <c r="AR240" s="143" t="s">
        <v>180</v>
      </c>
      <c r="AT240" s="143" t="s">
        <v>175</v>
      </c>
      <c r="AU240" s="143" t="s">
        <v>83</v>
      </c>
      <c r="AY240" s="16" t="s">
        <v>173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81</v>
      </c>
      <c r="BK240" s="144">
        <f>ROUND(I240*H240,2)</f>
        <v>0</v>
      </c>
      <c r="BL240" s="16" t="s">
        <v>180</v>
      </c>
      <c r="BM240" s="143" t="s">
        <v>357</v>
      </c>
    </row>
    <row r="241" spans="2:65" s="1" customFormat="1" ht="19.5">
      <c r="B241" s="31"/>
      <c r="D241" s="145" t="s">
        <v>182</v>
      </c>
      <c r="F241" s="146" t="s">
        <v>358</v>
      </c>
      <c r="I241" s="147"/>
      <c r="L241" s="31"/>
      <c r="M241" s="148"/>
      <c r="T241" s="55"/>
      <c r="AT241" s="16" t="s">
        <v>182</v>
      </c>
      <c r="AU241" s="16" t="s">
        <v>83</v>
      </c>
    </row>
    <row r="242" spans="2:65" s="1" customFormat="1" ht="19.5">
      <c r="B242" s="31"/>
      <c r="D242" s="145" t="s">
        <v>210</v>
      </c>
      <c r="F242" s="166" t="s">
        <v>341</v>
      </c>
      <c r="I242" s="147"/>
      <c r="L242" s="31"/>
      <c r="M242" s="148"/>
      <c r="T242" s="55"/>
      <c r="AT242" s="16" t="s">
        <v>210</v>
      </c>
      <c r="AU242" s="16" t="s">
        <v>83</v>
      </c>
    </row>
    <row r="243" spans="2:65" s="12" customFormat="1" ht="33.75">
      <c r="B243" s="149"/>
      <c r="D243" s="145" t="s">
        <v>184</v>
      </c>
      <c r="E243" s="150" t="s">
        <v>1</v>
      </c>
      <c r="F243" s="151" t="s">
        <v>359</v>
      </c>
      <c r="H243" s="152">
        <v>1.1890000000000001</v>
      </c>
      <c r="I243" s="153"/>
      <c r="L243" s="149"/>
      <c r="M243" s="154"/>
      <c r="T243" s="155"/>
      <c r="AT243" s="150" t="s">
        <v>184</v>
      </c>
      <c r="AU243" s="150" t="s">
        <v>83</v>
      </c>
      <c r="AV243" s="12" t="s">
        <v>83</v>
      </c>
      <c r="AW243" s="12" t="s">
        <v>30</v>
      </c>
      <c r="AX243" s="12" t="s">
        <v>81</v>
      </c>
      <c r="AY243" s="150" t="s">
        <v>173</v>
      </c>
    </row>
    <row r="244" spans="2:65" s="1" customFormat="1" ht="21.75" customHeight="1">
      <c r="B244" s="31"/>
      <c r="C244" s="132" t="s">
        <v>360</v>
      </c>
      <c r="D244" s="132" t="s">
        <v>175</v>
      </c>
      <c r="E244" s="133" t="s">
        <v>361</v>
      </c>
      <c r="F244" s="134" t="s">
        <v>362</v>
      </c>
      <c r="G244" s="135" t="s">
        <v>178</v>
      </c>
      <c r="H244" s="136">
        <v>9.4939999999999998</v>
      </c>
      <c r="I244" s="137"/>
      <c r="J244" s="138">
        <f>ROUND(I244*H244,2)</f>
        <v>0</v>
      </c>
      <c r="K244" s="134" t="s">
        <v>179</v>
      </c>
      <c r="L244" s="31"/>
      <c r="M244" s="139" t="s">
        <v>1</v>
      </c>
      <c r="N244" s="140" t="s">
        <v>38</v>
      </c>
      <c r="P244" s="141">
        <f>O244*H244</f>
        <v>0</v>
      </c>
      <c r="Q244" s="141">
        <v>0</v>
      </c>
      <c r="R244" s="141">
        <f>Q244*H244</f>
        <v>0</v>
      </c>
      <c r="S244" s="141">
        <v>6.3E-2</v>
      </c>
      <c r="T244" s="142">
        <f>S244*H244</f>
        <v>0.59812200000000004</v>
      </c>
      <c r="AR244" s="143" t="s">
        <v>180</v>
      </c>
      <c r="AT244" s="143" t="s">
        <v>175</v>
      </c>
      <c r="AU244" s="143" t="s">
        <v>83</v>
      </c>
      <c r="AY244" s="16" t="s">
        <v>173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81</v>
      </c>
      <c r="BK244" s="144">
        <f>ROUND(I244*H244,2)</f>
        <v>0</v>
      </c>
      <c r="BL244" s="16" t="s">
        <v>180</v>
      </c>
      <c r="BM244" s="143" t="s">
        <v>363</v>
      </c>
    </row>
    <row r="245" spans="2:65" s="1" customFormat="1" ht="19.5">
      <c r="B245" s="31"/>
      <c r="D245" s="145" t="s">
        <v>182</v>
      </c>
      <c r="F245" s="146" t="s">
        <v>364</v>
      </c>
      <c r="I245" s="147"/>
      <c r="L245" s="31"/>
      <c r="M245" s="148"/>
      <c r="T245" s="55"/>
      <c r="AT245" s="16" t="s">
        <v>182</v>
      </c>
      <c r="AU245" s="16" t="s">
        <v>83</v>
      </c>
    </row>
    <row r="246" spans="2:65" s="12" customFormat="1" ht="22.5">
      <c r="B246" s="149"/>
      <c r="D246" s="145" t="s">
        <v>184</v>
      </c>
      <c r="E246" s="150" t="s">
        <v>1</v>
      </c>
      <c r="F246" s="151" t="s">
        <v>365</v>
      </c>
      <c r="H246" s="152">
        <v>3.4340000000000002</v>
      </c>
      <c r="I246" s="153"/>
      <c r="L246" s="149"/>
      <c r="M246" s="154"/>
      <c r="T246" s="155"/>
      <c r="AT246" s="150" t="s">
        <v>184</v>
      </c>
      <c r="AU246" s="150" t="s">
        <v>83</v>
      </c>
      <c r="AV246" s="12" t="s">
        <v>83</v>
      </c>
      <c r="AW246" s="12" t="s">
        <v>30</v>
      </c>
      <c r="AX246" s="12" t="s">
        <v>73</v>
      </c>
      <c r="AY246" s="150" t="s">
        <v>173</v>
      </c>
    </row>
    <row r="247" spans="2:65" s="12" customFormat="1" ht="11.25">
      <c r="B247" s="149"/>
      <c r="D247" s="145" t="s">
        <v>184</v>
      </c>
      <c r="E247" s="150" t="s">
        <v>1</v>
      </c>
      <c r="F247" s="151" t="s">
        <v>366</v>
      </c>
      <c r="H247" s="152">
        <v>6.06</v>
      </c>
      <c r="I247" s="153"/>
      <c r="L247" s="149"/>
      <c r="M247" s="154"/>
      <c r="T247" s="155"/>
      <c r="AT247" s="150" t="s">
        <v>184</v>
      </c>
      <c r="AU247" s="150" t="s">
        <v>83</v>
      </c>
      <c r="AV247" s="12" t="s">
        <v>83</v>
      </c>
      <c r="AW247" s="12" t="s">
        <v>30</v>
      </c>
      <c r="AX247" s="12" t="s">
        <v>73</v>
      </c>
      <c r="AY247" s="150" t="s">
        <v>173</v>
      </c>
    </row>
    <row r="248" spans="2:65" s="13" customFormat="1" ht="11.25">
      <c r="B248" s="167"/>
      <c r="D248" s="145" t="s">
        <v>184</v>
      </c>
      <c r="E248" s="168" t="s">
        <v>1</v>
      </c>
      <c r="F248" s="169" t="s">
        <v>226</v>
      </c>
      <c r="H248" s="170">
        <v>9.4939999999999998</v>
      </c>
      <c r="I248" s="171"/>
      <c r="L248" s="167"/>
      <c r="M248" s="172"/>
      <c r="T248" s="173"/>
      <c r="AT248" s="168" t="s">
        <v>184</v>
      </c>
      <c r="AU248" s="168" t="s">
        <v>83</v>
      </c>
      <c r="AV248" s="13" t="s">
        <v>180</v>
      </c>
      <c r="AW248" s="13" t="s">
        <v>30</v>
      </c>
      <c r="AX248" s="13" t="s">
        <v>81</v>
      </c>
      <c r="AY248" s="168" t="s">
        <v>173</v>
      </c>
    </row>
    <row r="249" spans="2:65" s="1" customFormat="1" ht="24.2" customHeight="1">
      <c r="B249" s="31"/>
      <c r="C249" s="132" t="s">
        <v>367</v>
      </c>
      <c r="D249" s="132" t="s">
        <v>175</v>
      </c>
      <c r="E249" s="133" t="s">
        <v>368</v>
      </c>
      <c r="F249" s="134" t="s">
        <v>369</v>
      </c>
      <c r="G249" s="135" t="s">
        <v>188</v>
      </c>
      <c r="H249" s="136">
        <v>1.1950000000000001</v>
      </c>
      <c r="I249" s="137"/>
      <c r="J249" s="138">
        <f>ROUND(I249*H249,2)</f>
        <v>0</v>
      </c>
      <c r="K249" s="134" t="s">
        <v>179</v>
      </c>
      <c r="L249" s="31"/>
      <c r="M249" s="139" t="s">
        <v>1</v>
      </c>
      <c r="N249" s="140" t="s">
        <v>38</v>
      </c>
      <c r="P249" s="141">
        <f>O249*H249</f>
        <v>0</v>
      </c>
      <c r="Q249" s="141">
        <v>0</v>
      </c>
      <c r="R249" s="141">
        <f>Q249*H249</f>
        <v>0</v>
      </c>
      <c r="S249" s="141">
        <v>1.8</v>
      </c>
      <c r="T249" s="142">
        <f>S249*H249</f>
        <v>2.1510000000000002</v>
      </c>
      <c r="AR249" s="143" t="s">
        <v>180</v>
      </c>
      <c r="AT249" s="143" t="s">
        <v>175</v>
      </c>
      <c r="AU249" s="143" t="s">
        <v>83</v>
      </c>
      <c r="AY249" s="16" t="s">
        <v>173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81</v>
      </c>
      <c r="BK249" s="144">
        <f>ROUND(I249*H249,2)</f>
        <v>0</v>
      </c>
      <c r="BL249" s="16" t="s">
        <v>180</v>
      </c>
      <c r="BM249" s="143" t="s">
        <v>370</v>
      </c>
    </row>
    <row r="250" spans="2:65" s="1" customFormat="1" ht="29.25">
      <c r="B250" s="31"/>
      <c r="D250" s="145" t="s">
        <v>182</v>
      </c>
      <c r="F250" s="146" t="s">
        <v>371</v>
      </c>
      <c r="I250" s="147"/>
      <c r="L250" s="31"/>
      <c r="M250" s="148"/>
      <c r="T250" s="55"/>
      <c r="AT250" s="16" t="s">
        <v>182</v>
      </c>
      <c r="AU250" s="16" t="s">
        <v>83</v>
      </c>
    </row>
    <row r="251" spans="2:65" s="12" customFormat="1" ht="22.5">
      <c r="B251" s="149"/>
      <c r="D251" s="145" t="s">
        <v>184</v>
      </c>
      <c r="E251" s="150" t="s">
        <v>1</v>
      </c>
      <c r="F251" s="151" t="s">
        <v>372</v>
      </c>
      <c r="H251" s="152">
        <v>0.35099999999999998</v>
      </c>
      <c r="I251" s="153"/>
      <c r="L251" s="149"/>
      <c r="M251" s="154"/>
      <c r="T251" s="155"/>
      <c r="AT251" s="150" t="s">
        <v>184</v>
      </c>
      <c r="AU251" s="150" t="s">
        <v>83</v>
      </c>
      <c r="AV251" s="12" t="s">
        <v>83</v>
      </c>
      <c r="AW251" s="12" t="s">
        <v>30</v>
      </c>
      <c r="AX251" s="12" t="s">
        <v>73</v>
      </c>
      <c r="AY251" s="150" t="s">
        <v>173</v>
      </c>
    </row>
    <row r="252" spans="2:65" s="12" customFormat="1" ht="11.25">
      <c r="B252" s="149"/>
      <c r="D252" s="145" t="s">
        <v>184</v>
      </c>
      <c r="E252" s="150" t="s">
        <v>1</v>
      </c>
      <c r="F252" s="151" t="s">
        <v>373</v>
      </c>
      <c r="H252" s="152">
        <v>0.84399999999999997</v>
      </c>
      <c r="I252" s="153"/>
      <c r="L252" s="149"/>
      <c r="M252" s="154"/>
      <c r="T252" s="155"/>
      <c r="AT252" s="150" t="s">
        <v>184</v>
      </c>
      <c r="AU252" s="150" t="s">
        <v>83</v>
      </c>
      <c r="AV252" s="12" t="s">
        <v>83</v>
      </c>
      <c r="AW252" s="12" t="s">
        <v>30</v>
      </c>
      <c r="AX252" s="12" t="s">
        <v>73</v>
      </c>
      <c r="AY252" s="150" t="s">
        <v>173</v>
      </c>
    </row>
    <row r="253" spans="2:65" s="13" customFormat="1" ht="11.25">
      <c r="B253" s="167"/>
      <c r="D253" s="145" t="s">
        <v>184</v>
      </c>
      <c r="E253" s="168" t="s">
        <v>1</v>
      </c>
      <c r="F253" s="169" t="s">
        <v>226</v>
      </c>
      <c r="H253" s="170">
        <v>1.1950000000000001</v>
      </c>
      <c r="I253" s="171"/>
      <c r="L253" s="167"/>
      <c r="M253" s="172"/>
      <c r="T253" s="173"/>
      <c r="AT253" s="168" t="s">
        <v>184</v>
      </c>
      <c r="AU253" s="168" t="s">
        <v>83</v>
      </c>
      <c r="AV253" s="13" t="s">
        <v>180</v>
      </c>
      <c r="AW253" s="13" t="s">
        <v>30</v>
      </c>
      <c r="AX253" s="13" t="s">
        <v>81</v>
      </c>
      <c r="AY253" s="168" t="s">
        <v>173</v>
      </c>
    </row>
    <row r="254" spans="2:65" s="1" customFormat="1" ht="24.2" customHeight="1">
      <c r="B254" s="31"/>
      <c r="C254" s="132" t="s">
        <v>374</v>
      </c>
      <c r="D254" s="132" t="s">
        <v>175</v>
      </c>
      <c r="E254" s="133" t="s">
        <v>375</v>
      </c>
      <c r="F254" s="134" t="s">
        <v>376</v>
      </c>
      <c r="G254" s="135" t="s">
        <v>282</v>
      </c>
      <c r="H254" s="136">
        <v>1.5</v>
      </c>
      <c r="I254" s="137"/>
      <c r="J254" s="138">
        <f>ROUND(I254*H254,2)</f>
        <v>0</v>
      </c>
      <c r="K254" s="134" t="s">
        <v>179</v>
      </c>
      <c r="L254" s="31"/>
      <c r="M254" s="139" t="s">
        <v>1</v>
      </c>
      <c r="N254" s="140" t="s">
        <v>38</v>
      </c>
      <c r="P254" s="141">
        <f>O254*H254</f>
        <v>0</v>
      </c>
      <c r="Q254" s="141">
        <v>3.0999999999999999E-3</v>
      </c>
      <c r="R254" s="141">
        <f>Q254*H254</f>
        <v>4.6499999999999996E-3</v>
      </c>
      <c r="S254" s="141">
        <v>8.6999999999999994E-2</v>
      </c>
      <c r="T254" s="142">
        <f>S254*H254</f>
        <v>0.1305</v>
      </c>
      <c r="AR254" s="143" t="s">
        <v>180</v>
      </c>
      <c r="AT254" s="143" t="s">
        <v>175</v>
      </c>
      <c r="AU254" s="143" t="s">
        <v>83</v>
      </c>
      <c r="AY254" s="16" t="s">
        <v>173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81</v>
      </c>
      <c r="BK254" s="144">
        <f>ROUND(I254*H254,2)</f>
        <v>0</v>
      </c>
      <c r="BL254" s="16" t="s">
        <v>180</v>
      </c>
      <c r="BM254" s="143" t="s">
        <v>377</v>
      </c>
    </row>
    <row r="255" spans="2:65" s="1" customFormat="1" ht="29.25">
      <c r="B255" s="31"/>
      <c r="D255" s="145" t="s">
        <v>182</v>
      </c>
      <c r="F255" s="146" t="s">
        <v>378</v>
      </c>
      <c r="I255" s="147"/>
      <c r="L255" s="31"/>
      <c r="M255" s="148"/>
      <c r="T255" s="55"/>
      <c r="AT255" s="16" t="s">
        <v>182</v>
      </c>
      <c r="AU255" s="16" t="s">
        <v>83</v>
      </c>
    </row>
    <row r="256" spans="2:65" s="12" customFormat="1" ht="11.25">
      <c r="B256" s="149"/>
      <c r="D256" s="145" t="s">
        <v>184</v>
      </c>
      <c r="E256" s="150" t="s">
        <v>1</v>
      </c>
      <c r="F256" s="151" t="s">
        <v>379</v>
      </c>
      <c r="H256" s="152">
        <v>1.5</v>
      </c>
      <c r="I256" s="153"/>
      <c r="L256" s="149"/>
      <c r="M256" s="154"/>
      <c r="T256" s="155"/>
      <c r="AT256" s="150" t="s">
        <v>184</v>
      </c>
      <c r="AU256" s="150" t="s">
        <v>83</v>
      </c>
      <c r="AV256" s="12" t="s">
        <v>83</v>
      </c>
      <c r="AW256" s="12" t="s">
        <v>30</v>
      </c>
      <c r="AX256" s="12" t="s">
        <v>81</v>
      </c>
      <c r="AY256" s="150" t="s">
        <v>173</v>
      </c>
    </row>
    <row r="257" spans="2:65" s="1" customFormat="1" ht="24.2" customHeight="1">
      <c r="B257" s="31"/>
      <c r="C257" s="132" t="s">
        <v>380</v>
      </c>
      <c r="D257" s="132" t="s">
        <v>175</v>
      </c>
      <c r="E257" s="133" t="s">
        <v>381</v>
      </c>
      <c r="F257" s="134" t="s">
        <v>382</v>
      </c>
      <c r="G257" s="135" t="s">
        <v>282</v>
      </c>
      <c r="H257" s="136">
        <v>1</v>
      </c>
      <c r="I257" s="137"/>
      <c r="J257" s="138">
        <f>ROUND(I257*H257,2)</f>
        <v>0</v>
      </c>
      <c r="K257" s="134" t="s">
        <v>179</v>
      </c>
      <c r="L257" s="31"/>
      <c r="M257" s="139" t="s">
        <v>1</v>
      </c>
      <c r="N257" s="140" t="s">
        <v>38</v>
      </c>
      <c r="P257" s="141">
        <f>O257*H257</f>
        <v>0</v>
      </c>
      <c r="Q257" s="141">
        <v>3.8800000000000002E-3</v>
      </c>
      <c r="R257" s="141">
        <f>Q257*H257</f>
        <v>3.8800000000000002E-3</v>
      </c>
      <c r="S257" s="141">
        <v>0.21</v>
      </c>
      <c r="T257" s="142">
        <f>S257*H257</f>
        <v>0.21</v>
      </c>
      <c r="AR257" s="143" t="s">
        <v>180</v>
      </c>
      <c r="AT257" s="143" t="s">
        <v>175</v>
      </c>
      <c r="AU257" s="143" t="s">
        <v>83</v>
      </c>
      <c r="AY257" s="16" t="s">
        <v>173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81</v>
      </c>
      <c r="BK257" s="144">
        <f>ROUND(I257*H257,2)</f>
        <v>0</v>
      </c>
      <c r="BL257" s="16" t="s">
        <v>180</v>
      </c>
      <c r="BM257" s="143" t="s">
        <v>383</v>
      </c>
    </row>
    <row r="258" spans="2:65" s="1" customFormat="1" ht="29.25">
      <c r="B258" s="31"/>
      <c r="D258" s="145" t="s">
        <v>182</v>
      </c>
      <c r="F258" s="146" t="s">
        <v>384</v>
      </c>
      <c r="I258" s="147"/>
      <c r="L258" s="31"/>
      <c r="M258" s="148"/>
      <c r="T258" s="55"/>
      <c r="AT258" s="16" t="s">
        <v>182</v>
      </c>
      <c r="AU258" s="16" t="s">
        <v>83</v>
      </c>
    </row>
    <row r="259" spans="2:65" s="12" customFormat="1" ht="11.25">
      <c r="B259" s="149"/>
      <c r="D259" s="145" t="s">
        <v>184</v>
      </c>
      <c r="E259" s="150" t="s">
        <v>1</v>
      </c>
      <c r="F259" s="151" t="s">
        <v>385</v>
      </c>
      <c r="H259" s="152">
        <v>1</v>
      </c>
      <c r="I259" s="153"/>
      <c r="L259" s="149"/>
      <c r="M259" s="154"/>
      <c r="T259" s="155"/>
      <c r="AT259" s="150" t="s">
        <v>184</v>
      </c>
      <c r="AU259" s="150" t="s">
        <v>83</v>
      </c>
      <c r="AV259" s="12" t="s">
        <v>83</v>
      </c>
      <c r="AW259" s="12" t="s">
        <v>30</v>
      </c>
      <c r="AX259" s="12" t="s">
        <v>81</v>
      </c>
      <c r="AY259" s="150" t="s">
        <v>173</v>
      </c>
    </row>
    <row r="260" spans="2:65" s="1" customFormat="1" ht="24.2" customHeight="1">
      <c r="B260" s="31"/>
      <c r="C260" s="132" t="s">
        <v>386</v>
      </c>
      <c r="D260" s="132" t="s">
        <v>175</v>
      </c>
      <c r="E260" s="133" t="s">
        <v>387</v>
      </c>
      <c r="F260" s="134" t="s">
        <v>388</v>
      </c>
      <c r="G260" s="135" t="s">
        <v>282</v>
      </c>
      <c r="H260" s="136">
        <v>40</v>
      </c>
      <c r="I260" s="137"/>
      <c r="J260" s="138">
        <f>ROUND(I260*H260,2)</f>
        <v>0</v>
      </c>
      <c r="K260" s="134" t="s">
        <v>179</v>
      </c>
      <c r="L260" s="31"/>
      <c r="M260" s="139" t="s">
        <v>1</v>
      </c>
      <c r="N260" s="140" t="s">
        <v>38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180</v>
      </c>
      <c r="AT260" s="143" t="s">
        <v>175</v>
      </c>
      <c r="AU260" s="143" t="s">
        <v>83</v>
      </c>
      <c r="AY260" s="16" t="s">
        <v>173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81</v>
      </c>
      <c r="BK260" s="144">
        <f>ROUND(I260*H260,2)</f>
        <v>0</v>
      </c>
      <c r="BL260" s="16" t="s">
        <v>180</v>
      </c>
      <c r="BM260" s="143" t="s">
        <v>389</v>
      </c>
    </row>
    <row r="261" spans="2:65" s="1" customFormat="1" ht="19.5">
      <c r="B261" s="31"/>
      <c r="D261" s="145" t="s">
        <v>182</v>
      </c>
      <c r="F261" s="146" t="s">
        <v>390</v>
      </c>
      <c r="I261" s="147"/>
      <c r="L261" s="31"/>
      <c r="M261" s="148"/>
      <c r="T261" s="55"/>
      <c r="AT261" s="16" t="s">
        <v>182</v>
      </c>
      <c r="AU261" s="16" t="s">
        <v>83</v>
      </c>
    </row>
    <row r="262" spans="2:65" s="1" customFormat="1" ht="19.5">
      <c r="B262" s="31"/>
      <c r="D262" s="145" t="s">
        <v>210</v>
      </c>
      <c r="F262" s="166" t="s">
        <v>391</v>
      </c>
      <c r="I262" s="147"/>
      <c r="L262" s="31"/>
      <c r="M262" s="148"/>
      <c r="T262" s="55"/>
      <c r="AT262" s="16" t="s">
        <v>210</v>
      </c>
      <c r="AU262" s="16" t="s">
        <v>83</v>
      </c>
    </row>
    <row r="263" spans="2:65" s="12" customFormat="1" ht="22.5">
      <c r="B263" s="149"/>
      <c r="D263" s="145" t="s">
        <v>184</v>
      </c>
      <c r="E263" s="150" t="s">
        <v>1</v>
      </c>
      <c r="F263" s="151" t="s">
        <v>392</v>
      </c>
      <c r="H263" s="152">
        <v>40</v>
      </c>
      <c r="I263" s="153"/>
      <c r="L263" s="149"/>
      <c r="M263" s="154"/>
      <c r="T263" s="155"/>
      <c r="AT263" s="150" t="s">
        <v>184</v>
      </c>
      <c r="AU263" s="150" t="s">
        <v>83</v>
      </c>
      <c r="AV263" s="12" t="s">
        <v>83</v>
      </c>
      <c r="AW263" s="12" t="s">
        <v>30</v>
      </c>
      <c r="AX263" s="12" t="s">
        <v>81</v>
      </c>
      <c r="AY263" s="150" t="s">
        <v>173</v>
      </c>
    </row>
    <row r="264" spans="2:65" s="1" customFormat="1" ht="24.2" customHeight="1">
      <c r="B264" s="31"/>
      <c r="C264" s="132" t="s">
        <v>393</v>
      </c>
      <c r="D264" s="132" t="s">
        <v>175</v>
      </c>
      <c r="E264" s="133" t="s">
        <v>394</v>
      </c>
      <c r="F264" s="134" t="s">
        <v>395</v>
      </c>
      <c r="G264" s="135" t="s">
        <v>282</v>
      </c>
      <c r="H264" s="136">
        <v>40</v>
      </c>
      <c r="I264" s="137"/>
      <c r="J264" s="138">
        <f>ROUND(I264*H264,2)</f>
        <v>0</v>
      </c>
      <c r="K264" s="134" t="s">
        <v>179</v>
      </c>
      <c r="L264" s="31"/>
      <c r="M264" s="139" t="s">
        <v>1</v>
      </c>
      <c r="N264" s="140" t="s">
        <v>38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180</v>
      </c>
      <c r="AT264" s="143" t="s">
        <v>175</v>
      </c>
      <c r="AU264" s="143" t="s">
        <v>83</v>
      </c>
      <c r="AY264" s="16" t="s">
        <v>173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81</v>
      </c>
      <c r="BK264" s="144">
        <f>ROUND(I264*H264,2)</f>
        <v>0</v>
      </c>
      <c r="BL264" s="16" t="s">
        <v>180</v>
      </c>
      <c r="BM264" s="143" t="s">
        <v>396</v>
      </c>
    </row>
    <row r="265" spans="2:65" s="1" customFormat="1" ht="19.5">
      <c r="B265" s="31"/>
      <c r="D265" s="145" t="s">
        <v>182</v>
      </c>
      <c r="F265" s="146" t="s">
        <v>397</v>
      </c>
      <c r="I265" s="147"/>
      <c r="L265" s="31"/>
      <c r="M265" s="148"/>
      <c r="T265" s="55"/>
      <c r="AT265" s="16" t="s">
        <v>182</v>
      </c>
      <c r="AU265" s="16" t="s">
        <v>83</v>
      </c>
    </row>
    <row r="266" spans="2:65" s="12" customFormat="1" ht="22.5">
      <c r="B266" s="149"/>
      <c r="D266" s="145" t="s">
        <v>184</v>
      </c>
      <c r="E266" s="150" t="s">
        <v>1</v>
      </c>
      <c r="F266" s="151" t="s">
        <v>398</v>
      </c>
      <c r="H266" s="152">
        <v>40</v>
      </c>
      <c r="I266" s="153"/>
      <c r="L266" s="149"/>
      <c r="M266" s="154"/>
      <c r="T266" s="155"/>
      <c r="AT266" s="150" t="s">
        <v>184</v>
      </c>
      <c r="AU266" s="150" t="s">
        <v>83</v>
      </c>
      <c r="AV266" s="12" t="s">
        <v>83</v>
      </c>
      <c r="AW266" s="12" t="s">
        <v>30</v>
      </c>
      <c r="AX266" s="12" t="s">
        <v>73</v>
      </c>
      <c r="AY266" s="150" t="s">
        <v>173</v>
      </c>
    </row>
    <row r="267" spans="2:65" s="13" customFormat="1" ht="11.25">
      <c r="B267" s="167"/>
      <c r="D267" s="145" t="s">
        <v>184</v>
      </c>
      <c r="E267" s="168" t="s">
        <v>1</v>
      </c>
      <c r="F267" s="169" t="s">
        <v>226</v>
      </c>
      <c r="H267" s="170">
        <v>40</v>
      </c>
      <c r="I267" s="171"/>
      <c r="L267" s="167"/>
      <c r="M267" s="172"/>
      <c r="T267" s="173"/>
      <c r="AT267" s="168" t="s">
        <v>184</v>
      </c>
      <c r="AU267" s="168" t="s">
        <v>83</v>
      </c>
      <c r="AV267" s="13" t="s">
        <v>180</v>
      </c>
      <c r="AW267" s="13" t="s">
        <v>30</v>
      </c>
      <c r="AX267" s="13" t="s">
        <v>81</v>
      </c>
      <c r="AY267" s="168" t="s">
        <v>173</v>
      </c>
    </row>
    <row r="268" spans="2:65" s="1" customFormat="1" ht="37.9" customHeight="1">
      <c r="B268" s="31"/>
      <c r="C268" s="132" t="s">
        <v>399</v>
      </c>
      <c r="D268" s="132" t="s">
        <v>175</v>
      </c>
      <c r="E268" s="133" t="s">
        <v>400</v>
      </c>
      <c r="F268" s="134" t="s">
        <v>401</v>
      </c>
      <c r="G268" s="135" t="s">
        <v>178</v>
      </c>
      <c r="H268" s="136">
        <v>85.87</v>
      </c>
      <c r="I268" s="137"/>
      <c r="J268" s="138">
        <f>ROUND(I268*H268,2)</f>
        <v>0</v>
      </c>
      <c r="K268" s="134" t="s">
        <v>179</v>
      </c>
      <c r="L268" s="31"/>
      <c r="M268" s="139" t="s">
        <v>1</v>
      </c>
      <c r="N268" s="140" t="s">
        <v>38</v>
      </c>
      <c r="P268" s="141">
        <f>O268*H268</f>
        <v>0</v>
      </c>
      <c r="Q268" s="141">
        <v>0</v>
      </c>
      <c r="R268" s="141">
        <f>Q268*H268</f>
        <v>0</v>
      </c>
      <c r="S268" s="141">
        <v>0.02</v>
      </c>
      <c r="T268" s="142">
        <f>S268*H268</f>
        <v>1.7174</v>
      </c>
      <c r="AR268" s="143" t="s">
        <v>180</v>
      </c>
      <c r="AT268" s="143" t="s">
        <v>175</v>
      </c>
      <c r="AU268" s="143" t="s">
        <v>83</v>
      </c>
      <c r="AY268" s="16" t="s">
        <v>173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6" t="s">
        <v>81</v>
      </c>
      <c r="BK268" s="144">
        <f>ROUND(I268*H268,2)</f>
        <v>0</v>
      </c>
      <c r="BL268" s="16" t="s">
        <v>180</v>
      </c>
      <c r="BM268" s="143" t="s">
        <v>402</v>
      </c>
    </row>
    <row r="269" spans="2:65" s="1" customFormat="1" ht="19.5">
      <c r="B269" s="31"/>
      <c r="D269" s="145" t="s">
        <v>182</v>
      </c>
      <c r="F269" s="146" t="s">
        <v>403</v>
      </c>
      <c r="I269" s="147"/>
      <c r="L269" s="31"/>
      <c r="M269" s="148"/>
      <c r="T269" s="55"/>
      <c r="AT269" s="16" t="s">
        <v>182</v>
      </c>
      <c r="AU269" s="16" t="s">
        <v>83</v>
      </c>
    </row>
    <row r="270" spans="2:65" s="12" customFormat="1" ht="11.25">
      <c r="B270" s="149"/>
      <c r="D270" s="145" t="s">
        <v>184</v>
      </c>
      <c r="E270" s="150" t="s">
        <v>1</v>
      </c>
      <c r="F270" s="151" t="s">
        <v>404</v>
      </c>
      <c r="H270" s="152">
        <v>44.17</v>
      </c>
      <c r="I270" s="153"/>
      <c r="L270" s="149"/>
      <c r="M270" s="154"/>
      <c r="T270" s="155"/>
      <c r="AT270" s="150" t="s">
        <v>184</v>
      </c>
      <c r="AU270" s="150" t="s">
        <v>83</v>
      </c>
      <c r="AV270" s="12" t="s">
        <v>83</v>
      </c>
      <c r="AW270" s="12" t="s">
        <v>30</v>
      </c>
      <c r="AX270" s="12" t="s">
        <v>73</v>
      </c>
      <c r="AY270" s="150" t="s">
        <v>173</v>
      </c>
    </row>
    <row r="271" spans="2:65" s="12" customFormat="1" ht="11.25">
      <c r="B271" s="149"/>
      <c r="D271" s="145" t="s">
        <v>184</v>
      </c>
      <c r="E271" s="150" t="s">
        <v>1</v>
      </c>
      <c r="F271" s="151" t="s">
        <v>405</v>
      </c>
      <c r="H271" s="152">
        <v>27.1</v>
      </c>
      <c r="I271" s="153"/>
      <c r="L271" s="149"/>
      <c r="M271" s="154"/>
      <c r="T271" s="155"/>
      <c r="AT271" s="150" t="s">
        <v>184</v>
      </c>
      <c r="AU271" s="150" t="s">
        <v>83</v>
      </c>
      <c r="AV271" s="12" t="s">
        <v>83</v>
      </c>
      <c r="AW271" s="12" t="s">
        <v>30</v>
      </c>
      <c r="AX271" s="12" t="s">
        <v>73</v>
      </c>
      <c r="AY271" s="150" t="s">
        <v>173</v>
      </c>
    </row>
    <row r="272" spans="2:65" s="12" customFormat="1" ht="11.25">
      <c r="B272" s="149"/>
      <c r="D272" s="145" t="s">
        <v>184</v>
      </c>
      <c r="E272" s="150" t="s">
        <v>1</v>
      </c>
      <c r="F272" s="151" t="s">
        <v>406</v>
      </c>
      <c r="H272" s="152">
        <v>2.16</v>
      </c>
      <c r="I272" s="153"/>
      <c r="L272" s="149"/>
      <c r="M272" s="154"/>
      <c r="T272" s="155"/>
      <c r="AT272" s="150" t="s">
        <v>184</v>
      </c>
      <c r="AU272" s="150" t="s">
        <v>83</v>
      </c>
      <c r="AV272" s="12" t="s">
        <v>83</v>
      </c>
      <c r="AW272" s="12" t="s">
        <v>30</v>
      </c>
      <c r="AX272" s="12" t="s">
        <v>73</v>
      </c>
      <c r="AY272" s="150" t="s">
        <v>173</v>
      </c>
    </row>
    <row r="273" spans="2:65" s="12" customFormat="1" ht="11.25">
      <c r="B273" s="149"/>
      <c r="D273" s="145" t="s">
        <v>184</v>
      </c>
      <c r="E273" s="150" t="s">
        <v>1</v>
      </c>
      <c r="F273" s="151" t="s">
        <v>407</v>
      </c>
      <c r="H273" s="152">
        <v>1.42</v>
      </c>
      <c r="I273" s="153"/>
      <c r="L273" s="149"/>
      <c r="M273" s="154"/>
      <c r="T273" s="155"/>
      <c r="AT273" s="150" t="s">
        <v>184</v>
      </c>
      <c r="AU273" s="150" t="s">
        <v>83</v>
      </c>
      <c r="AV273" s="12" t="s">
        <v>83</v>
      </c>
      <c r="AW273" s="12" t="s">
        <v>30</v>
      </c>
      <c r="AX273" s="12" t="s">
        <v>73</v>
      </c>
      <c r="AY273" s="150" t="s">
        <v>173</v>
      </c>
    </row>
    <row r="274" spans="2:65" s="12" customFormat="1" ht="11.25">
      <c r="B274" s="149"/>
      <c r="D274" s="145" t="s">
        <v>184</v>
      </c>
      <c r="E274" s="150" t="s">
        <v>1</v>
      </c>
      <c r="F274" s="151" t="s">
        <v>408</v>
      </c>
      <c r="H274" s="152">
        <v>1.42</v>
      </c>
      <c r="I274" s="153"/>
      <c r="L274" s="149"/>
      <c r="M274" s="154"/>
      <c r="T274" s="155"/>
      <c r="AT274" s="150" t="s">
        <v>184</v>
      </c>
      <c r="AU274" s="150" t="s">
        <v>83</v>
      </c>
      <c r="AV274" s="12" t="s">
        <v>83</v>
      </c>
      <c r="AW274" s="12" t="s">
        <v>30</v>
      </c>
      <c r="AX274" s="12" t="s">
        <v>73</v>
      </c>
      <c r="AY274" s="150" t="s">
        <v>173</v>
      </c>
    </row>
    <row r="275" spans="2:65" s="12" customFormat="1" ht="11.25">
      <c r="B275" s="149"/>
      <c r="D275" s="145" t="s">
        <v>184</v>
      </c>
      <c r="E275" s="150" t="s">
        <v>1</v>
      </c>
      <c r="F275" s="151" t="s">
        <v>409</v>
      </c>
      <c r="H275" s="152">
        <v>5.6</v>
      </c>
      <c r="I275" s="153"/>
      <c r="L275" s="149"/>
      <c r="M275" s="154"/>
      <c r="T275" s="155"/>
      <c r="AT275" s="150" t="s">
        <v>184</v>
      </c>
      <c r="AU275" s="150" t="s">
        <v>83</v>
      </c>
      <c r="AV275" s="12" t="s">
        <v>83</v>
      </c>
      <c r="AW275" s="12" t="s">
        <v>30</v>
      </c>
      <c r="AX275" s="12" t="s">
        <v>73</v>
      </c>
      <c r="AY275" s="150" t="s">
        <v>173</v>
      </c>
    </row>
    <row r="276" spans="2:65" s="12" customFormat="1" ht="11.25">
      <c r="B276" s="149"/>
      <c r="D276" s="145" t="s">
        <v>184</v>
      </c>
      <c r="E276" s="150" t="s">
        <v>1</v>
      </c>
      <c r="F276" s="151" t="s">
        <v>410</v>
      </c>
      <c r="H276" s="152">
        <v>4</v>
      </c>
      <c r="I276" s="153"/>
      <c r="L276" s="149"/>
      <c r="M276" s="154"/>
      <c r="T276" s="155"/>
      <c r="AT276" s="150" t="s">
        <v>184</v>
      </c>
      <c r="AU276" s="150" t="s">
        <v>83</v>
      </c>
      <c r="AV276" s="12" t="s">
        <v>83</v>
      </c>
      <c r="AW276" s="12" t="s">
        <v>30</v>
      </c>
      <c r="AX276" s="12" t="s">
        <v>73</v>
      </c>
      <c r="AY276" s="150" t="s">
        <v>173</v>
      </c>
    </row>
    <row r="277" spans="2:65" s="13" customFormat="1" ht="11.25">
      <c r="B277" s="167"/>
      <c r="D277" s="145" t="s">
        <v>184</v>
      </c>
      <c r="E277" s="168" t="s">
        <v>119</v>
      </c>
      <c r="F277" s="169" t="s">
        <v>226</v>
      </c>
      <c r="H277" s="170">
        <v>85.87</v>
      </c>
      <c r="I277" s="171"/>
      <c r="L277" s="167"/>
      <c r="M277" s="172"/>
      <c r="T277" s="173"/>
      <c r="AT277" s="168" t="s">
        <v>184</v>
      </c>
      <c r="AU277" s="168" t="s">
        <v>83</v>
      </c>
      <c r="AV277" s="13" t="s">
        <v>180</v>
      </c>
      <c r="AW277" s="13" t="s">
        <v>30</v>
      </c>
      <c r="AX277" s="13" t="s">
        <v>81</v>
      </c>
      <c r="AY277" s="168" t="s">
        <v>173</v>
      </c>
    </row>
    <row r="278" spans="2:65" s="1" customFormat="1" ht="37.9" customHeight="1">
      <c r="B278" s="31"/>
      <c r="C278" s="132" t="s">
        <v>411</v>
      </c>
      <c r="D278" s="132" t="s">
        <v>175</v>
      </c>
      <c r="E278" s="133" t="s">
        <v>412</v>
      </c>
      <c r="F278" s="134" t="s">
        <v>413</v>
      </c>
      <c r="G278" s="135" t="s">
        <v>178</v>
      </c>
      <c r="H278" s="136">
        <v>376.24</v>
      </c>
      <c r="I278" s="137"/>
      <c r="J278" s="138">
        <f>ROUND(I278*H278,2)</f>
        <v>0</v>
      </c>
      <c r="K278" s="134" t="s">
        <v>179</v>
      </c>
      <c r="L278" s="31"/>
      <c r="M278" s="139" t="s">
        <v>1</v>
      </c>
      <c r="N278" s="140" t="s">
        <v>38</v>
      </c>
      <c r="P278" s="141">
        <f>O278*H278</f>
        <v>0</v>
      </c>
      <c r="Q278" s="141">
        <v>0</v>
      </c>
      <c r="R278" s="141">
        <f>Q278*H278</f>
        <v>0</v>
      </c>
      <c r="S278" s="141">
        <v>0.01</v>
      </c>
      <c r="T278" s="142">
        <f>S278*H278</f>
        <v>3.7624</v>
      </c>
      <c r="AR278" s="143" t="s">
        <v>180</v>
      </c>
      <c r="AT278" s="143" t="s">
        <v>175</v>
      </c>
      <c r="AU278" s="143" t="s">
        <v>83</v>
      </c>
      <c r="AY278" s="16" t="s">
        <v>173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81</v>
      </c>
      <c r="BK278" s="144">
        <f>ROUND(I278*H278,2)</f>
        <v>0</v>
      </c>
      <c r="BL278" s="16" t="s">
        <v>180</v>
      </c>
      <c r="BM278" s="143" t="s">
        <v>414</v>
      </c>
    </row>
    <row r="279" spans="2:65" s="1" customFormat="1" ht="29.25">
      <c r="B279" s="31"/>
      <c r="D279" s="145" t="s">
        <v>182</v>
      </c>
      <c r="F279" s="146" t="s">
        <v>415</v>
      </c>
      <c r="I279" s="147"/>
      <c r="L279" s="31"/>
      <c r="M279" s="148"/>
      <c r="T279" s="55"/>
      <c r="AT279" s="16" t="s">
        <v>182</v>
      </c>
      <c r="AU279" s="16" t="s">
        <v>83</v>
      </c>
    </row>
    <row r="280" spans="2:65" s="12" customFormat="1" ht="11.25">
      <c r="B280" s="149"/>
      <c r="D280" s="145" t="s">
        <v>184</v>
      </c>
      <c r="E280" s="150" t="s">
        <v>1</v>
      </c>
      <c r="F280" s="151" t="s">
        <v>416</v>
      </c>
      <c r="H280" s="152">
        <v>118.63</v>
      </c>
      <c r="I280" s="153"/>
      <c r="L280" s="149"/>
      <c r="M280" s="154"/>
      <c r="T280" s="155"/>
      <c r="AT280" s="150" t="s">
        <v>184</v>
      </c>
      <c r="AU280" s="150" t="s">
        <v>83</v>
      </c>
      <c r="AV280" s="12" t="s">
        <v>83</v>
      </c>
      <c r="AW280" s="12" t="s">
        <v>30</v>
      </c>
      <c r="AX280" s="12" t="s">
        <v>73</v>
      </c>
      <c r="AY280" s="150" t="s">
        <v>173</v>
      </c>
    </row>
    <row r="281" spans="2:65" s="12" customFormat="1" ht="11.25">
      <c r="B281" s="149"/>
      <c r="D281" s="145" t="s">
        <v>184</v>
      </c>
      <c r="E281" s="150" t="s">
        <v>1</v>
      </c>
      <c r="F281" s="151" t="s">
        <v>417</v>
      </c>
      <c r="H281" s="152">
        <v>101.63500000000001</v>
      </c>
      <c r="I281" s="153"/>
      <c r="L281" s="149"/>
      <c r="M281" s="154"/>
      <c r="T281" s="155"/>
      <c r="AT281" s="150" t="s">
        <v>184</v>
      </c>
      <c r="AU281" s="150" t="s">
        <v>83</v>
      </c>
      <c r="AV281" s="12" t="s">
        <v>83</v>
      </c>
      <c r="AW281" s="12" t="s">
        <v>30</v>
      </c>
      <c r="AX281" s="12" t="s">
        <v>73</v>
      </c>
      <c r="AY281" s="150" t="s">
        <v>173</v>
      </c>
    </row>
    <row r="282" spans="2:65" s="12" customFormat="1" ht="11.25">
      <c r="B282" s="149"/>
      <c r="D282" s="145" t="s">
        <v>184</v>
      </c>
      <c r="E282" s="150" t="s">
        <v>1</v>
      </c>
      <c r="F282" s="151" t="s">
        <v>418</v>
      </c>
      <c r="H282" s="152">
        <v>78.424999999999997</v>
      </c>
      <c r="I282" s="153"/>
      <c r="L282" s="149"/>
      <c r="M282" s="154"/>
      <c r="T282" s="155"/>
      <c r="AT282" s="150" t="s">
        <v>184</v>
      </c>
      <c r="AU282" s="150" t="s">
        <v>83</v>
      </c>
      <c r="AV282" s="12" t="s">
        <v>83</v>
      </c>
      <c r="AW282" s="12" t="s">
        <v>30</v>
      </c>
      <c r="AX282" s="12" t="s">
        <v>73</v>
      </c>
      <c r="AY282" s="150" t="s">
        <v>173</v>
      </c>
    </row>
    <row r="283" spans="2:65" s="12" customFormat="1" ht="11.25">
      <c r="B283" s="149"/>
      <c r="D283" s="145" t="s">
        <v>184</v>
      </c>
      <c r="E283" s="150" t="s">
        <v>1</v>
      </c>
      <c r="F283" s="151" t="s">
        <v>419</v>
      </c>
      <c r="H283" s="152">
        <v>61.8</v>
      </c>
      <c r="I283" s="153"/>
      <c r="L283" s="149"/>
      <c r="M283" s="154"/>
      <c r="T283" s="155"/>
      <c r="AT283" s="150" t="s">
        <v>184</v>
      </c>
      <c r="AU283" s="150" t="s">
        <v>83</v>
      </c>
      <c r="AV283" s="12" t="s">
        <v>83</v>
      </c>
      <c r="AW283" s="12" t="s">
        <v>30</v>
      </c>
      <c r="AX283" s="12" t="s">
        <v>73</v>
      </c>
      <c r="AY283" s="150" t="s">
        <v>173</v>
      </c>
    </row>
    <row r="284" spans="2:65" s="12" customFormat="1" ht="11.25">
      <c r="B284" s="149"/>
      <c r="D284" s="145" t="s">
        <v>184</v>
      </c>
      <c r="E284" s="150" t="s">
        <v>1</v>
      </c>
      <c r="F284" s="151" t="s">
        <v>420</v>
      </c>
      <c r="H284" s="152">
        <v>54.65</v>
      </c>
      <c r="I284" s="153"/>
      <c r="L284" s="149"/>
      <c r="M284" s="154"/>
      <c r="T284" s="155"/>
      <c r="AT284" s="150" t="s">
        <v>184</v>
      </c>
      <c r="AU284" s="150" t="s">
        <v>83</v>
      </c>
      <c r="AV284" s="12" t="s">
        <v>83</v>
      </c>
      <c r="AW284" s="12" t="s">
        <v>30</v>
      </c>
      <c r="AX284" s="12" t="s">
        <v>73</v>
      </c>
      <c r="AY284" s="150" t="s">
        <v>173</v>
      </c>
    </row>
    <row r="285" spans="2:65" s="12" customFormat="1" ht="11.25">
      <c r="B285" s="149"/>
      <c r="D285" s="145" t="s">
        <v>184</v>
      </c>
      <c r="E285" s="150" t="s">
        <v>1</v>
      </c>
      <c r="F285" s="151" t="s">
        <v>421</v>
      </c>
      <c r="H285" s="152">
        <v>-38.9</v>
      </c>
      <c r="I285" s="153"/>
      <c r="L285" s="149"/>
      <c r="M285" s="154"/>
      <c r="T285" s="155"/>
      <c r="AT285" s="150" t="s">
        <v>184</v>
      </c>
      <c r="AU285" s="150" t="s">
        <v>83</v>
      </c>
      <c r="AV285" s="12" t="s">
        <v>83</v>
      </c>
      <c r="AW285" s="12" t="s">
        <v>30</v>
      </c>
      <c r="AX285" s="12" t="s">
        <v>73</v>
      </c>
      <c r="AY285" s="150" t="s">
        <v>173</v>
      </c>
    </row>
    <row r="286" spans="2:65" s="13" customFormat="1" ht="11.25">
      <c r="B286" s="167"/>
      <c r="D286" s="145" t="s">
        <v>184</v>
      </c>
      <c r="E286" s="168" t="s">
        <v>122</v>
      </c>
      <c r="F286" s="169" t="s">
        <v>226</v>
      </c>
      <c r="H286" s="170">
        <v>376.24</v>
      </c>
      <c r="I286" s="171"/>
      <c r="L286" s="167"/>
      <c r="M286" s="172"/>
      <c r="T286" s="173"/>
      <c r="AT286" s="168" t="s">
        <v>184</v>
      </c>
      <c r="AU286" s="168" t="s">
        <v>83</v>
      </c>
      <c r="AV286" s="13" t="s">
        <v>180</v>
      </c>
      <c r="AW286" s="13" t="s">
        <v>30</v>
      </c>
      <c r="AX286" s="13" t="s">
        <v>81</v>
      </c>
      <c r="AY286" s="168" t="s">
        <v>173</v>
      </c>
    </row>
    <row r="287" spans="2:65" s="1" customFormat="1" ht="37.9" customHeight="1">
      <c r="B287" s="31"/>
      <c r="C287" s="132" t="s">
        <v>422</v>
      </c>
      <c r="D287" s="132" t="s">
        <v>175</v>
      </c>
      <c r="E287" s="133" t="s">
        <v>423</v>
      </c>
      <c r="F287" s="134" t="s">
        <v>424</v>
      </c>
      <c r="G287" s="135" t="s">
        <v>178</v>
      </c>
      <c r="H287" s="136">
        <v>38.9</v>
      </c>
      <c r="I287" s="137"/>
      <c r="J287" s="138">
        <f>ROUND(I287*H287,2)</f>
        <v>0</v>
      </c>
      <c r="K287" s="134" t="s">
        <v>179</v>
      </c>
      <c r="L287" s="31"/>
      <c r="M287" s="139" t="s">
        <v>1</v>
      </c>
      <c r="N287" s="140" t="s">
        <v>38</v>
      </c>
      <c r="P287" s="141">
        <f>O287*H287</f>
        <v>0</v>
      </c>
      <c r="Q287" s="141">
        <v>0</v>
      </c>
      <c r="R287" s="141">
        <f>Q287*H287</f>
        <v>0</v>
      </c>
      <c r="S287" s="141">
        <v>4.5999999999999999E-2</v>
      </c>
      <c r="T287" s="142">
        <f>S287*H287</f>
        <v>1.7893999999999999</v>
      </c>
      <c r="AR287" s="143" t="s">
        <v>180</v>
      </c>
      <c r="AT287" s="143" t="s">
        <v>175</v>
      </c>
      <c r="AU287" s="143" t="s">
        <v>83</v>
      </c>
      <c r="AY287" s="16" t="s">
        <v>173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81</v>
      </c>
      <c r="BK287" s="144">
        <f>ROUND(I287*H287,2)</f>
        <v>0</v>
      </c>
      <c r="BL287" s="16" t="s">
        <v>180</v>
      </c>
      <c r="BM287" s="143" t="s">
        <v>425</v>
      </c>
    </row>
    <row r="288" spans="2:65" s="1" customFormat="1" ht="29.25">
      <c r="B288" s="31"/>
      <c r="D288" s="145" t="s">
        <v>182</v>
      </c>
      <c r="F288" s="146" t="s">
        <v>426</v>
      </c>
      <c r="I288" s="147"/>
      <c r="L288" s="31"/>
      <c r="M288" s="148"/>
      <c r="T288" s="55"/>
      <c r="AT288" s="16" t="s">
        <v>182</v>
      </c>
      <c r="AU288" s="16" t="s">
        <v>83</v>
      </c>
    </row>
    <row r="289" spans="2:65" s="14" customFormat="1" ht="11.25">
      <c r="B289" s="174"/>
      <c r="D289" s="145" t="s">
        <v>184</v>
      </c>
      <c r="E289" s="175" t="s">
        <v>1</v>
      </c>
      <c r="F289" s="176" t="s">
        <v>427</v>
      </c>
      <c r="H289" s="175" t="s">
        <v>1</v>
      </c>
      <c r="I289" s="177"/>
      <c r="L289" s="174"/>
      <c r="M289" s="178"/>
      <c r="T289" s="179"/>
      <c r="AT289" s="175" t="s">
        <v>184</v>
      </c>
      <c r="AU289" s="175" t="s">
        <v>83</v>
      </c>
      <c r="AV289" s="14" t="s">
        <v>81</v>
      </c>
      <c r="AW289" s="14" t="s">
        <v>30</v>
      </c>
      <c r="AX289" s="14" t="s">
        <v>73</v>
      </c>
      <c r="AY289" s="175" t="s">
        <v>173</v>
      </c>
    </row>
    <row r="290" spans="2:65" s="12" customFormat="1" ht="22.5">
      <c r="B290" s="149"/>
      <c r="D290" s="145" t="s">
        <v>184</v>
      </c>
      <c r="E290" s="150" t="s">
        <v>1</v>
      </c>
      <c r="F290" s="151" t="s">
        <v>428</v>
      </c>
      <c r="H290" s="152">
        <v>21</v>
      </c>
      <c r="I290" s="153"/>
      <c r="L290" s="149"/>
      <c r="M290" s="154"/>
      <c r="T290" s="155"/>
      <c r="AT290" s="150" t="s">
        <v>184</v>
      </c>
      <c r="AU290" s="150" t="s">
        <v>83</v>
      </c>
      <c r="AV290" s="12" t="s">
        <v>83</v>
      </c>
      <c r="AW290" s="12" t="s">
        <v>30</v>
      </c>
      <c r="AX290" s="12" t="s">
        <v>73</v>
      </c>
      <c r="AY290" s="150" t="s">
        <v>173</v>
      </c>
    </row>
    <row r="291" spans="2:65" s="14" customFormat="1" ht="11.25">
      <c r="B291" s="174"/>
      <c r="D291" s="145" t="s">
        <v>184</v>
      </c>
      <c r="E291" s="175" t="s">
        <v>1</v>
      </c>
      <c r="F291" s="176" t="s">
        <v>429</v>
      </c>
      <c r="H291" s="175" t="s">
        <v>1</v>
      </c>
      <c r="I291" s="177"/>
      <c r="L291" s="174"/>
      <c r="M291" s="178"/>
      <c r="T291" s="179"/>
      <c r="AT291" s="175" t="s">
        <v>184</v>
      </c>
      <c r="AU291" s="175" t="s">
        <v>83</v>
      </c>
      <c r="AV291" s="14" t="s">
        <v>81</v>
      </c>
      <c r="AW291" s="14" t="s">
        <v>30</v>
      </c>
      <c r="AX291" s="14" t="s">
        <v>73</v>
      </c>
      <c r="AY291" s="175" t="s">
        <v>173</v>
      </c>
    </row>
    <row r="292" spans="2:65" s="12" customFormat="1" ht="22.5">
      <c r="B292" s="149"/>
      <c r="D292" s="145" t="s">
        <v>184</v>
      </c>
      <c r="E292" s="150" t="s">
        <v>1</v>
      </c>
      <c r="F292" s="151" t="s">
        <v>430</v>
      </c>
      <c r="H292" s="152">
        <v>17.899999999999999</v>
      </c>
      <c r="I292" s="153"/>
      <c r="L292" s="149"/>
      <c r="M292" s="154"/>
      <c r="T292" s="155"/>
      <c r="AT292" s="150" t="s">
        <v>184</v>
      </c>
      <c r="AU292" s="150" t="s">
        <v>83</v>
      </c>
      <c r="AV292" s="12" t="s">
        <v>83</v>
      </c>
      <c r="AW292" s="12" t="s">
        <v>30</v>
      </c>
      <c r="AX292" s="12" t="s">
        <v>73</v>
      </c>
      <c r="AY292" s="150" t="s">
        <v>173</v>
      </c>
    </row>
    <row r="293" spans="2:65" s="13" customFormat="1" ht="11.25">
      <c r="B293" s="167"/>
      <c r="D293" s="145" t="s">
        <v>184</v>
      </c>
      <c r="E293" s="168" t="s">
        <v>116</v>
      </c>
      <c r="F293" s="169" t="s">
        <v>226</v>
      </c>
      <c r="H293" s="170">
        <v>38.9</v>
      </c>
      <c r="I293" s="171"/>
      <c r="L293" s="167"/>
      <c r="M293" s="172"/>
      <c r="T293" s="173"/>
      <c r="AT293" s="168" t="s">
        <v>184</v>
      </c>
      <c r="AU293" s="168" t="s">
        <v>83</v>
      </c>
      <c r="AV293" s="13" t="s">
        <v>180</v>
      </c>
      <c r="AW293" s="13" t="s">
        <v>30</v>
      </c>
      <c r="AX293" s="13" t="s">
        <v>81</v>
      </c>
      <c r="AY293" s="168" t="s">
        <v>173</v>
      </c>
    </row>
    <row r="294" spans="2:65" s="1" customFormat="1" ht="24.2" customHeight="1">
      <c r="B294" s="31"/>
      <c r="C294" s="132" t="s">
        <v>431</v>
      </c>
      <c r="D294" s="132" t="s">
        <v>175</v>
      </c>
      <c r="E294" s="133" t="s">
        <v>432</v>
      </c>
      <c r="F294" s="134" t="s">
        <v>433</v>
      </c>
      <c r="G294" s="135" t="s">
        <v>434</v>
      </c>
      <c r="H294" s="136">
        <v>1</v>
      </c>
      <c r="I294" s="137"/>
      <c r="J294" s="138">
        <f>ROUND(I294*H294,2)</f>
        <v>0</v>
      </c>
      <c r="K294" s="134" t="s">
        <v>1</v>
      </c>
      <c r="L294" s="31"/>
      <c r="M294" s="139" t="s">
        <v>1</v>
      </c>
      <c r="N294" s="140" t="s">
        <v>38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180</v>
      </c>
      <c r="AT294" s="143" t="s">
        <v>175</v>
      </c>
      <c r="AU294" s="143" t="s">
        <v>83</v>
      </c>
      <c r="AY294" s="16" t="s">
        <v>173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81</v>
      </c>
      <c r="BK294" s="144">
        <f>ROUND(I294*H294,2)</f>
        <v>0</v>
      </c>
      <c r="BL294" s="16" t="s">
        <v>180</v>
      </c>
      <c r="BM294" s="143" t="s">
        <v>435</v>
      </c>
    </row>
    <row r="295" spans="2:65" s="1" customFormat="1" ht="19.5">
      <c r="B295" s="31"/>
      <c r="D295" s="145" t="s">
        <v>182</v>
      </c>
      <c r="F295" s="146" t="s">
        <v>433</v>
      </c>
      <c r="I295" s="147"/>
      <c r="L295" s="31"/>
      <c r="M295" s="148"/>
      <c r="T295" s="55"/>
      <c r="AT295" s="16" t="s">
        <v>182</v>
      </c>
      <c r="AU295" s="16" t="s">
        <v>83</v>
      </c>
    </row>
    <row r="296" spans="2:65" s="1" customFormat="1" ht="16.5" customHeight="1">
      <c r="B296" s="31"/>
      <c r="C296" s="132" t="s">
        <v>436</v>
      </c>
      <c r="D296" s="132" t="s">
        <v>175</v>
      </c>
      <c r="E296" s="133" t="s">
        <v>437</v>
      </c>
      <c r="F296" s="134" t="s">
        <v>438</v>
      </c>
      <c r="G296" s="135" t="s">
        <v>434</v>
      </c>
      <c r="H296" s="136">
        <v>1</v>
      </c>
      <c r="I296" s="137"/>
      <c r="J296" s="138">
        <f>ROUND(I296*H296,2)</f>
        <v>0</v>
      </c>
      <c r="K296" s="134" t="s">
        <v>1</v>
      </c>
      <c r="L296" s="31"/>
      <c r="M296" s="139" t="s">
        <v>1</v>
      </c>
      <c r="N296" s="140" t="s">
        <v>38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180</v>
      </c>
      <c r="AT296" s="143" t="s">
        <v>175</v>
      </c>
      <c r="AU296" s="143" t="s">
        <v>83</v>
      </c>
      <c r="AY296" s="16" t="s">
        <v>173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81</v>
      </c>
      <c r="BK296" s="144">
        <f>ROUND(I296*H296,2)</f>
        <v>0</v>
      </c>
      <c r="BL296" s="16" t="s">
        <v>180</v>
      </c>
      <c r="BM296" s="143" t="s">
        <v>439</v>
      </c>
    </row>
    <row r="297" spans="2:65" s="1" customFormat="1" ht="11.25">
      <c r="B297" s="31"/>
      <c r="D297" s="145" t="s">
        <v>182</v>
      </c>
      <c r="F297" s="146" t="s">
        <v>438</v>
      </c>
      <c r="I297" s="147"/>
      <c r="L297" s="31"/>
      <c r="M297" s="148"/>
      <c r="T297" s="55"/>
      <c r="AT297" s="16" t="s">
        <v>182</v>
      </c>
      <c r="AU297" s="16" t="s">
        <v>83</v>
      </c>
    </row>
    <row r="298" spans="2:65" s="1" customFormat="1" ht="16.5" customHeight="1">
      <c r="B298" s="31"/>
      <c r="C298" s="132" t="s">
        <v>440</v>
      </c>
      <c r="D298" s="132" t="s">
        <v>175</v>
      </c>
      <c r="E298" s="133" t="s">
        <v>441</v>
      </c>
      <c r="F298" s="134" t="s">
        <v>442</v>
      </c>
      <c r="G298" s="135" t="s">
        <v>234</v>
      </c>
      <c r="H298" s="136">
        <v>3</v>
      </c>
      <c r="I298" s="137"/>
      <c r="J298" s="138">
        <f>ROUND(I298*H298,2)</f>
        <v>0</v>
      </c>
      <c r="K298" s="134" t="s">
        <v>1</v>
      </c>
      <c r="L298" s="31"/>
      <c r="M298" s="139" t="s">
        <v>1</v>
      </c>
      <c r="N298" s="140" t="s">
        <v>38</v>
      </c>
      <c r="P298" s="141">
        <f>O298*H298</f>
        <v>0</v>
      </c>
      <c r="Q298" s="141">
        <v>0</v>
      </c>
      <c r="R298" s="141">
        <f>Q298*H298</f>
        <v>0</v>
      </c>
      <c r="S298" s="141">
        <v>0.1</v>
      </c>
      <c r="T298" s="142">
        <f>S298*H298</f>
        <v>0.30000000000000004</v>
      </c>
      <c r="AR298" s="143" t="s">
        <v>180</v>
      </c>
      <c r="AT298" s="143" t="s">
        <v>175</v>
      </c>
      <c r="AU298" s="143" t="s">
        <v>83</v>
      </c>
      <c r="AY298" s="16" t="s">
        <v>173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81</v>
      </c>
      <c r="BK298" s="144">
        <f>ROUND(I298*H298,2)</f>
        <v>0</v>
      </c>
      <c r="BL298" s="16" t="s">
        <v>180</v>
      </c>
      <c r="BM298" s="143" t="s">
        <v>443</v>
      </c>
    </row>
    <row r="299" spans="2:65" s="1" customFormat="1" ht="11.25">
      <c r="B299" s="31"/>
      <c r="D299" s="145" t="s">
        <v>182</v>
      </c>
      <c r="F299" s="146" t="s">
        <v>442</v>
      </c>
      <c r="I299" s="147"/>
      <c r="L299" s="31"/>
      <c r="M299" s="148"/>
      <c r="T299" s="55"/>
      <c r="AT299" s="16" t="s">
        <v>182</v>
      </c>
      <c r="AU299" s="16" t="s">
        <v>83</v>
      </c>
    </row>
    <row r="300" spans="2:65" s="12" customFormat="1" ht="11.25">
      <c r="B300" s="149"/>
      <c r="D300" s="145" t="s">
        <v>184</v>
      </c>
      <c r="E300" s="150" t="s">
        <v>1</v>
      </c>
      <c r="F300" s="151" t="s">
        <v>444</v>
      </c>
      <c r="H300" s="152">
        <v>3</v>
      </c>
      <c r="I300" s="153"/>
      <c r="L300" s="149"/>
      <c r="M300" s="154"/>
      <c r="T300" s="155"/>
      <c r="AT300" s="150" t="s">
        <v>184</v>
      </c>
      <c r="AU300" s="150" t="s">
        <v>83</v>
      </c>
      <c r="AV300" s="12" t="s">
        <v>83</v>
      </c>
      <c r="AW300" s="12" t="s">
        <v>30</v>
      </c>
      <c r="AX300" s="12" t="s">
        <v>81</v>
      </c>
      <c r="AY300" s="150" t="s">
        <v>173</v>
      </c>
    </row>
    <row r="301" spans="2:65" s="1" customFormat="1" ht="24.2" customHeight="1">
      <c r="B301" s="31"/>
      <c r="C301" s="132" t="s">
        <v>445</v>
      </c>
      <c r="D301" s="132" t="s">
        <v>175</v>
      </c>
      <c r="E301" s="133" t="s">
        <v>446</v>
      </c>
      <c r="F301" s="134" t="s">
        <v>447</v>
      </c>
      <c r="G301" s="135" t="s">
        <v>234</v>
      </c>
      <c r="H301" s="136">
        <v>1</v>
      </c>
      <c r="I301" s="137"/>
      <c r="J301" s="138">
        <f>ROUND(I301*H301,2)</f>
        <v>0</v>
      </c>
      <c r="K301" s="134" t="s">
        <v>1</v>
      </c>
      <c r="L301" s="31"/>
      <c r="M301" s="139" t="s">
        <v>1</v>
      </c>
      <c r="N301" s="140" t="s">
        <v>38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180</v>
      </c>
      <c r="AT301" s="143" t="s">
        <v>175</v>
      </c>
      <c r="AU301" s="143" t="s">
        <v>83</v>
      </c>
      <c r="AY301" s="16" t="s">
        <v>173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81</v>
      </c>
      <c r="BK301" s="144">
        <f>ROUND(I301*H301,2)</f>
        <v>0</v>
      </c>
      <c r="BL301" s="16" t="s">
        <v>180</v>
      </c>
      <c r="BM301" s="143" t="s">
        <v>448</v>
      </c>
    </row>
    <row r="302" spans="2:65" s="1" customFormat="1" ht="19.5">
      <c r="B302" s="31"/>
      <c r="D302" s="145" t="s">
        <v>182</v>
      </c>
      <c r="F302" s="146" t="s">
        <v>447</v>
      </c>
      <c r="I302" s="147"/>
      <c r="L302" s="31"/>
      <c r="M302" s="148"/>
      <c r="T302" s="55"/>
      <c r="AT302" s="16" t="s">
        <v>182</v>
      </c>
      <c r="AU302" s="16" t="s">
        <v>83</v>
      </c>
    </row>
    <row r="303" spans="2:65" s="14" customFormat="1" ht="11.25">
      <c r="B303" s="174"/>
      <c r="D303" s="145" t="s">
        <v>184</v>
      </c>
      <c r="E303" s="175" t="s">
        <v>1</v>
      </c>
      <c r="F303" s="176" t="s">
        <v>449</v>
      </c>
      <c r="H303" s="175" t="s">
        <v>1</v>
      </c>
      <c r="I303" s="177"/>
      <c r="L303" s="174"/>
      <c r="M303" s="178"/>
      <c r="T303" s="179"/>
      <c r="AT303" s="175" t="s">
        <v>184</v>
      </c>
      <c r="AU303" s="175" t="s">
        <v>83</v>
      </c>
      <c r="AV303" s="14" t="s">
        <v>81</v>
      </c>
      <c r="AW303" s="14" t="s">
        <v>30</v>
      </c>
      <c r="AX303" s="14" t="s">
        <v>73</v>
      </c>
      <c r="AY303" s="175" t="s">
        <v>173</v>
      </c>
    </row>
    <row r="304" spans="2:65" s="12" customFormat="1" ht="11.25">
      <c r="B304" s="149"/>
      <c r="D304" s="145" t="s">
        <v>184</v>
      </c>
      <c r="E304" s="150" t="s">
        <v>1</v>
      </c>
      <c r="F304" s="151" t="s">
        <v>81</v>
      </c>
      <c r="H304" s="152">
        <v>1</v>
      </c>
      <c r="I304" s="153"/>
      <c r="L304" s="149"/>
      <c r="M304" s="154"/>
      <c r="T304" s="155"/>
      <c r="AT304" s="150" t="s">
        <v>184</v>
      </c>
      <c r="AU304" s="150" t="s">
        <v>83</v>
      </c>
      <c r="AV304" s="12" t="s">
        <v>83</v>
      </c>
      <c r="AW304" s="12" t="s">
        <v>30</v>
      </c>
      <c r="AX304" s="12" t="s">
        <v>81</v>
      </c>
      <c r="AY304" s="150" t="s">
        <v>173</v>
      </c>
    </row>
    <row r="305" spans="2:65" s="11" customFormat="1" ht="22.9" customHeight="1">
      <c r="B305" s="120"/>
      <c r="D305" s="121" t="s">
        <v>72</v>
      </c>
      <c r="E305" s="130" t="s">
        <v>450</v>
      </c>
      <c r="F305" s="130" t="s">
        <v>451</v>
      </c>
      <c r="I305" s="123"/>
      <c r="J305" s="131">
        <f>BK305</f>
        <v>0</v>
      </c>
      <c r="L305" s="120"/>
      <c r="M305" s="125"/>
      <c r="P305" s="126">
        <f>SUM(P306:P314)</f>
        <v>0</v>
      </c>
      <c r="R305" s="126">
        <f>SUM(R306:R314)</f>
        <v>0</v>
      </c>
      <c r="T305" s="127">
        <f>SUM(T306:T314)</f>
        <v>0</v>
      </c>
      <c r="AR305" s="121" t="s">
        <v>81</v>
      </c>
      <c r="AT305" s="128" t="s">
        <v>72</v>
      </c>
      <c r="AU305" s="128" t="s">
        <v>81</v>
      </c>
      <c r="AY305" s="121" t="s">
        <v>173</v>
      </c>
      <c r="BK305" s="129">
        <f>SUM(BK306:BK314)</f>
        <v>0</v>
      </c>
    </row>
    <row r="306" spans="2:65" s="1" customFormat="1" ht="24.2" customHeight="1">
      <c r="B306" s="31"/>
      <c r="C306" s="132" t="s">
        <v>452</v>
      </c>
      <c r="D306" s="132" t="s">
        <v>175</v>
      </c>
      <c r="E306" s="133" t="s">
        <v>453</v>
      </c>
      <c r="F306" s="134" t="s">
        <v>454</v>
      </c>
      <c r="G306" s="135" t="s">
        <v>201</v>
      </c>
      <c r="H306" s="136">
        <v>22.725999999999999</v>
      </c>
      <c r="I306" s="137"/>
      <c r="J306" s="138">
        <f>ROUND(I306*H306,2)</f>
        <v>0</v>
      </c>
      <c r="K306" s="134" t="s">
        <v>179</v>
      </c>
      <c r="L306" s="31"/>
      <c r="M306" s="139" t="s">
        <v>1</v>
      </c>
      <c r="N306" s="140" t="s">
        <v>38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180</v>
      </c>
      <c r="AT306" s="143" t="s">
        <v>175</v>
      </c>
      <c r="AU306" s="143" t="s">
        <v>83</v>
      </c>
      <c r="AY306" s="16" t="s">
        <v>173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6" t="s">
        <v>81</v>
      </c>
      <c r="BK306" s="144">
        <f>ROUND(I306*H306,2)</f>
        <v>0</v>
      </c>
      <c r="BL306" s="16" t="s">
        <v>180</v>
      </c>
      <c r="BM306" s="143" t="s">
        <v>455</v>
      </c>
    </row>
    <row r="307" spans="2:65" s="1" customFormat="1" ht="19.5">
      <c r="B307" s="31"/>
      <c r="D307" s="145" t="s">
        <v>182</v>
      </c>
      <c r="F307" s="146" t="s">
        <v>456</v>
      </c>
      <c r="I307" s="147"/>
      <c r="L307" s="31"/>
      <c r="M307" s="148"/>
      <c r="T307" s="55"/>
      <c r="AT307" s="16" t="s">
        <v>182</v>
      </c>
      <c r="AU307" s="16" t="s">
        <v>83</v>
      </c>
    </row>
    <row r="308" spans="2:65" s="1" customFormat="1" ht="24.2" customHeight="1">
      <c r="B308" s="31"/>
      <c r="C308" s="132" t="s">
        <v>457</v>
      </c>
      <c r="D308" s="132" t="s">
        <v>175</v>
      </c>
      <c r="E308" s="133" t="s">
        <v>458</v>
      </c>
      <c r="F308" s="134" t="s">
        <v>459</v>
      </c>
      <c r="G308" s="135" t="s">
        <v>201</v>
      </c>
      <c r="H308" s="136">
        <v>22.725999999999999</v>
      </c>
      <c r="I308" s="137"/>
      <c r="J308" s="138">
        <f>ROUND(I308*H308,2)</f>
        <v>0</v>
      </c>
      <c r="K308" s="134" t="s">
        <v>179</v>
      </c>
      <c r="L308" s="31"/>
      <c r="M308" s="139" t="s">
        <v>1</v>
      </c>
      <c r="N308" s="140" t="s">
        <v>38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180</v>
      </c>
      <c r="AT308" s="143" t="s">
        <v>175</v>
      </c>
      <c r="AU308" s="143" t="s">
        <v>83</v>
      </c>
      <c r="AY308" s="16" t="s">
        <v>173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81</v>
      </c>
      <c r="BK308" s="144">
        <f>ROUND(I308*H308,2)</f>
        <v>0</v>
      </c>
      <c r="BL308" s="16" t="s">
        <v>180</v>
      </c>
      <c r="BM308" s="143" t="s">
        <v>460</v>
      </c>
    </row>
    <row r="309" spans="2:65" s="1" customFormat="1" ht="19.5">
      <c r="B309" s="31"/>
      <c r="D309" s="145" t="s">
        <v>182</v>
      </c>
      <c r="F309" s="146" t="s">
        <v>461</v>
      </c>
      <c r="I309" s="147"/>
      <c r="L309" s="31"/>
      <c r="M309" s="148"/>
      <c r="T309" s="55"/>
      <c r="AT309" s="16" t="s">
        <v>182</v>
      </c>
      <c r="AU309" s="16" t="s">
        <v>83</v>
      </c>
    </row>
    <row r="310" spans="2:65" s="1" customFormat="1" ht="24.2" customHeight="1">
      <c r="B310" s="31"/>
      <c r="C310" s="132" t="s">
        <v>462</v>
      </c>
      <c r="D310" s="132" t="s">
        <v>175</v>
      </c>
      <c r="E310" s="133" t="s">
        <v>463</v>
      </c>
      <c r="F310" s="134" t="s">
        <v>464</v>
      </c>
      <c r="G310" s="135" t="s">
        <v>201</v>
      </c>
      <c r="H310" s="136">
        <v>113.63</v>
      </c>
      <c r="I310" s="137"/>
      <c r="J310" s="138">
        <f>ROUND(I310*H310,2)</f>
        <v>0</v>
      </c>
      <c r="K310" s="134" t="s">
        <v>179</v>
      </c>
      <c r="L310" s="31"/>
      <c r="M310" s="139" t="s">
        <v>1</v>
      </c>
      <c r="N310" s="140" t="s">
        <v>38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180</v>
      </c>
      <c r="AT310" s="143" t="s">
        <v>175</v>
      </c>
      <c r="AU310" s="143" t="s">
        <v>83</v>
      </c>
      <c r="AY310" s="16" t="s">
        <v>173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81</v>
      </c>
      <c r="BK310" s="144">
        <f>ROUND(I310*H310,2)</f>
        <v>0</v>
      </c>
      <c r="BL310" s="16" t="s">
        <v>180</v>
      </c>
      <c r="BM310" s="143" t="s">
        <v>465</v>
      </c>
    </row>
    <row r="311" spans="2:65" s="1" customFormat="1" ht="29.25">
      <c r="B311" s="31"/>
      <c r="D311" s="145" t="s">
        <v>182</v>
      </c>
      <c r="F311" s="146" t="s">
        <v>466</v>
      </c>
      <c r="I311" s="147"/>
      <c r="L311" s="31"/>
      <c r="M311" s="148"/>
      <c r="T311" s="55"/>
      <c r="AT311" s="16" t="s">
        <v>182</v>
      </c>
      <c r="AU311" s="16" t="s">
        <v>83</v>
      </c>
    </row>
    <row r="312" spans="2:65" s="12" customFormat="1" ht="11.25">
      <c r="B312" s="149"/>
      <c r="D312" s="145" t="s">
        <v>184</v>
      </c>
      <c r="F312" s="151" t="s">
        <v>467</v>
      </c>
      <c r="H312" s="152">
        <v>113.63</v>
      </c>
      <c r="I312" s="153"/>
      <c r="L312" s="149"/>
      <c r="M312" s="154"/>
      <c r="T312" s="155"/>
      <c r="AT312" s="150" t="s">
        <v>184</v>
      </c>
      <c r="AU312" s="150" t="s">
        <v>83</v>
      </c>
      <c r="AV312" s="12" t="s">
        <v>83</v>
      </c>
      <c r="AW312" s="12" t="s">
        <v>4</v>
      </c>
      <c r="AX312" s="12" t="s">
        <v>81</v>
      </c>
      <c r="AY312" s="150" t="s">
        <v>173</v>
      </c>
    </row>
    <row r="313" spans="2:65" s="1" customFormat="1" ht="33" customHeight="1">
      <c r="B313" s="31"/>
      <c r="C313" s="132" t="s">
        <v>468</v>
      </c>
      <c r="D313" s="132" t="s">
        <v>175</v>
      </c>
      <c r="E313" s="133" t="s">
        <v>469</v>
      </c>
      <c r="F313" s="134" t="s">
        <v>470</v>
      </c>
      <c r="G313" s="135" t="s">
        <v>201</v>
      </c>
      <c r="H313" s="136">
        <v>22.725999999999999</v>
      </c>
      <c r="I313" s="137"/>
      <c r="J313" s="138">
        <f>ROUND(I313*H313,2)</f>
        <v>0</v>
      </c>
      <c r="K313" s="134" t="s">
        <v>179</v>
      </c>
      <c r="L313" s="31"/>
      <c r="M313" s="139" t="s">
        <v>1</v>
      </c>
      <c r="N313" s="140" t="s">
        <v>38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180</v>
      </c>
      <c r="AT313" s="143" t="s">
        <v>175</v>
      </c>
      <c r="AU313" s="143" t="s">
        <v>83</v>
      </c>
      <c r="AY313" s="16" t="s">
        <v>173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6" t="s">
        <v>81</v>
      </c>
      <c r="BK313" s="144">
        <f>ROUND(I313*H313,2)</f>
        <v>0</v>
      </c>
      <c r="BL313" s="16" t="s">
        <v>180</v>
      </c>
      <c r="BM313" s="143" t="s">
        <v>471</v>
      </c>
    </row>
    <row r="314" spans="2:65" s="1" customFormat="1" ht="29.25">
      <c r="B314" s="31"/>
      <c r="D314" s="145" t="s">
        <v>182</v>
      </c>
      <c r="F314" s="146" t="s">
        <v>472</v>
      </c>
      <c r="I314" s="147"/>
      <c r="L314" s="31"/>
      <c r="M314" s="148"/>
      <c r="T314" s="55"/>
      <c r="AT314" s="16" t="s">
        <v>182</v>
      </c>
      <c r="AU314" s="16" t="s">
        <v>83</v>
      </c>
    </row>
    <row r="315" spans="2:65" s="11" customFormat="1" ht="22.9" customHeight="1">
      <c r="B315" s="120"/>
      <c r="D315" s="121" t="s">
        <v>72</v>
      </c>
      <c r="E315" s="130" t="s">
        <v>473</v>
      </c>
      <c r="F315" s="130" t="s">
        <v>474</v>
      </c>
      <c r="I315" s="123"/>
      <c r="J315" s="131">
        <f>BK315</f>
        <v>0</v>
      </c>
      <c r="L315" s="120"/>
      <c r="M315" s="125"/>
      <c r="P315" s="126">
        <f>SUM(P316:P317)</f>
        <v>0</v>
      </c>
      <c r="R315" s="126">
        <f>SUM(R316:R317)</f>
        <v>0</v>
      </c>
      <c r="T315" s="127">
        <f>SUM(T316:T317)</f>
        <v>0</v>
      </c>
      <c r="AR315" s="121" t="s">
        <v>81</v>
      </c>
      <c r="AT315" s="128" t="s">
        <v>72</v>
      </c>
      <c r="AU315" s="128" t="s">
        <v>81</v>
      </c>
      <c r="AY315" s="121" t="s">
        <v>173</v>
      </c>
      <c r="BK315" s="129">
        <f>SUM(BK316:BK317)</f>
        <v>0</v>
      </c>
    </row>
    <row r="316" spans="2:65" s="1" customFormat="1" ht="21.75" customHeight="1">
      <c r="B316" s="31"/>
      <c r="C316" s="132" t="s">
        <v>475</v>
      </c>
      <c r="D316" s="132" t="s">
        <v>175</v>
      </c>
      <c r="E316" s="133" t="s">
        <v>476</v>
      </c>
      <c r="F316" s="134" t="s">
        <v>477</v>
      </c>
      <c r="G316" s="135" t="s">
        <v>201</v>
      </c>
      <c r="H316" s="136">
        <v>22.765000000000001</v>
      </c>
      <c r="I316" s="137"/>
      <c r="J316" s="138">
        <f>ROUND(I316*H316,2)</f>
        <v>0</v>
      </c>
      <c r="K316" s="134" t="s">
        <v>179</v>
      </c>
      <c r="L316" s="31"/>
      <c r="M316" s="139" t="s">
        <v>1</v>
      </c>
      <c r="N316" s="140" t="s">
        <v>38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180</v>
      </c>
      <c r="AT316" s="143" t="s">
        <v>175</v>
      </c>
      <c r="AU316" s="143" t="s">
        <v>83</v>
      </c>
      <c r="AY316" s="16" t="s">
        <v>173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6" t="s">
        <v>81</v>
      </c>
      <c r="BK316" s="144">
        <f>ROUND(I316*H316,2)</f>
        <v>0</v>
      </c>
      <c r="BL316" s="16" t="s">
        <v>180</v>
      </c>
      <c r="BM316" s="143" t="s">
        <v>478</v>
      </c>
    </row>
    <row r="317" spans="2:65" s="1" customFormat="1" ht="29.25">
      <c r="B317" s="31"/>
      <c r="D317" s="145" t="s">
        <v>182</v>
      </c>
      <c r="F317" s="146" t="s">
        <v>479</v>
      </c>
      <c r="I317" s="147"/>
      <c r="L317" s="31"/>
      <c r="M317" s="148"/>
      <c r="T317" s="55"/>
      <c r="AT317" s="16" t="s">
        <v>182</v>
      </c>
      <c r="AU317" s="16" t="s">
        <v>83</v>
      </c>
    </row>
    <row r="318" spans="2:65" s="11" customFormat="1" ht="25.9" customHeight="1">
      <c r="B318" s="120"/>
      <c r="D318" s="121" t="s">
        <v>72</v>
      </c>
      <c r="E318" s="122" t="s">
        <v>480</v>
      </c>
      <c r="F318" s="122" t="s">
        <v>481</v>
      </c>
      <c r="I318" s="123"/>
      <c r="J318" s="124">
        <f>BK318</f>
        <v>0</v>
      </c>
      <c r="L318" s="120"/>
      <c r="M318" s="125"/>
      <c r="P318" s="126">
        <f>P319+P338+P362+P397+P457+P517+P546</f>
        <v>0</v>
      </c>
      <c r="R318" s="126">
        <f>R319+R338+R362+R397+R457+R517+R546</f>
        <v>6.8380804400000006</v>
      </c>
      <c r="T318" s="127">
        <f>T319+T338+T362+T397+T457+T517+T546</f>
        <v>7.8106143600000006</v>
      </c>
      <c r="AR318" s="121" t="s">
        <v>83</v>
      </c>
      <c r="AT318" s="128" t="s">
        <v>72</v>
      </c>
      <c r="AU318" s="128" t="s">
        <v>73</v>
      </c>
      <c r="AY318" s="121" t="s">
        <v>173</v>
      </c>
      <c r="BK318" s="129">
        <f>BK319+BK338+BK362+BK397+BK457+BK517+BK546</f>
        <v>0</v>
      </c>
    </row>
    <row r="319" spans="2:65" s="11" customFormat="1" ht="22.9" customHeight="1">
      <c r="B319" s="120"/>
      <c r="D319" s="121" t="s">
        <v>72</v>
      </c>
      <c r="E319" s="130" t="s">
        <v>482</v>
      </c>
      <c r="F319" s="130" t="s">
        <v>483</v>
      </c>
      <c r="I319" s="123"/>
      <c r="J319" s="131">
        <f>BK319</f>
        <v>0</v>
      </c>
      <c r="L319" s="120"/>
      <c r="M319" s="125"/>
      <c r="P319" s="126">
        <f>SUM(P320:P337)</f>
        <v>0</v>
      </c>
      <c r="R319" s="126">
        <f>SUM(R320:R337)</f>
        <v>0.1080942</v>
      </c>
      <c r="T319" s="127">
        <f>SUM(T320:T337)</f>
        <v>1.2698999999999998E-2</v>
      </c>
      <c r="AR319" s="121" t="s">
        <v>83</v>
      </c>
      <c r="AT319" s="128" t="s">
        <v>72</v>
      </c>
      <c r="AU319" s="128" t="s">
        <v>81</v>
      </c>
      <c r="AY319" s="121" t="s">
        <v>173</v>
      </c>
      <c r="BK319" s="129">
        <f>SUM(BK320:BK337)</f>
        <v>0</v>
      </c>
    </row>
    <row r="320" spans="2:65" s="1" customFormat="1" ht="24.2" customHeight="1">
      <c r="B320" s="31"/>
      <c r="C320" s="132" t="s">
        <v>484</v>
      </c>
      <c r="D320" s="132" t="s">
        <v>175</v>
      </c>
      <c r="E320" s="133" t="s">
        <v>485</v>
      </c>
      <c r="F320" s="134" t="s">
        <v>486</v>
      </c>
      <c r="G320" s="135" t="s">
        <v>178</v>
      </c>
      <c r="H320" s="136">
        <v>7.9249999999999998</v>
      </c>
      <c r="I320" s="137"/>
      <c r="J320" s="138">
        <f>ROUND(I320*H320,2)</f>
        <v>0</v>
      </c>
      <c r="K320" s="134" t="s">
        <v>179</v>
      </c>
      <c r="L320" s="31"/>
      <c r="M320" s="139" t="s">
        <v>1</v>
      </c>
      <c r="N320" s="140" t="s">
        <v>38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269</v>
      </c>
      <c r="AT320" s="143" t="s">
        <v>175</v>
      </c>
      <c r="AU320" s="143" t="s">
        <v>83</v>
      </c>
      <c r="AY320" s="16" t="s">
        <v>173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6" t="s">
        <v>81</v>
      </c>
      <c r="BK320" s="144">
        <f>ROUND(I320*H320,2)</f>
        <v>0</v>
      </c>
      <c r="BL320" s="16" t="s">
        <v>269</v>
      </c>
      <c r="BM320" s="143" t="s">
        <v>487</v>
      </c>
    </row>
    <row r="321" spans="2:65" s="1" customFormat="1" ht="19.5">
      <c r="B321" s="31"/>
      <c r="D321" s="145" t="s">
        <v>182</v>
      </c>
      <c r="F321" s="146" t="s">
        <v>488</v>
      </c>
      <c r="I321" s="147"/>
      <c r="L321" s="31"/>
      <c r="M321" s="148"/>
      <c r="T321" s="55"/>
      <c r="AT321" s="16" t="s">
        <v>182</v>
      </c>
      <c r="AU321" s="16" t="s">
        <v>83</v>
      </c>
    </row>
    <row r="322" spans="2:65" s="12" customFormat="1" ht="22.5">
      <c r="B322" s="149"/>
      <c r="D322" s="145" t="s">
        <v>184</v>
      </c>
      <c r="E322" s="150" t="s">
        <v>130</v>
      </c>
      <c r="F322" s="151" t="s">
        <v>489</v>
      </c>
      <c r="H322" s="152">
        <v>7.9249999999999998</v>
      </c>
      <c r="I322" s="153"/>
      <c r="L322" s="149"/>
      <c r="M322" s="154"/>
      <c r="T322" s="155"/>
      <c r="AT322" s="150" t="s">
        <v>184</v>
      </c>
      <c r="AU322" s="150" t="s">
        <v>83</v>
      </c>
      <c r="AV322" s="12" t="s">
        <v>83</v>
      </c>
      <c r="AW322" s="12" t="s">
        <v>30</v>
      </c>
      <c r="AX322" s="12" t="s">
        <v>81</v>
      </c>
      <c r="AY322" s="150" t="s">
        <v>173</v>
      </c>
    </row>
    <row r="323" spans="2:65" s="1" customFormat="1" ht="16.5" customHeight="1">
      <c r="B323" s="31"/>
      <c r="C323" s="156" t="s">
        <v>490</v>
      </c>
      <c r="D323" s="156" t="s">
        <v>205</v>
      </c>
      <c r="E323" s="157" t="s">
        <v>491</v>
      </c>
      <c r="F323" s="158" t="s">
        <v>492</v>
      </c>
      <c r="G323" s="159" t="s">
        <v>201</v>
      </c>
      <c r="H323" s="160">
        <v>2E-3</v>
      </c>
      <c r="I323" s="161"/>
      <c r="J323" s="162">
        <f>ROUND(I323*H323,2)</f>
        <v>0</v>
      </c>
      <c r="K323" s="158" t="s">
        <v>179</v>
      </c>
      <c r="L323" s="163"/>
      <c r="M323" s="164" t="s">
        <v>1</v>
      </c>
      <c r="N323" s="165" t="s">
        <v>38</v>
      </c>
      <c r="P323" s="141">
        <f>O323*H323</f>
        <v>0</v>
      </c>
      <c r="Q323" s="141">
        <v>1</v>
      </c>
      <c r="R323" s="141">
        <f>Q323*H323</f>
        <v>2E-3</v>
      </c>
      <c r="S323" s="141">
        <v>0</v>
      </c>
      <c r="T323" s="142">
        <f>S323*H323</f>
        <v>0</v>
      </c>
      <c r="AR323" s="143" t="s">
        <v>367</v>
      </c>
      <c r="AT323" s="143" t="s">
        <v>205</v>
      </c>
      <c r="AU323" s="143" t="s">
        <v>83</v>
      </c>
      <c r="AY323" s="16" t="s">
        <v>173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6" t="s">
        <v>81</v>
      </c>
      <c r="BK323" s="144">
        <f>ROUND(I323*H323,2)</f>
        <v>0</v>
      </c>
      <c r="BL323" s="16" t="s">
        <v>269</v>
      </c>
      <c r="BM323" s="143" t="s">
        <v>493</v>
      </c>
    </row>
    <row r="324" spans="2:65" s="1" customFormat="1" ht="11.25">
      <c r="B324" s="31"/>
      <c r="D324" s="145" t="s">
        <v>182</v>
      </c>
      <c r="F324" s="146" t="s">
        <v>492</v>
      </c>
      <c r="I324" s="147"/>
      <c r="L324" s="31"/>
      <c r="M324" s="148"/>
      <c r="T324" s="55"/>
      <c r="AT324" s="16" t="s">
        <v>182</v>
      </c>
      <c r="AU324" s="16" t="s">
        <v>83</v>
      </c>
    </row>
    <row r="325" spans="2:65" s="1" customFormat="1" ht="19.5">
      <c r="B325" s="31"/>
      <c r="D325" s="145" t="s">
        <v>210</v>
      </c>
      <c r="F325" s="166" t="s">
        <v>494</v>
      </c>
      <c r="I325" s="147"/>
      <c r="L325" s="31"/>
      <c r="M325" s="148"/>
      <c r="T325" s="55"/>
      <c r="AT325" s="16" t="s">
        <v>210</v>
      </c>
      <c r="AU325" s="16" t="s">
        <v>83</v>
      </c>
    </row>
    <row r="326" spans="2:65" s="12" customFormat="1" ht="11.25">
      <c r="B326" s="149"/>
      <c r="D326" s="145" t="s">
        <v>184</v>
      </c>
      <c r="F326" s="151" t="s">
        <v>495</v>
      </c>
      <c r="H326" s="152">
        <v>2E-3</v>
      </c>
      <c r="I326" s="153"/>
      <c r="L326" s="149"/>
      <c r="M326" s="154"/>
      <c r="T326" s="155"/>
      <c r="AT326" s="150" t="s">
        <v>184</v>
      </c>
      <c r="AU326" s="150" t="s">
        <v>83</v>
      </c>
      <c r="AV326" s="12" t="s">
        <v>83</v>
      </c>
      <c r="AW326" s="12" t="s">
        <v>4</v>
      </c>
      <c r="AX326" s="12" t="s">
        <v>81</v>
      </c>
      <c r="AY326" s="150" t="s">
        <v>173</v>
      </c>
    </row>
    <row r="327" spans="2:65" s="1" customFormat="1" ht="33" customHeight="1">
      <c r="B327" s="31"/>
      <c r="C327" s="132" t="s">
        <v>496</v>
      </c>
      <c r="D327" s="132" t="s">
        <v>175</v>
      </c>
      <c r="E327" s="133" t="s">
        <v>497</v>
      </c>
      <c r="F327" s="134" t="s">
        <v>498</v>
      </c>
      <c r="G327" s="135" t="s">
        <v>178</v>
      </c>
      <c r="H327" s="136">
        <v>7.47</v>
      </c>
      <c r="I327" s="137"/>
      <c r="J327" s="138">
        <f>ROUND(I327*H327,2)</f>
        <v>0</v>
      </c>
      <c r="K327" s="134" t="s">
        <v>179</v>
      </c>
      <c r="L327" s="31"/>
      <c r="M327" s="139" t="s">
        <v>1</v>
      </c>
      <c r="N327" s="140" t="s">
        <v>38</v>
      </c>
      <c r="P327" s="141">
        <f>O327*H327</f>
        <v>0</v>
      </c>
      <c r="Q327" s="141">
        <v>0</v>
      </c>
      <c r="R327" s="141">
        <f>Q327*H327</f>
        <v>0</v>
      </c>
      <c r="S327" s="141">
        <v>1.6999999999999999E-3</v>
      </c>
      <c r="T327" s="142">
        <f>S327*H327</f>
        <v>1.2698999999999998E-2</v>
      </c>
      <c r="AR327" s="143" t="s">
        <v>269</v>
      </c>
      <c r="AT327" s="143" t="s">
        <v>175</v>
      </c>
      <c r="AU327" s="143" t="s">
        <v>83</v>
      </c>
      <c r="AY327" s="16" t="s">
        <v>173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81</v>
      </c>
      <c r="BK327" s="144">
        <f>ROUND(I327*H327,2)</f>
        <v>0</v>
      </c>
      <c r="BL327" s="16" t="s">
        <v>269</v>
      </c>
      <c r="BM327" s="143" t="s">
        <v>499</v>
      </c>
    </row>
    <row r="328" spans="2:65" s="1" customFormat="1" ht="19.5">
      <c r="B328" s="31"/>
      <c r="D328" s="145" t="s">
        <v>182</v>
      </c>
      <c r="F328" s="146" t="s">
        <v>500</v>
      </c>
      <c r="I328" s="147"/>
      <c r="L328" s="31"/>
      <c r="M328" s="148"/>
      <c r="T328" s="55"/>
      <c r="AT328" s="16" t="s">
        <v>182</v>
      </c>
      <c r="AU328" s="16" t="s">
        <v>83</v>
      </c>
    </row>
    <row r="329" spans="2:65" s="12" customFormat="1" ht="33.75">
      <c r="B329" s="149"/>
      <c r="D329" s="145" t="s">
        <v>184</v>
      </c>
      <c r="E329" s="150" t="s">
        <v>1</v>
      </c>
      <c r="F329" s="151" t="s">
        <v>501</v>
      </c>
      <c r="H329" s="152">
        <v>7.47</v>
      </c>
      <c r="I329" s="153"/>
      <c r="L329" s="149"/>
      <c r="M329" s="154"/>
      <c r="T329" s="155"/>
      <c r="AT329" s="150" t="s">
        <v>184</v>
      </c>
      <c r="AU329" s="150" t="s">
        <v>83</v>
      </c>
      <c r="AV329" s="12" t="s">
        <v>83</v>
      </c>
      <c r="AW329" s="12" t="s">
        <v>30</v>
      </c>
      <c r="AX329" s="12" t="s">
        <v>81</v>
      </c>
      <c r="AY329" s="150" t="s">
        <v>173</v>
      </c>
    </row>
    <row r="330" spans="2:65" s="1" customFormat="1" ht="24.2" customHeight="1">
      <c r="B330" s="31"/>
      <c r="C330" s="132" t="s">
        <v>502</v>
      </c>
      <c r="D330" s="132" t="s">
        <v>175</v>
      </c>
      <c r="E330" s="133" t="s">
        <v>503</v>
      </c>
      <c r="F330" s="134" t="s">
        <v>504</v>
      </c>
      <c r="G330" s="135" t="s">
        <v>178</v>
      </c>
      <c r="H330" s="136">
        <v>15.85</v>
      </c>
      <c r="I330" s="137"/>
      <c r="J330" s="138">
        <f>ROUND(I330*H330,2)</f>
        <v>0</v>
      </c>
      <c r="K330" s="134" t="s">
        <v>179</v>
      </c>
      <c r="L330" s="31"/>
      <c r="M330" s="139" t="s">
        <v>1</v>
      </c>
      <c r="N330" s="140" t="s">
        <v>38</v>
      </c>
      <c r="P330" s="141">
        <f>O330*H330</f>
        <v>0</v>
      </c>
      <c r="Q330" s="141">
        <v>4.0000000000000002E-4</v>
      </c>
      <c r="R330" s="141">
        <f>Q330*H330</f>
        <v>6.3400000000000001E-3</v>
      </c>
      <c r="S330" s="141">
        <v>0</v>
      </c>
      <c r="T330" s="142">
        <f>S330*H330</f>
        <v>0</v>
      </c>
      <c r="AR330" s="143" t="s">
        <v>269</v>
      </c>
      <c r="AT330" s="143" t="s">
        <v>175</v>
      </c>
      <c r="AU330" s="143" t="s">
        <v>83</v>
      </c>
      <c r="AY330" s="16" t="s">
        <v>173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6" t="s">
        <v>81</v>
      </c>
      <c r="BK330" s="144">
        <f>ROUND(I330*H330,2)</f>
        <v>0</v>
      </c>
      <c r="BL330" s="16" t="s">
        <v>269</v>
      </c>
      <c r="BM330" s="143" t="s">
        <v>505</v>
      </c>
    </row>
    <row r="331" spans="2:65" s="1" customFormat="1" ht="19.5">
      <c r="B331" s="31"/>
      <c r="D331" s="145" t="s">
        <v>182</v>
      </c>
      <c r="F331" s="146" t="s">
        <v>506</v>
      </c>
      <c r="I331" s="147"/>
      <c r="L331" s="31"/>
      <c r="M331" s="148"/>
      <c r="T331" s="55"/>
      <c r="AT331" s="16" t="s">
        <v>182</v>
      </c>
      <c r="AU331" s="16" t="s">
        <v>83</v>
      </c>
    </row>
    <row r="332" spans="2:65" s="12" customFormat="1" ht="11.25">
      <c r="B332" s="149"/>
      <c r="D332" s="145" t="s">
        <v>184</v>
      </c>
      <c r="E332" s="150" t="s">
        <v>1</v>
      </c>
      <c r="F332" s="151" t="s">
        <v>507</v>
      </c>
      <c r="H332" s="152">
        <v>15.85</v>
      </c>
      <c r="I332" s="153"/>
      <c r="L332" s="149"/>
      <c r="M332" s="154"/>
      <c r="T332" s="155"/>
      <c r="AT332" s="150" t="s">
        <v>184</v>
      </c>
      <c r="AU332" s="150" t="s">
        <v>83</v>
      </c>
      <c r="AV332" s="12" t="s">
        <v>83</v>
      </c>
      <c r="AW332" s="12" t="s">
        <v>30</v>
      </c>
      <c r="AX332" s="12" t="s">
        <v>81</v>
      </c>
      <c r="AY332" s="150" t="s">
        <v>173</v>
      </c>
    </row>
    <row r="333" spans="2:65" s="1" customFormat="1" ht="49.15" customHeight="1">
      <c r="B333" s="31"/>
      <c r="C333" s="156" t="s">
        <v>508</v>
      </c>
      <c r="D333" s="156" t="s">
        <v>205</v>
      </c>
      <c r="E333" s="157" t="s">
        <v>509</v>
      </c>
      <c r="F333" s="158" t="s">
        <v>510</v>
      </c>
      <c r="G333" s="159" t="s">
        <v>178</v>
      </c>
      <c r="H333" s="160">
        <v>18.472999999999999</v>
      </c>
      <c r="I333" s="161"/>
      <c r="J333" s="162">
        <f>ROUND(I333*H333,2)</f>
        <v>0</v>
      </c>
      <c r="K333" s="158" t="s">
        <v>179</v>
      </c>
      <c r="L333" s="163"/>
      <c r="M333" s="164" t="s">
        <v>1</v>
      </c>
      <c r="N333" s="165" t="s">
        <v>38</v>
      </c>
      <c r="P333" s="141">
        <f>O333*H333</f>
        <v>0</v>
      </c>
      <c r="Q333" s="141">
        <v>5.4000000000000003E-3</v>
      </c>
      <c r="R333" s="141">
        <f>Q333*H333</f>
        <v>9.9754200000000001E-2</v>
      </c>
      <c r="S333" s="141">
        <v>0</v>
      </c>
      <c r="T333" s="142">
        <f>S333*H333</f>
        <v>0</v>
      </c>
      <c r="AR333" s="143" t="s">
        <v>367</v>
      </c>
      <c r="AT333" s="143" t="s">
        <v>205</v>
      </c>
      <c r="AU333" s="143" t="s">
        <v>83</v>
      </c>
      <c r="AY333" s="16" t="s">
        <v>173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6" t="s">
        <v>81</v>
      </c>
      <c r="BK333" s="144">
        <f>ROUND(I333*H333,2)</f>
        <v>0</v>
      </c>
      <c r="BL333" s="16" t="s">
        <v>269</v>
      </c>
      <c r="BM333" s="143" t="s">
        <v>511</v>
      </c>
    </row>
    <row r="334" spans="2:65" s="1" customFormat="1" ht="29.25">
      <c r="B334" s="31"/>
      <c r="D334" s="145" t="s">
        <v>182</v>
      </c>
      <c r="F334" s="146" t="s">
        <v>510</v>
      </c>
      <c r="I334" s="147"/>
      <c r="L334" s="31"/>
      <c r="M334" s="148"/>
      <c r="T334" s="55"/>
      <c r="AT334" s="16" t="s">
        <v>182</v>
      </c>
      <c r="AU334" s="16" t="s">
        <v>83</v>
      </c>
    </row>
    <row r="335" spans="2:65" s="12" customFormat="1" ht="11.25">
      <c r="B335" s="149"/>
      <c r="D335" s="145" t="s">
        <v>184</v>
      </c>
      <c r="F335" s="151" t="s">
        <v>512</v>
      </c>
      <c r="H335" s="152">
        <v>18.472999999999999</v>
      </c>
      <c r="I335" s="153"/>
      <c r="L335" s="149"/>
      <c r="M335" s="154"/>
      <c r="T335" s="155"/>
      <c r="AT335" s="150" t="s">
        <v>184</v>
      </c>
      <c r="AU335" s="150" t="s">
        <v>83</v>
      </c>
      <c r="AV335" s="12" t="s">
        <v>83</v>
      </c>
      <c r="AW335" s="12" t="s">
        <v>4</v>
      </c>
      <c r="AX335" s="12" t="s">
        <v>81</v>
      </c>
      <c r="AY335" s="150" t="s">
        <v>173</v>
      </c>
    </row>
    <row r="336" spans="2:65" s="1" customFormat="1" ht="24.2" customHeight="1">
      <c r="B336" s="31"/>
      <c r="C336" s="132" t="s">
        <v>513</v>
      </c>
      <c r="D336" s="132" t="s">
        <v>175</v>
      </c>
      <c r="E336" s="133" t="s">
        <v>514</v>
      </c>
      <c r="F336" s="134" t="s">
        <v>515</v>
      </c>
      <c r="G336" s="135" t="s">
        <v>516</v>
      </c>
      <c r="H336" s="180"/>
      <c r="I336" s="137"/>
      <c r="J336" s="138">
        <f>ROUND(I336*H336,2)</f>
        <v>0</v>
      </c>
      <c r="K336" s="134" t="s">
        <v>179</v>
      </c>
      <c r="L336" s="31"/>
      <c r="M336" s="139" t="s">
        <v>1</v>
      </c>
      <c r="N336" s="140" t="s">
        <v>38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269</v>
      </c>
      <c r="AT336" s="143" t="s">
        <v>175</v>
      </c>
      <c r="AU336" s="143" t="s">
        <v>83</v>
      </c>
      <c r="AY336" s="16" t="s">
        <v>173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6" t="s">
        <v>81</v>
      </c>
      <c r="BK336" s="144">
        <f>ROUND(I336*H336,2)</f>
        <v>0</v>
      </c>
      <c r="BL336" s="16" t="s">
        <v>269</v>
      </c>
      <c r="BM336" s="143" t="s">
        <v>517</v>
      </c>
    </row>
    <row r="337" spans="2:65" s="1" customFormat="1" ht="29.25">
      <c r="B337" s="31"/>
      <c r="D337" s="145" t="s">
        <v>182</v>
      </c>
      <c r="F337" s="146" t="s">
        <v>518</v>
      </c>
      <c r="I337" s="147"/>
      <c r="L337" s="31"/>
      <c r="M337" s="148"/>
      <c r="T337" s="55"/>
      <c r="AT337" s="16" t="s">
        <v>182</v>
      </c>
      <c r="AU337" s="16" t="s">
        <v>83</v>
      </c>
    </row>
    <row r="338" spans="2:65" s="11" customFormat="1" ht="22.9" customHeight="1">
      <c r="B338" s="120"/>
      <c r="D338" s="121" t="s">
        <v>72</v>
      </c>
      <c r="E338" s="130" t="s">
        <v>519</v>
      </c>
      <c r="F338" s="130" t="s">
        <v>520</v>
      </c>
      <c r="I338" s="123"/>
      <c r="J338" s="131">
        <f>BK338</f>
        <v>0</v>
      </c>
      <c r="L338" s="120"/>
      <c r="M338" s="125"/>
      <c r="P338" s="126">
        <f>SUM(P339:P361)</f>
        <v>0</v>
      </c>
      <c r="R338" s="126">
        <f>SUM(R339:R361)</f>
        <v>2.4659470400000001</v>
      </c>
      <c r="T338" s="127">
        <f>SUM(T339:T361)</f>
        <v>0.9744702999999999</v>
      </c>
      <c r="AR338" s="121" t="s">
        <v>83</v>
      </c>
      <c r="AT338" s="128" t="s">
        <v>72</v>
      </c>
      <c r="AU338" s="128" t="s">
        <v>81</v>
      </c>
      <c r="AY338" s="121" t="s">
        <v>173</v>
      </c>
      <c r="BK338" s="129">
        <f>SUM(BK339:BK361)</f>
        <v>0</v>
      </c>
    </row>
    <row r="339" spans="2:65" s="1" customFormat="1" ht="24.2" customHeight="1">
      <c r="B339" s="31"/>
      <c r="C339" s="132" t="s">
        <v>521</v>
      </c>
      <c r="D339" s="132" t="s">
        <v>175</v>
      </c>
      <c r="E339" s="133" t="s">
        <v>522</v>
      </c>
      <c r="F339" s="134" t="s">
        <v>523</v>
      </c>
      <c r="G339" s="135" t="s">
        <v>178</v>
      </c>
      <c r="H339" s="136">
        <v>21.811</v>
      </c>
      <c r="I339" s="137"/>
      <c r="J339" s="138">
        <f>ROUND(I339*H339,2)</f>
        <v>0</v>
      </c>
      <c r="K339" s="134" t="s">
        <v>179</v>
      </c>
      <c r="L339" s="31"/>
      <c r="M339" s="139" t="s">
        <v>1</v>
      </c>
      <c r="N339" s="140" t="s">
        <v>38</v>
      </c>
      <c r="P339" s="141">
        <f>O339*H339</f>
        <v>0</v>
      </c>
      <c r="Q339" s="141">
        <v>2.614E-2</v>
      </c>
      <c r="R339" s="141">
        <f>Q339*H339</f>
        <v>0.57013954</v>
      </c>
      <c r="S339" s="141">
        <v>0</v>
      </c>
      <c r="T339" s="142">
        <f>S339*H339</f>
        <v>0</v>
      </c>
      <c r="AR339" s="143" t="s">
        <v>269</v>
      </c>
      <c r="AT339" s="143" t="s">
        <v>175</v>
      </c>
      <c r="AU339" s="143" t="s">
        <v>83</v>
      </c>
      <c r="AY339" s="16" t="s">
        <v>173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6" t="s">
        <v>81</v>
      </c>
      <c r="BK339" s="144">
        <f>ROUND(I339*H339,2)</f>
        <v>0</v>
      </c>
      <c r="BL339" s="16" t="s">
        <v>269</v>
      </c>
      <c r="BM339" s="143" t="s">
        <v>524</v>
      </c>
    </row>
    <row r="340" spans="2:65" s="1" customFormat="1" ht="39">
      <c r="B340" s="31"/>
      <c r="D340" s="145" t="s">
        <v>182</v>
      </c>
      <c r="F340" s="146" t="s">
        <v>525</v>
      </c>
      <c r="I340" s="147"/>
      <c r="L340" s="31"/>
      <c r="M340" s="148"/>
      <c r="T340" s="55"/>
      <c r="AT340" s="16" t="s">
        <v>182</v>
      </c>
      <c r="AU340" s="16" t="s">
        <v>83</v>
      </c>
    </row>
    <row r="341" spans="2:65" s="12" customFormat="1" ht="11.25">
      <c r="B341" s="149"/>
      <c r="D341" s="145" t="s">
        <v>184</v>
      </c>
      <c r="E341" s="150" t="s">
        <v>1</v>
      </c>
      <c r="F341" s="151" t="s">
        <v>526</v>
      </c>
      <c r="H341" s="152">
        <v>21.811</v>
      </c>
      <c r="I341" s="153"/>
      <c r="L341" s="149"/>
      <c r="M341" s="154"/>
      <c r="T341" s="155"/>
      <c r="AT341" s="150" t="s">
        <v>184</v>
      </c>
      <c r="AU341" s="150" t="s">
        <v>83</v>
      </c>
      <c r="AV341" s="12" t="s">
        <v>83</v>
      </c>
      <c r="AW341" s="12" t="s">
        <v>30</v>
      </c>
      <c r="AX341" s="12" t="s">
        <v>81</v>
      </c>
      <c r="AY341" s="150" t="s">
        <v>173</v>
      </c>
    </row>
    <row r="342" spans="2:65" s="1" customFormat="1" ht="24.2" customHeight="1">
      <c r="B342" s="31"/>
      <c r="C342" s="132" t="s">
        <v>527</v>
      </c>
      <c r="D342" s="132" t="s">
        <v>175</v>
      </c>
      <c r="E342" s="133" t="s">
        <v>528</v>
      </c>
      <c r="F342" s="134" t="s">
        <v>529</v>
      </c>
      <c r="G342" s="135" t="s">
        <v>234</v>
      </c>
      <c r="H342" s="136">
        <v>8</v>
      </c>
      <c r="I342" s="137"/>
      <c r="J342" s="138">
        <f>ROUND(I342*H342,2)</f>
        <v>0</v>
      </c>
      <c r="K342" s="134" t="s">
        <v>179</v>
      </c>
      <c r="L342" s="31"/>
      <c r="M342" s="139" t="s">
        <v>1</v>
      </c>
      <c r="N342" s="140" t="s">
        <v>38</v>
      </c>
      <c r="P342" s="141">
        <f>O342*H342</f>
        <v>0</v>
      </c>
      <c r="Q342" s="141">
        <v>2.0100000000000001E-3</v>
      </c>
      <c r="R342" s="141">
        <f>Q342*H342</f>
        <v>1.6080000000000001E-2</v>
      </c>
      <c r="S342" s="141">
        <v>3.1800000000000001E-3</v>
      </c>
      <c r="T342" s="142">
        <f>S342*H342</f>
        <v>2.5440000000000001E-2</v>
      </c>
      <c r="AR342" s="143" t="s">
        <v>269</v>
      </c>
      <c r="AT342" s="143" t="s">
        <v>175</v>
      </c>
      <c r="AU342" s="143" t="s">
        <v>83</v>
      </c>
      <c r="AY342" s="16" t="s">
        <v>173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81</v>
      </c>
      <c r="BK342" s="144">
        <f>ROUND(I342*H342,2)</f>
        <v>0</v>
      </c>
      <c r="BL342" s="16" t="s">
        <v>269</v>
      </c>
      <c r="BM342" s="143" t="s">
        <v>530</v>
      </c>
    </row>
    <row r="343" spans="2:65" s="1" customFormat="1" ht="39">
      <c r="B343" s="31"/>
      <c r="D343" s="145" t="s">
        <v>182</v>
      </c>
      <c r="F343" s="146" t="s">
        <v>531</v>
      </c>
      <c r="I343" s="147"/>
      <c r="L343" s="31"/>
      <c r="M343" s="148"/>
      <c r="T343" s="55"/>
      <c r="AT343" s="16" t="s">
        <v>182</v>
      </c>
      <c r="AU343" s="16" t="s">
        <v>83</v>
      </c>
    </row>
    <row r="344" spans="2:65" s="12" customFormat="1" ht="11.25">
      <c r="B344" s="149"/>
      <c r="D344" s="145" t="s">
        <v>184</v>
      </c>
      <c r="E344" s="150" t="s">
        <v>1</v>
      </c>
      <c r="F344" s="151" t="s">
        <v>532</v>
      </c>
      <c r="H344" s="152">
        <v>8</v>
      </c>
      <c r="I344" s="153"/>
      <c r="L344" s="149"/>
      <c r="M344" s="154"/>
      <c r="T344" s="155"/>
      <c r="AT344" s="150" t="s">
        <v>184</v>
      </c>
      <c r="AU344" s="150" t="s">
        <v>83</v>
      </c>
      <c r="AV344" s="12" t="s">
        <v>83</v>
      </c>
      <c r="AW344" s="12" t="s">
        <v>30</v>
      </c>
      <c r="AX344" s="12" t="s">
        <v>81</v>
      </c>
      <c r="AY344" s="150" t="s">
        <v>173</v>
      </c>
    </row>
    <row r="345" spans="2:65" s="1" customFormat="1" ht="33" customHeight="1">
      <c r="B345" s="31"/>
      <c r="C345" s="132" t="s">
        <v>533</v>
      </c>
      <c r="D345" s="132" t="s">
        <v>175</v>
      </c>
      <c r="E345" s="133" t="s">
        <v>534</v>
      </c>
      <c r="F345" s="134" t="s">
        <v>535</v>
      </c>
      <c r="G345" s="135" t="s">
        <v>178</v>
      </c>
      <c r="H345" s="136">
        <v>194.79</v>
      </c>
      <c r="I345" s="137"/>
      <c r="J345" s="138">
        <f>ROUND(I345*H345,2)</f>
        <v>0</v>
      </c>
      <c r="K345" s="134" t="s">
        <v>179</v>
      </c>
      <c r="L345" s="31"/>
      <c r="M345" s="139" t="s">
        <v>1</v>
      </c>
      <c r="N345" s="140" t="s">
        <v>38</v>
      </c>
      <c r="P345" s="141">
        <f>O345*H345</f>
        <v>0</v>
      </c>
      <c r="Q345" s="141">
        <v>1.25E-3</v>
      </c>
      <c r="R345" s="141">
        <f>Q345*H345</f>
        <v>0.2434875</v>
      </c>
      <c r="S345" s="141">
        <v>0</v>
      </c>
      <c r="T345" s="142">
        <f>S345*H345</f>
        <v>0</v>
      </c>
      <c r="AR345" s="143" t="s">
        <v>269</v>
      </c>
      <c r="AT345" s="143" t="s">
        <v>175</v>
      </c>
      <c r="AU345" s="143" t="s">
        <v>83</v>
      </c>
      <c r="AY345" s="16" t="s">
        <v>173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6" t="s">
        <v>81</v>
      </c>
      <c r="BK345" s="144">
        <f>ROUND(I345*H345,2)</f>
        <v>0</v>
      </c>
      <c r="BL345" s="16" t="s">
        <v>269</v>
      </c>
      <c r="BM345" s="143" t="s">
        <v>536</v>
      </c>
    </row>
    <row r="346" spans="2:65" s="1" customFormat="1" ht="29.25">
      <c r="B346" s="31"/>
      <c r="D346" s="145" t="s">
        <v>182</v>
      </c>
      <c r="F346" s="146" t="s">
        <v>537</v>
      </c>
      <c r="I346" s="147"/>
      <c r="L346" s="31"/>
      <c r="M346" s="148"/>
      <c r="T346" s="55"/>
      <c r="AT346" s="16" t="s">
        <v>182</v>
      </c>
      <c r="AU346" s="16" t="s">
        <v>83</v>
      </c>
    </row>
    <row r="347" spans="2:65" s="14" customFormat="1" ht="22.5">
      <c r="B347" s="174"/>
      <c r="D347" s="145" t="s">
        <v>184</v>
      </c>
      <c r="E347" s="175" t="s">
        <v>1</v>
      </c>
      <c r="F347" s="176" t="s">
        <v>538</v>
      </c>
      <c r="H347" s="175" t="s">
        <v>1</v>
      </c>
      <c r="I347" s="177"/>
      <c r="L347" s="174"/>
      <c r="M347" s="178"/>
      <c r="T347" s="179"/>
      <c r="AT347" s="175" t="s">
        <v>184</v>
      </c>
      <c r="AU347" s="175" t="s">
        <v>83</v>
      </c>
      <c r="AV347" s="14" t="s">
        <v>81</v>
      </c>
      <c r="AW347" s="14" t="s">
        <v>30</v>
      </c>
      <c r="AX347" s="14" t="s">
        <v>73</v>
      </c>
      <c r="AY347" s="175" t="s">
        <v>173</v>
      </c>
    </row>
    <row r="348" spans="2:65" s="12" customFormat="1" ht="11.25">
      <c r="B348" s="149"/>
      <c r="D348" s="145" t="s">
        <v>184</v>
      </c>
      <c r="E348" s="150" t="s">
        <v>1</v>
      </c>
      <c r="F348" s="151" t="s">
        <v>539</v>
      </c>
      <c r="H348" s="152">
        <v>27.42</v>
      </c>
      <c r="I348" s="153"/>
      <c r="L348" s="149"/>
      <c r="M348" s="154"/>
      <c r="T348" s="155"/>
      <c r="AT348" s="150" t="s">
        <v>184</v>
      </c>
      <c r="AU348" s="150" t="s">
        <v>83</v>
      </c>
      <c r="AV348" s="12" t="s">
        <v>83</v>
      </c>
      <c r="AW348" s="12" t="s">
        <v>30</v>
      </c>
      <c r="AX348" s="12" t="s">
        <v>73</v>
      </c>
      <c r="AY348" s="150" t="s">
        <v>173</v>
      </c>
    </row>
    <row r="349" spans="2:65" s="12" customFormat="1" ht="22.5">
      <c r="B349" s="149"/>
      <c r="D349" s="145" t="s">
        <v>184</v>
      </c>
      <c r="E349" s="150" t="s">
        <v>1</v>
      </c>
      <c r="F349" s="151" t="s">
        <v>540</v>
      </c>
      <c r="H349" s="152">
        <v>67.61</v>
      </c>
      <c r="I349" s="153"/>
      <c r="L349" s="149"/>
      <c r="M349" s="154"/>
      <c r="T349" s="155"/>
      <c r="AT349" s="150" t="s">
        <v>184</v>
      </c>
      <c r="AU349" s="150" t="s">
        <v>83</v>
      </c>
      <c r="AV349" s="12" t="s">
        <v>83</v>
      </c>
      <c r="AW349" s="12" t="s">
        <v>30</v>
      </c>
      <c r="AX349" s="12" t="s">
        <v>73</v>
      </c>
      <c r="AY349" s="150" t="s">
        <v>173</v>
      </c>
    </row>
    <row r="350" spans="2:65" s="12" customFormat="1" ht="11.25">
      <c r="B350" s="149"/>
      <c r="D350" s="145" t="s">
        <v>184</v>
      </c>
      <c r="E350" s="150" t="s">
        <v>1</v>
      </c>
      <c r="F350" s="151" t="s">
        <v>541</v>
      </c>
      <c r="H350" s="152">
        <v>44.17</v>
      </c>
      <c r="I350" s="153"/>
      <c r="L350" s="149"/>
      <c r="M350" s="154"/>
      <c r="T350" s="155"/>
      <c r="AT350" s="150" t="s">
        <v>184</v>
      </c>
      <c r="AU350" s="150" t="s">
        <v>83</v>
      </c>
      <c r="AV350" s="12" t="s">
        <v>83</v>
      </c>
      <c r="AW350" s="12" t="s">
        <v>30</v>
      </c>
      <c r="AX350" s="12" t="s">
        <v>73</v>
      </c>
      <c r="AY350" s="150" t="s">
        <v>173</v>
      </c>
    </row>
    <row r="351" spans="2:65" s="12" customFormat="1" ht="11.25">
      <c r="B351" s="149"/>
      <c r="D351" s="145" t="s">
        <v>184</v>
      </c>
      <c r="E351" s="150" t="s">
        <v>1</v>
      </c>
      <c r="F351" s="151" t="s">
        <v>542</v>
      </c>
      <c r="H351" s="152">
        <v>55.59</v>
      </c>
      <c r="I351" s="153"/>
      <c r="L351" s="149"/>
      <c r="M351" s="154"/>
      <c r="T351" s="155"/>
      <c r="AT351" s="150" t="s">
        <v>184</v>
      </c>
      <c r="AU351" s="150" t="s">
        <v>83</v>
      </c>
      <c r="AV351" s="12" t="s">
        <v>83</v>
      </c>
      <c r="AW351" s="12" t="s">
        <v>30</v>
      </c>
      <c r="AX351" s="12" t="s">
        <v>73</v>
      </c>
      <c r="AY351" s="150" t="s">
        <v>173</v>
      </c>
    </row>
    <row r="352" spans="2:65" s="13" customFormat="1" ht="11.25">
      <c r="B352" s="167"/>
      <c r="D352" s="145" t="s">
        <v>184</v>
      </c>
      <c r="E352" s="168" t="s">
        <v>1</v>
      </c>
      <c r="F352" s="169" t="s">
        <v>226</v>
      </c>
      <c r="H352" s="170">
        <v>194.79</v>
      </c>
      <c r="I352" s="171"/>
      <c r="L352" s="167"/>
      <c r="M352" s="172"/>
      <c r="T352" s="173"/>
      <c r="AT352" s="168" t="s">
        <v>184</v>
      </c>
      <c r="AU352" s="168" t="s">
        <v>83</v>
      </c>
      <c r="AV352" s="13" t="s">
        <v>180</v>
      </c>
      <c r="AW352" s="13" t="s">
        <v>30</v>
      </c>
      <c r="AX352" s="13" t="s">
        <v>81</v>
      </c>
      <c r="AY352" s="168" t="s">
        <v>173</v>
      </c>
    </row>
    <row r="353" spans="2:65" s="1" customFormat="1" ht="24.2" customHeight="1">
      <c r="B353" s="31"/>
      <c r="C353" s="156" t="s">
        <v>543</v>
      </c>
      <c r="D353" s="156" t="s">
        <v>205</v>
      </c>
      <c r="E353" s="157" t="s">
        <v>544</v>
      </c>
      <c r="F353" s="158" t="s">
        <v>545</v>
      </c>
      <c r="G353" s="159" t="s">
        <v>178</v>
      </c>
      <c r="H353" s="160">
        <v>204.53</v>
      </c>
      <c r="I353" s="161"/>
      <c r="J353" s="162">
        <f>ROUND(I353*H353,2)</f>
        <v>0</v>
      </c>
      <c r="K353" s="158" t="s">
        <v>179</v>
      </c>
      <c r="L353" s="163"/>
      <c r="M353" s="164" t="s">
        <v>1</v>
      </c>
      <c r="N353" s="165" t="s">
        <v>38</v>
      </c>
      <c r="P353" s="141">
        <f>O353*H353</f>
        <v>0</v>
      </c>
      <c r="Q353" s="141">
        <v>8.0000000000000002E-3</v>
      </c>
      <c r="R353" s="141">
        <f>Q353*H353</f>
        <v>1.6362400000000001</v>
      </c>
      <c r="S353" s="141">
        <v>0</v>
      </c>
      <c r="T353" s="142">
        <f>S353*H353</f>
        <v>0</v>
      </c>
      <c r="AR353" s="143" t="s">
        <v>367</v>
      </c>
      <c r="AT353" s="143" t="s">
        <v>205</v>
      </c>
      <c r="AU353" s="143" t="s">
        <v>83</v>
      </c>
      <c r="AY353" s="16" t="s">
        <v>173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6" t="s">
        <v>81</v>
      </c>
      <c r="BK353" s="144">
        <f>ROUND(I353*H353,2)</f>
        <v>0</v>
      </c>
      <c r="BL353" s="16" t="s">
        <v>269</v>
      </c>
      <c r="BM353" s="143" t="s">
        <v>546</v>
      </c>
    </row>
    <row r="354" spans="2:65" s="1" customFormat="1" ht="19.5">
      <c r="B354" s="31"/>
      <c r="D354" s="145" t="s">
        <v>182</v>
      </c>
      <c r="F354" s="146" t="s">
        <v>545</v>
      </c>
      <c r="I354" s="147"/>
      <c r="L354" s="31"/>
      <c r="M354" s="148"/>
      <c r="T354" s="55"/>
      <c r="AT354" s="16" t="s">
        <v>182</v>
      </c>
      <c r="AU354" s="16" t="s">
        <v>83</v>
      </c>
    </row>
    <row r="355" spans="2:65" s="12" customFormat="1" ht="11.25">
      <c r="B355" s="149"/>
      <c r="D355" s="145" t="s">
        <v>184</v>
      </c>
      <c r="F355" s="151" t="s">
        <v>547</v>
      </c>
      <c r="H355" s="152">
        <v>204.53</v>
      </c>
      <c r="I355" s="153"/>
      <c r="L355" s="149"/>
      <c r="M355" s="154"/>
      <c r="T355" s="155"/>
      <c r="AT355" s="150" t="s">
        <v>184</v>
      </c>
      <c r="AU355" s="150" t="s">
        <v>83</v>
      </c>
      <c r="AV355" s="12" t="s">
        <v>83</v>
      </c>
      <c r="AW355" s="12" t="s">
        <v>4</v>
      </c>
      <c r="AX355" s="12" t="s">
        <v>81</v>
      </c>
      <c r="AY355" s="150" t="s">
        <v>173</v>
      </c>
    </row>
    <row r="356" spans="2:65" s="1" customFormat="1" ht="24.2" customHeight="1">
      <c r="B356" s="31"/>
      <c r="C356" s="132" t="s">
        <v>548</v>
      </c>
      <c r="D356" s="132" t="s">
        <v>175</v>
      </c>
      <c r="E356" s="133" t="s">
        <v>549</v>
      </c>
      <c r="F356" s="134" t="s">
        <v>550</v>
      </c>
      <c r="G356" s="135" t="s">
        <v>178</v>
      </c>
      <c r="H356" s="136">
        <v>90.47</v>
      </c>
      <c r="I356" s="137"/>
      <c r="J356" s="138">
        <f>ROUND(I356*H356,2)</f>
        <v>0</v>
      </c>
      <c r="K356" s="134" t="s">
        <v>179</v>
      </c>
      <c r="L356" s="31"/>
      <c r="M356" s="139" t="s">
        <v>1</v>
      </c>
      <c r="N356" s="140" t="s">
        <v>38</v>
      </c>
      <c r="P356" s="141">
        <f>O356*H356</f>
        <v>0</v>
      </c>
      <c r="Q356" s="141">
        <v>0</v>
      </c>
      <c r="R356" s="141">
        <f>Q356*H356</f>
        <v>0</v>
      </c>
      <c r="S356" s="141">
        <v>1.0489999999999999E-2</v>
      </c>
      <c r="T356" s="142">
        <f>S356*H356</f>
        <v>0.94903029999999988</v>
      </c>
      <c r="AR356" s="143" t="s">
        <v>269</v>
      </c>
      <c r="AT356" s="143" t="s">
        <v>175</v>
      </c>
      <c r="AU356" s="143" t="s">
        <v>83</v>
      </c>
      <c r="AY356" s="16" t="s">
        <v>173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6" t="s">
        <v>81</v>
      </c>
      <c r="BK356" s="144">
        <f>ROUND(I356*H356,2)</f>
        <v>0</v>
      </c>
      <c r="BL356" s="16" t="s">
        <v>269</v>
      </c>
      <c r="BM356" s="143" t="s">
        <v>551</v>
      </c>
    </row>
    <row r="357" spans="2:65" s="1" customFormat="1" ht="19.5">
      <c r="B357" s="31"/>
      <c r="D357" s="145" t="s">
        <v>182</v>
      </c>
      <c r="F357" s="146" t="s">
        <v>552</v>
      </c>
      <c r="I357" s="147"/>
      <c r="L357" s="31"/>
      <c r="M357" s="148"/>
      <c r="T357" s="55"/>
      <c r="AT357" s="16" t="s">
        <v>182</v>
      </c>
      <c r="AU357" s="16" t="s">
        <v>83</v>
      </c>
    </row>
    <row r="358" spans="2:65" s="12" customFormat="1" ht="11.25">
      <c r="B358" s="149"/>
      <c r="D358" s="145" t="s">
        <v>184</v>
      </c>
      <c r="E358" s="150" t="s">
        <v>1</v>
      </c>
      <c r="F358" s="151" t="s">
        <v>553</v>
      </c>
      <c r="H358" s="152">
        <v>90.47</v>
      </c>
      <c r="I358" s="153"/>
      <c r="L358" s="149"/>
      <c r="M358" s="154"/>
      <c r="T358" s="155"/>
      <c r="AT358" s="150" t="s">
        <v>184</v>
      </c>
      <c r="AU358" s="150" t="s">
        <v>83</v>
      </c>
      <c r="AV358" s="12" t="s">
        <v>83</v>
      </c>
      <c r="AW358" s="12" t="s">
        <v>30</v>
      </c>
      <c r="AX358" s="12" t="s">
        <v>73</v>
      </c>
      <c r="AY358" s="150" t="s">
        <v>173</v>
      </c>
    </row>
    <row r="359" spans="2:65" s="13" customFormat="1" ht="11.25">
      <c r="B359" s="167"/>
      <c r="D359" s="145" t="s">
        <v>184</v>
      </c>
      <c r="E359" s="168" t="s">
        <v>1</v>
      </c>
      <c r="F359" s="169" t="s">
        <v>226</v>
      </c>
      <c r="H359" s="170">
        <v>90.47</v>
      </c>
      <c r="I359" s="171"/>
      <c r="L359" s="167"/>
      <c r="M359" s="172"/>
      <c r="T359" s="173"/>
      <c r="AT359" s="168" t="s">
        <v>184</v>
      </c>
      <c r="AU359" s="168" t="s">
        <v>83</v>
      </c>
      <c r="AV359" s="13" t="s">
        <v>180</v>
      </c>
      <c r="AW359" s="13" t="s">
        <v>30</v>
      </c>
      <c r="AX359" s="13" t="s">
        <v>81</v>
      </c>
      <c r="AY359" s="168" t="s">
        <v>173</v>
      </c>
    </row>
    <row r="360" spans="2:65" s="1" customFormat="1" ht="33" customHeight="1">
      <c r="B360" s="31"/>
      <c r="C360" s="132" t="s">
        <v>554</v>
      </c>
      <c r="D360" s="132" t="s">
        <v>175</v>
      </c>
      <c r="E360" s="133" t="s">
        <v>555</v>
      </c>
      <c r="F360" s="134" t="s">
        <v>556</v>
      </c>
      <c r="G360" s="135" t="s">
        <v>516</v>
      </c>
      <c r="H360" s="180"/>
      <c r="I360" s="137"/>
      <c r="J360" s="138">
        <f>ROUND(I360*H360,2)</f>
        <v>0</v>
      </c>
      <c r="K360" s="134" t="s">
        <v>179</v>
      </c>
      <c r="L360" s="31"/>
      <c r="M360" s="139" t="s">
        <v>1</v>
      </c>
      <c r="N360" s="140" t="s">
        <v>38</v>
      </c>
      <c r="P360" s="141">
        <f>O360*H360</f>
        <v>0</v>
      </c>
      <c r="Q360" s="141">
        <v>0</v>
      </c>
      <c r="R360" s="141">
        <f>Q360*H360</f>
        <v>0</v>
      </c>
      <c r="S360" s="141">
        <v>0</v>
      </c>
      <c r="T360" s="142">
        <f>S360*H360</f>
        <v>0</v>
      </c>
      <c r="AR360" s="143" t="s">
        <v>269</v>
      </c>
      <c r="AT360" s="143" t="s">
        <v>175</v>
      </c>
      <c r="AU360" s="143" t="s">
        <v>83</v>
      </c>
      <c r="AY360" s="16" t="s">
        <v>173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6" t="s">
        <v>81</v>
      </c>
      <c r="BK360" s="144">
        <f>ROUND(I360*H360,2)</f>
        <v>0</v>
      </c>
      <c r="BL360" s="16" t="s">
        <v>269</v>
      </c>
      <c r="BM360" s="143" t="s">
        <v>557</v>
      </c>
    </row>
    <row r="361" spans="2:65" s="1" customFormat="1" ht="39">
      <c r="B361" s="31"/>
      <c r="D361" s="145" t="s">
        <v>182</v>
      </c>
      <c r="F361" s="146" t="s">
        <v>558</v>
      </c>
      <c r="I361" s="147"/>
      <c r="L361" s="31"/>
      <c r="M361" s="148"/>
      <c r="T361" s="55"/>
      <c r="AT361" s="16" t="s">
        <v>182</v>
      </c>
      <c r="AU361" s="16" t="s">
        <v>83</v>
      </c>
    </row>
    <row r="362" spans="2:65" s="11" customFormat="1" ht="22.9" customHeight="1">
      <c r="B362" s="120"/>
      <c r="D362" s="121" t="s">
        <v>72</v>
      </c>
      <c r="E362" s="130" t="s">
        <v>559</v>
      </c>
      <c r="F362" s="130" t="s">
        <v>560</v>
      </c>
      <c r="I362" s="123"/>
      <c r="J362" s="131">
        <f>BK362</f>
        <v>0</v>
      </c>
      <c r="L362" s="120"/>
      <c r="M362" s="125"/>
      <c r="P362" s="126">
        <f>SUM(P363:P396)</f>
        <v>0</v>
      </c>
      <c r="R362" s="126">
        <f>SUM(R363:R396)</f>
        <v>2.1600000000000001E-2</v>
      </c>
      <c r="T362" s="127">
        <f>SUM(T363:T396)</f>
        <v>0.03</v>
      </c>
      <c r="AR362" s="121" t="s">
        <v>83</v>
      </c>
      <c r="AT362" s="128" t="s">
        <v>72</v>
      </c>
      <c r="AU362" s="128" t="s">
        <v>81</v>
      </c>
      <c r="AY362" s="121" t="s">
        <v>173</v>
      </c>
      <c r="BK362" s="129">
        <f>SUM(BK363:BK396)</f>
        <v>0</v>
      </c>
    </row>
    <row r="363" spans="2:65" s="1" customFormat="1" ht="24.2" customHeight="1">
      <c r="B363" s="31"/>
      <c r="C363" s="132" t="s">
        <v>561</v>
      </c>
      <c r="D363" s="132" t="s">
        <v>175</v>
      </c>
      <c r="E363" s="133" t="s">
        <v>562</v>
      </c>
      <c r="F363" s="134" t="s">
        <v>563</v>
      </c>
      <c r="G363" s="135" t="s">
        <v>282</v>
      </c>
      <c r="H363" s="136">
        <v>6</v>
      </c>
      <c r="I363" s="137"/>
      <c r="J363" s="138">
        <f>ROUND(I363*H363,2)</f>
        <v>0</v>
      </c>
      <c r="K363" s="134" t="s">
        <v>179</v>
      </c>
      <c r="L363" s="31"/>
      <c r="M363" s="139" t="s">
        <v>1</v>
      </c>
      <c r="N363" s="140" t="s">
        <v>38</v>
      </c>
      <c r="P363" s="141">
        <f>O363*H363</f>
        <v>0</v>
      </c>
      <c r="Q363" s="141">
        <v>0</v>
      </c>
      <c r="R363" s="141">
        <f>Q363*H363</f>
        <v>0</v>
      </c>
      <c r="S363" s="141">
        <v>5.0000000000000001E-3</v>
      </c>
      <c r="T363" s="142">
        <f>S363*H363</f>
        <v>0.03</v>
      </c>
      <c r="AR363" s="143" t="s">
        <v>269</v>
      </c>
      <c r="AT363" s="143" t="s">
        <v>175</v>
      </c>
      <c r="AU363" s="143" t="s">
        <v>83</v>
      </c>
      <c r="AY363" s="16" t="s">
        <v>173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6" t="s">
        <v>81</v>
      </c>
      <c r="BK363" s="144">
        <f>ROUND(I363*H363,2)</f>
        <v>0</v>
      </c>
      <c r="BL363" s="16" t="s">
        <v>269</v>
      </c>
      <c r="BM363" s="143" t="s">
        <v>564</v>
      </c>
    </row>
    <row r="364" spans="2:65" s="1" customFormat="1" ht="11.25">
      <c r="B364" s="31"/>
      <c r="D364" s="145" t="s">
        <v>182</v>
      </c>
      <c r="F364" s="146" t="s">
        <v>565</v>
      </c>
      <c r="I364" s="147"/>
      <c r="L364" s="31"/>
      <c r="M364" s="148"/>
      <c r="T364" s="55"/>
      <c r="AT364" s="16" t="s">
        <v>182</v>
      </c>
      <c r="AU364" s="16" t="s">
        <v>83</v>
      </c>
    </row>
    <row r="365" spans="2:65" s="12" customFormat="1" ht="11.25">
      <c r="B365" s="149"/>
      <c r="D365" s="145" t="s">
        <v>184</v>
      </c>
      <c r="E365" s="150" t="s">
        <v>1</v>
      </c>
      <c r="F365" s="151" t="s">
        <v>566</v>
      </c>
      <c r="H365" s="152">
        <v>6</v>
      </c>
      <c r="I365" s="153"/>
      <c r="L365" s="149"/>
      <c r="M365" s="154"/>
      <c r="T365" s="155"/>
      <c r="AT365" s="150" t="s">
        <v>184</v>
      </c>
      <c r="AU365" s="150" t="s">
        <v>83</v>
      </c>
      <c r="AV365" s="12" t="s">
        <v>83</v>
      </c>
      <c r="AW365" s="12" t="s">
        <v>30</v>
      </c>
      <c r="AX365" s="12" t="s">
        <v>81</v>
      </c>
      <c r="AY365" s="150" t="s">
        <v>173</v>
      </c>
    </row>
    <row r="366" spans="2:65" s="1" customFormat="1" ht="24.2" customHeight="1">
      <c r="B366" s="31"/>
      <c r="C366" s="132" t="s">
        <v>567</v>
      </c>
      <c r="D366" s="132" t="s">
        <v>175</v>
      </c>
      <c r="E366" s="133" t="s">
        <v>568</v>
      </c>
      <c r="F366" s="134" t="s">
        <v>569</v>
      </c>
      <c r="G366" s="135" t="s">
        <v>282</v>
      </c>
      <c r="H366" s="136">
        <v>6</v>
      </c>
      <c r="I366" s="137"/>
      <c r="J366" s="138">
        <f>ROUND(I366*H366,2)</f>
        <v>0</v>
      </c>
      <c r="K366" s="134" t="s">
        <v>179</v>
      </c>
      <c r="L366" s="31"/>
      <c r="M366" s="139" t="s">
        <v>1</v>
      </c>
      <c r="N366" s="140" t="s">
        <v>38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269</v>
      </c>
      <c r="AT366" s="143" t="s">
        <v>175</v>
      </c>
      <c r="AU366" s="143" t="s">
        <v>83</v>
      </c>
      <c r="AY366" s="16" t="s">
        <v>173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6" t="s">
        <v>81</v>
      </c>
      <c r="BK366" s="144">
        <f>ROUND(I366*H366,2)</f>
        <v>0</v>
      </c>
      <c r="BL366" s="16" t="s">
        <v>269</v>
      </c>
      <c r="BM366" s="143" t="s">
        <v>570</v>
      </c>
    </row>
    <row r="367" spans="2:65" s="1" customFormat="1" ht="19.5">
      <c r="B367" s="31"/>
      <c r="D367" s="145" t="s">
        <v>182</v>
      </c>
      <c r="F367" s="146" t="s">
        <v>571</v>
      </c>
      <c r="I367" s="147"/>
      <c r="L367" s="31"/>
      <c r="M367" s="148"/>
      <c r="T367" s="55"/>
      <c r="AT367" s="16" t="s">
        <v>182</v>
      </c>
      <c r="AU367" s="16" t="s">
        <v>83</v>
      </c>
    </row>
    <row r="368" spans="2:65" s="12" customFormat="1" ht="11.25">
      <c r="B368" s="149"/>
      <c r="D368" s="145" t="s">
        <v>184</v>
      </c>
      <c r="E368" s="150" t="s">
        <v>1</v>
      </c>
      <c r="F368" s="151" t="s">
        <v>572</v>
      </c>
      <c r="H368" s="152">
        <v>6</v>
      </c>
      <c r="I368" s="153"/>
      <c r="L368" s="149"/>
      <c r="M368" s="154"/>
      <c r="T368" s="155"/>
      <c r="AT368" s="150" t="s">
        <v>184</v>
      </c>
      <c r="AU368" s="150" t="s">
        <v>83</v>
      </c>
      <c r="AV368" s="12" t="s">
        <v>83</v>
      </c>
      <c r="AW368" s="12" t="s">
        <v>30</v>
      </c>
      <c r="AX368" s="12" t="s">
        <v>81</v>
      </c>
      <c r="AY368" s="150" t="s">
        <v>173</v>
      </c>
    </row>
    <row r="369" spans="2:65" s="1" customFormat="1" ht="24.2" customHeight="1">
      <c r="B369" s="31"/>
      <c r="C369" s="156" t="s">
        <v>573</v>
      </c>
      <c r="D369" s="156" t="s">
        <v>205</v>
      </c>
      <c r="E369" s="157" t="s">
        <v>574</v>
      </c>
      <c r="F369" s="158" t="s">
        <v>575</v>
      </c>
      <c r="G369" s="159" t="s">
        <v>282</v>
      </c>
      <c r="H369" s="160">
        <v>6</v>
      </c>
      <c r="I369" s="161"/>
      <c r="J369" s="162">
        <f>ROUND(I369*H369,2)</f>
        <v>0</v>
      </c>
      <c r="K369" s="158" t="s">
        <v>1</v>
      </c>
      <c r="L369" s="163"/>
      <c r="M369" s="164" t="s">
        <v>1</v>
      </c>
      <c r="N369" s="165" t="s">
        <v>38</v>
      </c>
      <c r="P369" s="141">
        <f>O369*H369</f>
        <v>0</v>
      </c>
      <c r="Q369" s="141">
        <v>3.5999999999999999E-3</v>
      </c>
      <c r="R369" s="141">
        <f>Q369*H369</f>
        <v>2.1600000000000001E-2</v>
      </c>
      <c r="S369" s="141">
        <v>0</v>
      </c>
      <c r="T369" s="142">
        <f>S369*H369</f>
        <v>0</v>
      </c>
      <c r="AR369" s="143" t="s">
        <v>367</v>
      </c>
      <c r="AT369" s="143" t="s">
        <v>205</v>
      </c>
      <c r="AU369" s="143" t="s">
        <v>83</v>
      </c>
      <c r="AY369" s="16" t="s">
        <v>173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6" t="s">
        <v>81</v>
      </c>
      <c r="BK369" s="144">
        <f>ROUND(I369*H369,2)</f>
        <v>0</v>
      </c>
      <c r="BL369" s="16" t="s">
        <v>269</v>
      </c>
      <c r="BM369" s="143" t="s">
        <v>576</v>
      </c>
    </row>
    <row r="370" spans="2:65" s="1" customFormat="1" ht="11.25">
      <c r="B370" s="31"/>
      <c r="D370" s="145" t="s">
        <v>182</v>
      </c>
      <c r="F370" s="146" t="s">
        <v>575</v>
      </c>
      <c r="I370" s="147"/>
      <c r="L370" s="31"/>
      <c r="M370" s="148"/>
      <c r="T370" s="55"/>
      <c r="AT370" s="16" t="s">
        <v>182</v>
      </c>
      <c r="AU370" s="16" t="s">
        <v>83</v>
      </c>
    </row>
    <row r="371" spans="2:65" s="1" customFormat="1" ht="16.5" customHeight="1">
      <c r="B371" s="31"/>
      <c r="C371" s="132" t="s">
        <v>577</v>
      </c>
      <c r="D371" s="132" t="s">
        <v>175</v>
      </c>
      <c r="E371" s="133" t="s">
        <v>578</v>
      </c>
      <c r="F371" s="134" t="s">
        <v>579</v>
      </c>
      <c r="G371" s="135" t="s">
        <v>234</v>
      </c>
      <c r="H371" s="136">
        <v>4</v>
      </c>
      <c r="I371" s="137"/>
      <c r="J371" s="138">
        <f>ROUND(I371*H371,2)</f>
        <v>0</v>
      </c>
      <c r="K371" s="134" t="s">
        <v>1</v>
      </c>
      <c r="L371" s="31"/>
      <c r="M371" s="139" t="s">
        <v>1</v>
      </c>
      <c r="N371" s="140" t="s">
        <v>38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269</v>
      </c>
      <c r="AT371" s="143" t="s">
        <v>175</v>
      </c>
      <c r="AU371" s="143" t="s">
        <v>83</v>
      </c>
      <c r="AY371" s="16" t="s">
        <v>173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81</v>
      </c>
      <c r="BK371" s="144">
        <f>ROUND(I371*H371,2)</f>
        <v>0</v>
      </c>
      <c r="BL371" s="16" t="s">
        <v>269</v>
      </c>
      <c r="BM371" s="143" t="s">
        <v>580</v>
      </c>
    </row>
    <row r="372" spans="2:65" s="1" customFormat="1" ht="11.25">
      <c r="B372" s="31"/>
      <c r="D372" s="145" t="s">
        <v>182</v>
      </c>
      <c r="F372" s="146" t="s">
        <v>579</v>
      </c>
      <c r="I372" s="147"/>
      <c r="L372" s="31"/>
      <c r="M372" s="148"/>
      <c r="T372" s="55"/>
      <c r="AT372" s="16" t="s">
        <v>182</v>
      </c>
      <c r="AU372" s="16" t="s">
        <v>83</v>
      </c>
    </row>
    <row r="373" spans="2:65" s="1" customFormat="1" ht="29.25">
      <c r="B373" s="31"/>
      <c r="D373" s="145" t="s">
        <v>210</v>
      </c>
      <c r="F373" s="166" t="s">
        <v>581</v>
      </c>
      <c r="I373" s="147"/>
      <c r="L373" s="31"/>
      <c r="M373" s="148"/>
      <c r="T373" s="55"/>
      <c r="AT373" s="16" t="s">
        <v>210</v>
      </c>
      <c r="AU373" s="16" t="s">
        <v>83</v>
      </c>
    </row>
    <row r="374" spans="2:65" s="12" customFormat="1" ht="11.25">
      <c r="B374" s="149"/>
      <c r="D374" s="145" t="s">
        <v>184</v>
      </c>
      <c r="E374" s="150" t="s">
        <v>1</v>
      </c>
      <c r="F374" s="151" t="s">
        <v>582</v>
      </c>
      <c r="H374" s="152">
        <v>4</v>
      </c>
      <c r="I374" s="153"/>
      <c r="L374" s="149"/>
      <c r="M374" s="154"/>
      <c r="T374" s="155"/>
      <c r="AT374" s="150" t="s">
        <v>184</v>
      </c>
      <c r="AU374" s="150" t="s">
        <v>83</v>
      </c>
      <c r="AV374" s="12" t="s">
        <v>83</v>
      </c>
      <c r="AW374" s="12" t="s">
        <v>30</v>
      </c>
      <c r="AX374" s="12" t="s">
        <v>81</v>
      </c>
      <c r="AY374" s="150" t="s">
        <v>173</v>
      </c>
    </row>
    <row r="375" spans="2:65" s="1" customFormat="1" ht="24.2" customHeight="1">
      <c r="B375" s="31"/>
      <c r="C375" s="132" t="s">
        <v>583</v>
      </c>
      <c r="D375" s="132" t="s">
        <v>175</v>
      </c>
      <c r="E375" s="133" t="s">
        <v>584</v>
      </c>
      <c r="F375" s="134" t="s">
        <v>585</v>
      </c>
      <c r="G375" s="135" t="s">
        <v>234</v>
      </c>
      <c r="H375" s="136">
        <v>1</v>
      </c>
      <c r="I375" s="137"/>
      <c r="J375" s="138">
        <f>ROUND(I375*H375,2)</f>
        <v>0</v>
      </c>
      <c r="K375" s="134" t="s">
        <v>1</v>
      </c>
      <c r="L375" s="31"/>
      <c r="M375" s="139" t="s">
        <v>1</v>
      </c>
      <c r="N375" s="140" t="s">
        <v>38</v>
      </c>
      <c r="P375" s="141">
        <f>O375*H375</f>
        <v>0</v>
      </c>
      <c r="Q375" s="141">
        <v>0</v>
      </c>
      <c r="R375" s="141">
        <f>Q375*H375</f>
        <v>0</v>
      </c>
      <c r="S375" s="141">
        <v>0</v>
      </c>
      <c r="T375" s="142">
        <f>S375*H375</f>
        <v>0</v>
      </c>
      <c r="AR375" s="143" t="s">
        <v>269</v>
      </c>
      <c r="AT375" s="143" t="s">
        <v>175</v>
      </c>
      <c r="AU375" s="143" t="s">
        <v>83</v>
      </c>
      <c r="AY375" s="16" t="s">
        <v>173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6" t="s">
        <v>81</v>
      </c>
      <c r="BK375" s="144">
        <f>ROUND(I375*H375,2)</f>
        <v>0</v>
      </c>
      <c r="BL375" s="16" t="s">
        <v>269</v>
      </c>
      <c r="BM375" s="143" t="s">
        <v>586</v>
      </c>
    </row>
    <row r="376" spans="2:65" s="1" customFormat="1" ht="19.5">
      <c r="B376" s="31"/>
      <c r="D376" s="145" t="s">
        <v>182</v>
      </c>
      <c r="F376" s="146" t="s">
        <v>585</v>
      </c>
      <c r="I376" s="147"/>
      <c r="L376" s="31"/>
      <c r="M376" s="148"/>
      <c r="T376" s="55"/>
      <c r="AT376" s="16" t="s">
        <v>182</v>
      </c>
      <c r="AU376" s="16" t="s">
        <v>83</v>
      </c>
    </row>
    <row r="377" spans="2:65" s="12" customFormat="1" ht="11.25">
      <c r="B377" s="149"/>
      <c r="D377" s="145" t="s">
        <v>184</v>
      </c>
      <c r="E377" s="150" t="s">
        <v>1</v>
      </c>
      <c r="F377" s="151" t="s">
        <v>587</v>
      </c>
      <c r="H377" s="152">
        <v>1</v>
      </c>
      <c r="I377" s="153"/>
      <c r="L377" s="149"/>
      <c r="M377" s="154"/>
      <c r="T377" s="155"/>
      <c r="AT377" s="150" t="s">
        <v>184</v>
      </c>
      <c r="AU377" s="150" t="s">
        <v>83</v>
      </c>
      <c r="AV377" s="12" t="s">
        <v>83</v>
      </c>
      <c r="AW377" s="12" t="s">
        <v>30</v>
      </c>
      <c r="AX377" s="12" t="s">
        <v>81</v>
      </c>
      <c r="AY377" s="150" t="s">
        <v>173</v>
      </c>
    </row>
    <row r="378" spans="2:65" s="1" customFormat="1" ht="24.2" customHeight="1">
      <c r="B378" s="31"/>
      <c r="C378" s="132" t="s">
        <v>588</v>
      </c>
      <c r="D378" s="132" t="s">
        <v>175</v>
      </c>
      <c r="E378" s="133" t="s">
        <v>589</v>
      </c>
      <c r="F378" s="134" t="s">
        <v>590</v>
      </c>
      <c r="G378" s="135" t="s">
        <v>234</v>
      </c>
      <c r="H378" s="136">
        <v>3</v>
      </c>
      <c r="I378" s="137"/>
      <c r="J378" s="138">
        <f>ROUND(I378*H378,2)</f>
        <v>0</v>
      </c>
      <c r="K378" s="134" t="s">
        <v>1</v>
      </c>
      <c r="L378" s="31"/>
      <c r="M378" s="139" t="s">
        <v>1</v>
      </c>
      <c r="N378" s="140" t="s">
        <v>38</v>
      </c>
      <c r="P378" s="141">
        <f>O378*H378</f>
        <v>0</v>
      </c>
      <c r="Q378" s="141">
        <v>0</v>
      </c>
      <c r="R378" s="141">
        <f>Q378*H378</f>
        <v>0</v>
      </c>
      <c r="S378" s="141">
        <v>0</v>
      </c>
      <c r="T378" s="142">
        <f>S378*H378</f>
        <v>0</v>
      </c>
      <c r="AR378" s="143" t="s">
        <v>269</v>
      </c>
      <c r="AT378" s="143" t="s">
        <v>175</v>
      </c>
      <c r="AU378" s="143" t="s">
        <v>83</v>
      </c>
      <c r="AY378" s="16" t="s">
        <v>173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6" t="s">
        <v>81</v>
      </c>
      <c r="BK378" s="144">
        <f>ROUND(I378*H378,2)</f>
        <v>0</v>
      </c>
      <c r="BL378" s="16" t="s">
        <v>269</v>
      </c>
      <c r="BM378" s="143" t="s">
        <v>591</v>
      </c>
    </row>
    <row r="379" spans="2:65" s="1" customFormat="1" ht="19.5">
      <c r="B379" s="31"/>
      <c r="D379" s="145" t="s">
        <v>182</v>
      </c>
      <c r="F379" s="146" t="s">
        <v>590</v>
      </c>
      <c r="I379" s="147"/>
      <c r="L379" s="31"/>
      <c r="M379" s="148"/>
      <c r="T379" s="55"/>
      <c r="AT379" s="16" t="s">
        <v>182</v>
      </c>
      <c r="AU379" s="16" t="s">
        <v>83</v>
      </c>
    </row>
    <row r="380" spans="2:65" s="12" customFormat="1" ht="11.25">
      <c r="B380" s="149"/>
      <c r="D380" s="145" t="s">
        <v>184</v>
      </c>
      <c r="E380" s="150" t="s">
        <v>1</v>
      </c>
      <c r="F380" s="151" t="s">
        <v>592</v>
      </c>
      <c r="H380" s="152">
        <v>3</v>
      </c>
      <c r="I380" s="153"/>
      <c r="L380" s="149"/>
      <c r="M380" s="154"/>
      <c r="T380" s="155"/>
      <c r="AT380" s="150" t="s">
        <v>184</v>
      </c>
      <c r="AU380" s="150" t="s">
        <v>83</v>
      </c>
      <c r="AV380" s="12" t="s">
        <v>83</v>
      </c>
      <c r="AW380" s="12" t="s">
        <v>30</v>
      </c>
      <c r="AX380" s="12" t="s">
        <v>81</v>
      </c>
      <c r="AY380" s="150" t="s">
        <v>173</v>
      </c>
    </row>
    <row r="381" spans="2:65" s="1" customFormat="1" ht="24.2" customHeight="1">
      <c r="B381" s="31"/>
      <c r="C381" s="132" t="s">
        <v>593</v>
      </c>
      <c r="D381" s="132" t="s">
        <v>175</v>
      </c>
      <c r="E381" s="133" t="s">
        <v>594</v>
      </c>
      <c r="F381" s="134" t="s">
        <v>595</v>
      </c>
      <c r="G381" s="135" t="s">
        <v>234</v>
      </c>
      <c r="H381" s="136">
        <v>1</v>
      </c>
      <c r="I381" s="137"/>
      <c r="J381" s="138">
        <f>ROUND(I381*H381,2)</f>
        <v>0</v>
      </c>
      <c r="K381" s="134" t="s">
        <v>1</v>
      </c>
      <c r="L381" s="31"/>
      <c r="M381" s="139" t="s">
        <v>1</v>
      </c>
      <c r="N381" s="140" t="s">
        <v>38</v>
      </c>
      <c r="P381" s="141">
        <f>O381*H381</f>
        <v>0</v>
      </c>
      <c r="Q381" s="141">
        <v>0</v>
      </c>
      <c r="R381" s="141">
        <f>Q381*H381</f>
        <v>0</v>
      </c>
      <c r="S381" s="141">
        <v>0</v>
      </c>
      <c r="T381" s="142">
        <f>S381*H381</f>
        <v>0</v>
      </c>
      <c r="AR381" s="143" t="s">
        <v>269</v>
      </c>
      <c r="AT381" s="143" t="s">
        <v>175</v>
      </c>
      <c r="AU381" s="143" t="s">
        <v>83</v>
      </c>
      <c r="AY381" s="16" t="s">
        <v>173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6" t="s">
        <v>81</v>
      </c>
      <c r="BK381" s="144">
        <f>ROUND(I381*H381,2)</f>
        <v>0</v>
      </c>
      <c r="BL381" s="16" t="s">
        <v>269</v>
      </c>
      <c r="BM381" s="143" t="s">
        <v>596</v>
      </c>
    </row>
    <row r="382" spans="2:65" s="1" customFormat="1" ht="19.5">
      <c r="B382" s="31"/>
      <c r="D382" s="145" t="s">
        <v>182</v>
      </c>
      <c r="F382" s="146" t="s">
        <v>595</v>
      </c>
      <c r="I382" s="147"/>
      <c r="L382" s="31"/>
      <c r="M382" s="148"/>
      <c r="T382" s="55"/>
      <c r="AT382" s="16" t="s">
        <v>182</v>
      </c>
      <c r="AU382" s="16" t="s">
        <v>83</v>
      </c>
    </row>
    <row r="383" spans="2:65" s="12" customFormat="1" ht="11.25">
      <c r="B383" s="149"/>
      <c r="D383" s="145" t="s">
        <v>184</v>
      </c>
      <c r="E383" s="150" t="s">
        <v>1</v>
      </c>
      <c r="F383" s="151" t="s">
        <v>597</v>
      </c>
      <c r="H383" s="152">
        <v>1</v>
      </c>
      <c r="I383" s="153"/>
      <c r="L383" s="149"/>
      <c r="M383" s="154"/>
      <c r="T383" s="155"/>
      <c r="AT383" s="150" t="s">
        <v>184</v>
      </c>
      <c r="AU383" s="150" t="s">
        <v>83</v>
      </c>
      <c r="AV383" s="12" t="s">
        <v>83</v>
      </c>
      <c r="AW383" s="12" t="s">
        <v>30</v>
      </c>
      <c r="AX383" s="12" t="s">
        <v>81</v>
      </c>
      <c r="AY383" s="150" t="s">
        <v>173</v>
      </c>
    </row>
    <row r="384" spans="2:65" s="1" customFormat="1" ht="24.2" customHeight="1">
      <c r="B384" s="31"/>
      <c r="C384" s="132" t="s">
        <v>598</v>
      </c>
      <c r="D384" s="132" t="s">
        <v>175</v>
      </c>
      <c r="E384" s="133" t="s">
        <v>599</v>
      </c>
      <c r="F384" s="134" t="s">
        <v>600</v>
      </c>
      <c r="G384" s="135" t="s">
        <v>234</v>
      </c>
      <c r="H384" s="136">
        <v>3</v>
      </c>
      <c r="I384" s="137"/>
      <c r="J384" s="138">
        <f>ROUND(I384*H384,2)</f>
        <v>0</v>
      </c>
      <c r="K384" s="134" t="s">
        <v>1</v>
      </c>
      <c r="L384" s="31"/>
      <c r="M384" s="139" t="s">
        <v>1</v>
      </c>
      <c r="N384" s="140" t="s">
        <v>38</v>
      </c>
      <c r="P384" s="141">
        <f>O384*H384</f>
        <v>0</v>
      </c>
      <c r="Q384" s="141">
        <v>0</v>
      </c>
      <c r="R384" s="141">
        <f>Q384*H384</f>
        <v>0</v>
      </c>
      <c r="S384" s="141">
        <v>0</v>
      </c>
      <c r="T384" s="142">
        <f>S384*H384</f>
        <v>0</v>
      </c>
      <c r="AR384" s="143" t="s">
        <v>269</v>
      </c>
      <c r="AT384" s="143" t="s">
        <v>175</v>
      </c>
      <c r="AU384" s="143" t="s">
        <v>83</v>
      </c>
      <c r="AY384" s="16" t="s">
        <v>173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6" t="s">
        <v>81</v>
      </c>
      <c r="BK384" s="144">
        <f>ROUND(I384*H384,2)</f>
        <v>0</v>
      </c>
      <c r="BL384" s="16" t="s">
        <v>269</v>
      </c>
      <c r="BM384" s="143" t="s">
        <v>601</v>
      </c>
    </row>
    <row r="385" spans="2:65" s="1" customFormat="1" ht="19.5">
      <c r="B385" s="31"/>
      <c r="D385" s="145" t="s">
        <v>182</v>
      </c>
      <c r="F385" s="146" t="s">
        <v>600</v>
      </c>
      <c r="I385" s="147"/>
      <c r="L385" s="31"/>
      <c r="M385" s="148"/>
      <c r="T385" s="55"/>
      <c r="AT385" s="16" t="s">
        <v>182</v>
      </c>
      <c r="AU385" s="16" t="s">
        <v>83</v>
      </c>
    </row>
    <row r="386" spans="2:65" s="12" customFormat="1" ht="11.25">
      <c r="B386" s="149"/>
      <c r="D386" s="145" t="s">
        <v>184</v>
      </c>
      <c r="E386" s="150" t="s">
        <v>1</v>
      </c>
      <c r="F386" s="151" t="s">
        <v>602</v>
      </c>
      <c r="H386" s="152">
        <v>3</v>
      </c>
      <c r="I386" s="153"/>
      <c r="L386" s="149"/>
      <c r="M386" s="154"/>
      <c r="T386" s="155"/>
      <c r="AT386" s="150" t="s">
        <v>184</v>
      </c>
      <c r="AU386" s="150" t="s">
        <v>83</v>
      </c>
      <c r="AV386" s="12" t="s">
        <v>83</v>
      </c>
      <c r="AW386" s="12" t="s">
        <v>30</v>
      </c>
      <c r="AX386" s="12" t="s">
        <v>81</v>
      </c>
      <c r="AY386" s="150" t="s">
        <v>173</v>
      </c>
    </row>
    <row r="387" spans="2:65" s="1" customFormat="1" ht="24.2" customHeight="1">
      <c r="B387" s="31"/>
      <c r="C387" s="132" t="s">
        <v>603</v>
      </c>
      <c r="D387" s="132" t="s">
        <v>175</v>
      </c>
      <c r="E387" s="133" t="s">
        <v>604</v>
      </c>
      <c r="F387" s="134" t="s">
        <v>605</v>
      </c>
      <c r="G387" s="135" t="s">
        <v>234</v>
      </c>
      <c r="H387" s="136">
        <v>1</v>
      </c>
      <c r="I387" s="137"/>
      <c r="J387" s="138">
        <f>ROUND(I387*H387,2)</f>
        <v>0</v>
      </c>
      <c r="K387" s="134" t="s">
        <v>1</v>
      </c>
      <c r="L387" s="31"/>
      <c r="M387" s="139" t="s">
        <v>1</v>
      </c>
      <c r="N387" s="140" t="s">
        <v>38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269</v>
      </c>
      <c r="AT387" s="143" t="s">
        <v>175</v>
      </c>
      <c r="AU387" s="143" t="s">
        <v>83</v>
      </c>
      <c r="AY387" s="16" t="s">
        <v>173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6" t="s">
        <v>81</v>
      </c>
      <c r="BK387" s="144">
        <f>ROUND(I387*H387,2)</f>
        <v>0</v>
      </c>
      <c r="BL387" s="16" t="s">
        <v>269</v>
      </c>
      <c r="BM387" s="143" t="s">
        <v>606</v>
      </c>
    </row>
    <row r="388" spans="2:65" s="1" customFormat="1" ht="11.25">
      <c r="B388" s="31"/>
      <c r="D388" s="145" t="s">
        <v>182</v>
      </c>
      <c r="F388" s="146" t="s">
        <v>605</v>
      </c>
      <c r="I388" s="147"/>
      <c r="L388" s="31"/>
      <c r="M388" s="148"/>
      <c r="T388" s="55"/>
      <c r="AT388" s="16" t="s">
        <v>182</v>
      </c>
      <c r="AU388" s="16" t="s">
        <v>83</v>
      </c>
    </row>
    <row r="389" spans="2:65" s="12" customFormat="1" ht="11.25">
      <c r="B389" s="149"/>
      <c r="D389" s="145" t="s">
        <v>184</v>
      </c>
      <c r="E389" s="150" t="s">
        <v>1</v>
      </c>
      <c r="F389" s="151" t="s">
        <v>607</v>
      </c>
      <c r="H389" s="152">
        <v>1</v>
      </c>
      <c r="I389" s="153"/>
      <c r="L389" s="149"/>
      <c r="M389" s="154"/>
      <c r="T389" s="155"/>
      <c r="AT389" s="150" t="s">
        <v>184</v>
      </c>
      <c r="AU389" s="150" t="s">
        <v>83</v>
      </c>
      <c r="AV389" s="12" t="s">
        <v>83</v>
      </c>
      <c r="AW389" s="12" t="s">
        <v>30</v>
      </c>
      <c r="AX389" s="12" t="s">
        <v>81</v>
      </c>
      <c r="AY389" s="150" t="s">
        <v>173</v>
      </c>
    </row>
    <row r="390" spans="2:65" s="1" customFormat="1" ht="24.2" customHeight="1">
      <c r="B390" s="31"/>
      <c r="C390" s="132" t="s">
        <v>608</v>
      </c>
      <c r="D390" s="132" t="s">
        <v>175</v>
      </c>
      <c r="E390" s="133" t="s">
        <v>609</v>
      </c>
      <c r="F390" s="134" t="s">
        <v>610</v>
      </c>
      <c r="G390" s="135" t="s">
        <v>234</v>
      </c>
      <c r="H390" s="136">
        <v>1</v>
      </c>
      <c r="I390" s="137"/>
      <c r="J390" s="138">
        <f>ROUND(I390*H390,2)</f>
        <v>0</v>
      </c>
      <c r="K390" s="134" t="s">
        <v>1</v>
      </c>
      <c r="L390" s="31"/>
      <c r="M390" s="139" t="s">
        <v>1</v>
      </c>
      <c r="N390" s="140" t="s">
        <v>38</v>
      </c>
      <c r="P390" s="141">
        <f>O390*H390</f>
        <v>0</v>
      </c>
      <c r="Q390" s="141">
        <v>0</v>
      </c>
      <c r="R390" s="141">
        <f>Q390*H390</f>
        <v>0</v>
      </c>
      <c r="S390" s="141">
        <v>0</v>
      </c>
      <c r="T390" s="142">
        <f>S390*H390</f>
        <v>0</v>
      </c>
      <c r="AR390" s="143" t="s">
        <v>269</v>
      </c>
      <c r="AT390" s="143" t="s">
        <v>175</v>
      </c>
      <c r="AU390" s="143" t="s">
        <v>83</v>
      </c>
      <c r="AY390" s="16" t="s">
        <v>173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6" t="s">
        <v>81</v>
      </c>
      <c r="BK390" s="144">
        <f>ROUND(I390*H390,2)</f>
        <v>0</v>
      </c>
      <c r="BL390" s="16" t="s">
        <v>269</v>
      </c>
      <c r="BM390" s="143" t="s">
        <v>611</v>
      </c>
    </row>
    <row r="391" spans="2:65" s="1" customFormat="1" ht="19.5">
      <c r="B391" s="31"/>
      <c r="D391" s="145" t="s">
        <v>182</v>
      </c>
      <c r="F391" s="146" t="s">
        <v>610</v>
      </c>
      <c r="I391" s="147"/>
      <c r="L391" s="31"/>
      <c r="M391" s="148"/>
      <c r="T391" s="55"/>
      <c r="AT391" s="16" t="s">
        <v>182</v>
      </c>
      <c r="AU391" s="16" t="s">
        <v>83</v>
      </c>
    </row>
    <row r="392" spans="2:65" s="12" customFormat="1" ht="11.25">
      <c r="B392" s="149"/>
      <c r="D392" s="145" t="s">
        <v>184</v>
      </c>
      <c r="E392" s="150" t="s">
        <v>1</v>
      </c>
      <c r="F392" s="151" t="s">
        <v>612</v>
      </c>
      <c r="H392" s="152">
        <v>1</v>
      </c>
      <c r="I392" s="153"/>
      <c r="L392" s="149"/>
      <c r="M392" s="154"/>
      <c r="T392" s="155"/>
      <c r="AT392" s="150" t="s">
        <v>184</v>
      </c>
      <c r="AU392" s="150" t="s">
        <v>83</v>
      </c>
      <c r="AV392" s="12" t="s">
        <v>83</v>
      </c>
      <c r="AW392" s="12" t="s">
        <v>30</v>
      </c>
      <c r="AX392" s="12" t="s">
        <v>81</v>
      </c>
      <c r="AY392" s="150" t="s">
        <v>173</v>
      </c>
    </row>
    <row r="393" spans="2:65" s="1" customFormat="1" ht="24.2" customHeight="1">
      <c r="B393" s="31"/>
      <c r="C393" s="132" t="s">
        <v>613</v>
      </c>
      <c r="D393" s="132" t="s">
        <v>175</v>
      </c>
      <c r="E393" s="133" t="s">
        <v>614</v>
      </c>
      <c r="F393" s="134" t="s">
        <v>615</v>
      </c>
      <c r="G393" s="135" t="s">
        <v>234</v>
      </c>
      <c r="H393" s="136">
        <v>1</v>
      </c>
      <c r="I393" s="137"/>
      <c r="J393" s="138">
        <f>ROUND(I393*H393,2)</f>
        <v>0</v>
      </c>
      <c r="K393" s="134" t="s">
        <v>1</v>
      </c>
      <c r="L393" s="31"/>
      <c r="M393" s="139" t="s">
        <v>1</v>
      </c>
      <c r="N393" s="140" t="s">
        <v>38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269</v>
      </c>
      <c r="AT393" s="143" t="s">
        <v>175</v>
      </c>
      <c r="AU393" s="143" t="s">
        <v>83</v>
      </c>
      <c r="AY393" s="16" t="s">
        <v>173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6" t="s">
        <v>81</v>
      </c>
      <c r="BK393" s="144">
        <f>ROUND(I393*H393,2)</f>
        <v>0</v>
      </c>
      <c r="BL393" s="16" t="s">
        <v>269</v>
      </c>
      <c r="BM393" s="143" t="s">
        <v>616</v>
      </c>
    </row>
    <row r="394" spans="2:65" s="1" customFormat="1" ht="19.5">
      <c r="B394" s="31"/>
      <c r="D394" s="145" t="s">
        <v>182</v>
      </c>
      <c r="F394" s="146" t="s">
        <v>615</v>
      </c>
      <c r="I394" s="147"/>
      <c r="L394" s="31"/>
      <c r="M394" s="148"/>
      <c r="T394" s="55"/>
      <c r="AT394" s="16" t="s">
        <v>182</v>
      </c>
      <c r="AU394" s="16" t="s">
        <v>83</v>
      </c>
    </row>
    <row r="395" spans="2:65" s="1" customFormat="1" ht="24.2" customHeight="1">
      <c r="B395" s="31"/>
      <c r="C395" s="132" t="s">
        <v>617</v>
      </c>
      <c r="D395" s="132" t="s">
        <v>175</v>
      </c>
      <c r="E395" s="133" t="s">
        <v>618</v>
      </c>
      <c r="F395" s="134" t="s">
        <v>619</v>
      </c>
      <c r="G395" s="135" t="s">
        <v>516</v>
      </c>
      <c r="H395" s="180"/>
      <c r="I395" s="137"/>
      <c r="J395" s="138">
        <f>ROUND(I395*H395,2)</f>
        <v>0</v>
      </c>
      <c r="K395" s="134" t="s">
        <v>179</v>
      </c>
      <c r="L395" s="31"/>
      <c r="M395" s="139" t="s">
        <v>1</v>
      </c>
      <c r="N395" s="140" t="s">
        <v>38</v>
      </c>
      <c r="P395" s="141">
        <f>O395*H395</f>
        <v>0</v>
      </c>
      <c r="Q395" s="141">
        <v>0</v>
      </c>
      <c r="R395" s="141">
        <f>Q395*H395</f>
        <v>0</v>
      </c>
      <c r="S395" s="141">
        <v>0</v>
      </c>
      <c r="T395" s="142">
        <f>S395*H395</f>
        <v>0</v>
      </c>
      <c r="AR395" s="143" t="s">
        <v>269</v>
      </c>
      <c r="AT395" s="143" t="s">
        <v>175</v>
      </c>
      <c r="AU395" s="143" t="s">
        <v>83</v>
      </c>
      <c r="AY395" s="16" t="s">
        <v>173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6" t="s">
        <v>81</v>
      </c>
      <c r="BK395" s="144">
        <f>ROUND(I395*H395,2)</f>
        <v>0</v>
      </c>
      <c r="BL395" s="16" t="s">
        <v>269</v>
      </c>
      <c r="BM395" s="143" t="s">
        <v>620</v>
      </c>
    </row>
    <row r="396" spans="2:65" s="1" customFormat="1" ht="29.25">
      <c r="B396" s="31"/>
      <c r="D396" s="145" t="s">
        <v>182</v>
      </c>
      <c r="F396" s="146" t="s">
        <v>621</v>
      </c>
      <c r="I396" s="147"/>
      <c r="L396" s="31"/>
      <c r="M396" s="148"/>
      <c r="T396" s="55"/>
      <c r="AT396" s="16" t="s">
        <v>182</v>
      </c>
      <c r="AU396" s="16" t="s">
        <v>83</v>
      </c>
    </row>
    <row r="397" spans="2:65" s="11" customFormat="1" ht="22.9" customHeight="1">
      <c r="B397" s="120"/>
      <c r="D397" s="121" t="s">
        <v>72</v>
      </c>
      <c r="E397" s="130" t="s">
        <v>622</v>
      </c>
      <c r="F397" s="130" t="s">
        <v>623</v>
      </c>
      <c r="I397" s="123"/>
      <c r="J397" s="131">
        <f>BK397</f>
        <v>0</v>
      </c>
      <c r="L397" s="120"/>
      <c r="M397" s="125"/>
      <c r="P397" s="126">
        <f>SUM(P398:P456)</f>
        <v>0</v>
      </c>
      <c r="R397" s="126">
        <f>SUM(R398:R456)</f>
        <v>0.52943740000000006</v>
      </c>
      <c r="T397" s="127">
        <f>SUM(T398:T456)</f>
        <v>6.1533450000000007</v>
      </c>
      <c r="AR397" s="121" t="s">
        <v>83</v>
      </c>
      <c r="AT397" s="128" t="s">
        <v>72</v>
      </c>
      <c r="AU397" s="128" t="s">
        <v>81</v>
      </c>
      <c r="AY397" s="121" t="s">
        <v>173</v>
      </c>
      <c r="BK397" s="129">
        <f>SUM(BK398:BK456)</f>
        <v>0</v>
      </c>
    </row>
    <row r="398" spans="2:65" s="1" customFormat="1" ht="16.5" customHeight="1">
      <c r="B398" s="31"/>
      <c r="C398" s="132" t="s">
        <v>624</v>
      </c>
      <c r="D398" s="132" t="s">
        <v>175</v>
      </c>
      <c r="E398" s="133" t="s">
        <v>625</v>
      </c>
      <c r="F398" s="134" t="s">
        <v>626</v>
      </c>
      <c r="G398" s="135" t="s">
        <v>178</v>
      </c>
      <c r="H398" s="136">
        <v>14.6</v>
      </c>
      <c r="I398" s="137"/>
      <c r="J398" s="138">
        <f>ROUND(I398*H398,2)</f>
        <v>0</v>
      </c>
      <c r="K398" s="134" t="s">
        <v>179</v>
      </c>
      <c r="L398" s="31"/>
      <c r="M398" s="139" t="s">
        <v>1</v>
      </c>
      <c r="N398" s="140" t="s">
        <v>38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269</v>
      </c>
      <c r="AT398" s="143" t="s">
        <v>175</v>
      </c>
      <c r="AU398" s="143" t="s">
        <v>83</v>
      </c>
      <c r="AY398" s="16" t="s">
        <v>173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6" t="s">
        <v>81</v>
      </c>
      <c r="BK398" s="144">
        <f>ROUND(I398*H398,2)</f>
        <v>0</v>
      </c>
      <c r="BL398" s="16" t="s">
        <v>269</v>
      </c>
      <c r="BM398" s="143" t="s">
        <v>627</v>
      </c>
    </row>
    <row r="399" spans="2:65" s="1" customFormat="1" ht="11.25">
      <c r="B399" s="31"/>
      <c r="D399" s="145" t="s">
        <v>182</v>
      </c>
      <c r="F399" s="146" t="s">
        <v>628</v>
      </c>
      <c r="I399" s="147"/>
      <c r="L399" s="31"/>
      <c r="M399" s="148"/>
      <c r="T399" s="55"/>
      <c r="AT399" s="16" t="s">
        <v>182</v>
      </c>
      <c r="AU399" s="16" t="s">
        <v>83</v>
      </c>
    </row>
    <row r="400" spans="2:65" s="12" customFormat="1" ht="11.25">
      <c r="B400" s="149"/>
      <c r="D400" s="145" t="s">
        <v>184</v>
      </c>
      <c r="E400" s="150" t="s">
        <v>1</v>
      </c>
      <c r="F400" s="151" t="s">
        <v>110</v>
      </c>
      <c r="H400" s="152">
        <v>14.6</v>
      </c>
      <c r="I400" s="153"/>
      <c r="L400" s="149"/>
      <c r="M400" s="154"/>
      <c r="T400" s="155"/>
      <c r="AT400" s="150" t="s">
        <v>184</v>
      </c>
      <c r="AU400" s="150" t="s">
        <v>83</v>
      </c>
      <c r="AV400" s="12" t="s">
        <v>83</v>
      </c>
      <c r="AW400" s="12" t="s">
        <v>30</v>
      </c>
      <c r="AX400" s="12" t="s">
        <v>81</v>
      </c>
      <c r="AY400" s="150" t="s">
        <v>173</v>
      </c>
    </row>
    <row r="401" spans="2:65" s="1" customFormat="1" ht="16.5" customHeight="1">
      <c r="B401" s="31"/>
      <c r="C401" s="132" t="s">
        <v>629</v>
      </c>
      <c r="D401" s="132" t="s">
        <v>175</v>
      </c>
      <c r="E401" s="133" t="s">
        <v>630</v>
      </c>
      <c r="F401" s="134" t="s">
        <v>631</v>
      </c>
      <c r="G401" s="135" t="s">
        <v>178</v>
      </c>
      <c r="H401" s="136">
        <v>14.6</v>
      </c>
      <c r="I401" s="137"/>
      <c r="J401" s="138">
        <f>ROUND(I401*H401,2)</f>
        <v>0</v>
      </c>
      <c r="K401" s="134" t="s">
        <v>179</v>
      </c>
      <c r="L401" s="31"/>
      <c r="M401" s="139" t="s">
        <v>1</v>
      </c>
      <c r="N401" s="140" t="s">
        <v>38</v>
      </c>
      <c r="P401" s="141">
        <f>O401*H401</f>
        <v>0</v>
      </c>
      <c r="Q401" s="141">
        <v>2.9999999999999997E-4</v>
      </c>
      <c r="R401" s="141">
        <f>Q401*H401</f>
        <v>4.3799999999999993E-3</v>
      </c>
      <c r="S401" s="141">
        <v>0</v>
      </c>
      <c r="T401" s="142">
        <f>S401*H401</f>
        <v>0</v>
      </c>
      <c r="AR401" s="143" t="s">
        <v>269</v>
      </c>
      <c r="AT401" s="143" t="s">
        <v>175</v>
      </c>
      <c r="AU401" s="143" t="s">
        <v>83</v>
      </c>
      <c r="AY401" s="16" t="s">
        <v>173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6" t="s">
        <v>81</v>
      </c>
      <c r="BK401" s="144">
        <f>ROUND(I401*H401,2)</f>
        <v>0</v>
      </c>
      <c r="BL401" s="16" t="s">
        <v>269</v>
      </c>
      <c r="BM401" s="143" t="s">
        <v>632</v>
      </c>
    </row>
    <row r="402" spans="2:65" s="1" customFormat="1" ht="19.5">
      <c r="B402" s="31"/>
      <c r="D402" s="145" t="s">
        <v>182</v>
      </c>
      <c r="F402" s="146" t="s">
        <v>633</v>
      </c>
      <c r="I402" s="147"/>
      <c r="L402" s="31"/>
      <c r="M402" s="148"/>
      <c r="T402" s="55"/>
      <c r="AT402" s="16" t="s">
        <v>182</v>
      </c>
      <c r="AU402" s="16" t="s">
        <v>83</v>
      </c>
    </row>
    <row r="403" spans="2:65" s="12" customFormat="1" ht="11.25">
      <c r="B403" s="149"/>
      <c r="D403" s="145" t="s">
        <v>184</v>
      </c>
      <c r="E403" s="150" t="s">
        <v>1</v>
      </c>
      <c r="F403" s="151" t="s">
        <v>110</v>
      </c>
      <c r="H403" s="152">
        <v>14.6</v>
      </c>
      <c r="I403" s="153"/>
      <c r="L403" s="149"/>
      <c r="M403" s="154"/>
      <c r="T403" s="155"/>
      <c r="AT403" s="150" t="s">
        <v>184</v>
      </c>
      <c r="AU403" s="150" t="s">
        <v>83</v>
      </c>
      <c r="AV403" s="12" t="s">
        <v>83</v>
      </c>
      <c r="AW403" s="12" t="s">
        <v>30</v>
      </c>
      <c r="AX403" s="12" t="s">
        <v>81</v>
      </c>
      <c r="AY403" s="150" t="s">
        <v>173</v>
      </c>
    </row>
    <row r="404" spans="2:65" s="1" customFormat="1" ht="24.2" customHeight="1">
      <c r="B404" s="31"/>
      <c r="C404" s="132" t="s">
        <v>634</v>
      </c>
      <c r="D404" s="132" t="s">
        <v>175</v>
      </c>
      <c r="E404" s="133" t="s">
        <v>635</v>
      </c>
      <c r="F404" s="134" t="s">
        <v>636</v>
      </c>
      <c r="G404" s="135" t="s">
        <v>178</v>
      </c>
      <c r="H404" s="136">
        <v>14.6</v>
      </c>
      <c r="I404" s="137"/>
      <c r="J404" s="138">
        <f>ROUND(I404*H404,2)</f>
        <v>0</v>
      </c>
      <c r="K404" s="134" t="s">
        <v>179</v>
      </c>
      <c r="L404" s="31"/>
      <c r="M404" s="139" t="s">
        <v>1</v>
      </c>
      <c r="N404" s="140" t="s">
        <v>38</v>
      </c>
      <c r="P404" s="141">
        <f>O404*H404</f>
        <v>0</v>
      </c>
      <c r="Q404" s="141">
        <v>0</v>
      </c>
      <c r="R404" s="141">
        <f>Q404*H404</f>
        <v>0</v>
      </c>
      <c r="S404" s="141">
        <v>0</v>
      </c>
      <c r="T404" s="142">
        <f>S404*H404</f>
        <v>0</v>
      </c>
      <c r="AR404" s="143" t="s">
        <v>269</v>
      </c>
      <c r="AT404" s="143" t="s">
        <v>175</v>
      </c>
      <c r="AU404" s="143" t="s">
        <v>83</v>
      </c>
      <c r="AY404" s="16" t="s">
        <v>173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6" t="s">
        <v>81</v>
      </c>
      <c r="BK404" s="144">
        <f>ROUND(I404*H404,2)</f>
        <v>0</v>
      </c>
      <c r="BL404" s="16" t="s">
        <v>269</v>
      </c>
      <c r="BM404" s="143" t="s">
        <v>637</v>
      </c>
    </row>
    <row r="405" spans="2:65" s="1" customFormat="1" ht="19.5">
      <c r="B405" s="31"/>
      <c r="D405" s="145" t="s">
        <v>182</v>
      </c>
      <c r="F405" s="146" t="s">
        <v>638</v>
      </c>
      <c r="I405" s="147"/>
      <c r="L405" s="31"/>
      <c r="M405" s="148"/>
      <c r="T405" s="55"/>
      <c r="AT405" s="16" t="s">
        <v>182</v>
      </c>
      <c r="AU405" s="16" t="s">
        <v>83</v>
      </c>
    </row>
    <row r="406" spans="2:65" s="12" customFormat="1" ht="11.25">
      <c r="B406" s="149"/>
      <c r="D406" s="145" t="s">
        <v>184</v>
      </c>
      <c r="E406" s="150" t="s">
        <v>1</v>
      </c>
      <c r="F406" s="151" t="s">
        <v>110</v>
      </c>
      <c r="H406" s="152">
        <v>14.6</v>
      </c>
      <c r="I406" s="153"/>
      <c r="L406" s="149"/>
      <c r="M406" s="154"/>
      <c r="T406" s="155"/>
      <c r="AT406" s="150" t="s">
        <v>184</v>
      </c>
      <c r="AU406" s="150" t="s">
        <v>83</v>
      </c>
      <c r="AV406" s="12" t="s">
        <v>83</v>
      </c>
      <c r="AW406" s="12" t="s">
        <v>30</v>
      </c>
      <c r="AX406" s="12" t="s">
        <v>81</v>
      </c>
      <c r="AY406" s="150" t="s">
        <v>173</v>
      </c>
    </row>
    <row r="407" spans="2:65" s="1" customFormat="1" ht="24.2" customHeight="1">
      <c r="B407" s="31"/>
      <c r="C407" s="132" t="s">
        <v>639</v>
      </c>
      <c r="D407" s="132" t="s">
        <v>175</v>
      </c>
      <c r="E407" s="133" t="s">
        <v>640</v>
      </c>
      <c r="F407" s="134" t="s">
        <v>641</v>
      </c>
      <c r="G407" s="135" t="s">
        <v>282</v>
      </c>
      <c r="H407" s="136">
        <v>0.9</v>
      </c>
      <c r="I407" s="137"/>
      <c r="J407" s="138">
        <f>ROUND(I407*H407,2)</f>
        <v>0</v>
      </c>
      <c r="K407" s="134" t="s">
        <v>179</v>
      </c>
      <c r="L407" s="31"/>
      <c r="M407" s="139" t="s">
        <v>1</v>
      </c>
      <c r="N407" s="140" t="s">
        <v>38</v>
      </c>
      <c r="P407" s="141">
        <f>O407*H407</f>
        <v>0</v>
      </c>
      <c r="Q407" s="141">
        <v>2.0000000000000001E-4</v>
      </c>
      <c r="R407" s="141">
        <f>Q407*H407</f>
        <v>1.8000000000000001E-4</v>
      </c>
      <c r="S407" s="141">
        <v>0</v>
      </c>
      <c r="T407" s="142">
        <f>S407*H407</f>
        <v>0</v>
      </c>
      <c r="AR407" s="143" t="s">
        <v>269</v>
      </c>
      <c r="AT407" s="143" t="s">
        <v>175</v>
      </c>
      <c r="AU407" s="143" t="s">
        <v>83</v>
      </c>
      <c r="AY407" s="16" t="s">
        <v>173</v>
      </c>
      <c r="BE407" s="144">
        <f>IF(N407="základní",J407,0)</f>
        <v>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6" t="s">
        <v>81</v>
      </c>
      <c r="BK407" s="144">
        <f>ROUND(I407*H407,2)</f>
        <v>0</v>
      </c>
      <c r="BL407" s="16" t="s">
        <v>269</v>
      </c>
      <c r="BM407" s="143" t="s">
        <v>642</v>
      </c>
    </row>
    <row r="408" spans="2:65" s="1" customFormat="1" ht="19.5">
      <c r="B408" s="31"/>
      <c r="D408" s="145" t="s">
        <v>182</v>
      </c>
      <c r="F408" s="146" t="s">
        <v>643</v>
      </c>
      <c r="I408" s="147"/>
      <c r="L408" s="31"/>
      <c r="M408" s="148"/>
      <c r="T408" s="55"/>
      <c r="AT408" s="16" t="s">
        <v>182</v>
      </c>
      <c r="AU408" s="16" t="s">
        <v>83</v>
      </c>
    </row>
    <row r="409" spans="2:65" s="12" customFormat="1" ht="11.25">
      <c r="B409" s="149"/>
      <c r="D409" s="145" t="s">
        <v>184</v>
      </c>
      <c r="E409" s="150" t="s">
        <v>1</v>
      </c>
      <c r="F409" s="151" t="s">
        <v>644</v>
      </c>
      <c r="H409" s="152">
        <v>0.9</v>
      </c>
      <c r="I409" s="153"/>
      <c r="L409" s="149"/>
      <c r="M409" s="154"/>
      <c r="T409" s="155"/>
      <c r="AT409" s="150" t="s">
        <v>184</v>
      </c>
      <c r="AU409" s="150" t="s">
        <v>83</v>
      </c>
      <c r="AV409" s="12" t="s">
        <v>83</v>
      </c>
      <c r="AW409" s="12" t="s">
        <v>30</v>
      </c>
      <c r="AX409" s="12" t="s">
        <v>73</v>
      </c>
      <c r="AY409" s="150" t="s">
        <v>173</v>
      </c>
    </row>
    <row r="410" spans="2:65" s="13" customFormat="1" ht="11.25">
      <c r="B410" s="167"/>
      <c r="D410" s="145" t="s">
        <v>184</v>
      </c>
      <c r="E410" s="168" t="s">
        <v>1</v>
      </c>
      <c r="F410" s="169" t="s">
        <v>226</v>
      </c>
      <c r="H410" s="170">
        <v>0.9</v>
      </c>
      <c r="I410" s="171"/>
      <c r="L410" s="167"/>
      <c r="M410" s="172"/>
      <c r="T410" s="173"/>
      <c r="AT410" s="168" t="s">
        <v>184</v>
      </c>
      <c r="AU410" s="168" t="s">
        <v>83</v>
      </c>
      <c r="AV410" s="13" t="s">
        <v>180</v>
      </c>
      <c r="AW410" s="13" t="s">
        <v>30</v>
      </c>
      <c r="AX410" s="13" t="s">
        <v>81</v>
      </c>
      <c r="AY410" s="168" t="s">
        <v>173</v>
      </c>
    </row>
    <row r="411" spans="2:65" s="1" customFormat="1" ht="21.75" customHeight="1">
      <c r="B411" s="31"/>
      <c r="C411" s="156" t="s">
        <v>645</v>
      </c>
      <c r="D411" s="156" t="s">
        <v>205</v>
      </c>
      <c r="E411" s="157" t="s">
        <v>646</v>
      </c>
      <c r="F411" s="158" t="s">
        <v>647</v>
      </c>
      <c r="G411" s="159" t="s">
        <v>282</v>
      </c>
      <c r="H411" s="160">
        <v>0.99</v>
      </c>
      <c r="I411" s="161"/>
      <c r="J411" s="162">
        <f>ROUND(I411*H411,2)</f>
        <v>0</v>
      </c>
      <c r="K411" s="158" t="s">
        <v>179</v>
      </c>
      <c r="L411" s="163"/>
      <c r="M411" s="164" t="s">
        <v>1</v>
      </c>
      <c r="N411" s="165" t="s">
        <v>38</v>
      </c>
      <c r="P411" s="141">
        <f>O411*H411</f>
        <v>0</v>
      </c>
      <c r="Q411" s="141">
        <v>2.5999999999999998E-4</v>
      </c>
      <c r="R411" s="141">
        <f>Q411*H411</f>
        <v>2.5739999999999997E-4</v>
      </c>
      <c r="S411" s="141">
        <v>0</v>
      </c>
      <c r="T411" s="142">
        <f>S411*H411</f>
        <v>0</v>
      </c>
      <c r="AR411" s="143" t="s">
        <v>367</v>
      </c>
      <c r="AT411" s="143" t="s">
        <v>205</v>
      </c>
      <c r="AU411" s="143" t="s">
        <v>83</v>
      </c>
      <c r="AY411" s="16" t="s">
        <v>173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6" t="s">
        <v>81</v>
      </c>
      <c r="BK411" s="144">
        <f>ROUND(I411*H411,2)</f>
        <v>0</v>
      </c>
      <c r="BL411" s="16" t="s">
        <v>269</v>
      </c>
      <c r="BM411" s="143" t="s">
        <v>648</v>
      </c>
    </row>
    <row r="412" spans="2:65" s="1" customFormat="1" ht="11.25">
      <c r="B412" s="31"/>
      <c r="D412" s="145" t="s">
        <v>182</v>
      </c>
      <c r="F412" s="146" t="s">
        <v>647</v>
      </c>
      <c r="I412" s="147"/>
      <c r="L412" s="31"/>
      <c r="M412" s="148"/>
      <c r="T412" s="55"/>
      <c r="AT412" s="16" t="s">
        <v>182</v>
      </c>
      <c r="AU412" s="16" t="s">
        <v>83</v>
      </c>
    </row>
    <row r="413" spans="2:65" s="12" customFormat="1" ht="11.25">
      <c r="B413" s="149"/>
      <c r="D413" s="145" t="s">
        <v>184</v>
      </c>
      <c r="F413" s="151" t="s">
        <v>649</v>
      </c>
      <c r="H413" s="152">
        <v>0.99</v>
      </c>
      <c r="I413" s="153"/>
      <c r="L413" s="149"/>
      <c r="M413" s="154"/>
      <c r="T413" s="155"/>
      <c r="AT413" s="150" t="s">
        <v>184</v>
      </c>
      <c r="AU413" s="150" t="s">
        <v>83</v>
      </c>
      <c r="AV413" s="12" t="s">
        <v>83</v>
      </c>
      <c r="AW413" s="12" t="s">
        <v>4</v>
      </c>
      <c r="AX413" s="12" t="s">
        <v>81</v>
      </c>
      <c r="AY413" s="150" t="s">
        <v>173</v>
      </c>
    </row>
    <row r="414" spans="2:65" s="1" customFormat="1" ht="24.2" customHeight="1">
      <c r="B414" s="31"/>
      <c r="C414" s="132" t="s">
        <v>650</v>
      </c>
      <c r="D414" s="132" t="s">
        <v>175</v>
      </c>
      <c r="E414" s="133" t="s">
        <v>651</v>
      </c>
      <c r="F414" s="134" t="s">
        <v>652</v>
      </c>
      <c r="G414" s="135" t="s">
        <v>178</v>
      </c>
      <c r="H414" s="136">
        <v>44.11</v>
      </c>
      <c r="I414" s="137"/>
      <c r="J414" s="138">
        <f>ROUND(I414*H414,2)</f>
        <v>0</v>
      </c>
      <c r="K414" s="134" t="s">
        <v>179</v>
      </c>
      <c r="L414" s="31"/>
      <c r="M414" s="139" t="s">
        <v>1</v>
      </c>
      <c r="N414" s="140" t="s">
        <v>38</v>
      </c>
      <c r="P414" s="141">
        <f>O414*H414</f>
        <v>0</v>
      </c>
      <c r="Q414" s="141">
        <v>0</v>
      </c>
      <c r="R414" s="141">
        <f>Q414*H414</f>
        <v>0</v>
      </c>
      <c r="S414" s="141">
        <v>0.13950000000000001</v>
      </c>
      <c r="T414" s="142">
        <f>S414*H414</f>
        <v>6.1533450000000007</v>
      </c>
      <c r="AR414" s="143" t="s">
        <v>269</v>
      </c>
      <c r="AT414" s="143" t="s">
        <v>175</v>
      </c>
      <c r="AU414" s="143" t="s">
        <v>83</v>
      </c>
      <c r="AY414" s="16" t="s">
        <v>173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6" t="s">
        <v>81</v>
      </c>
      <c r="BK414" s="144">
        <f>ROUND(I414*H414,2)</f>
        <v>0</v>
      </c>
      <c r="BL414" s="16" t="s">
        <v>269</v>
      </c>
      <c r="BM414" s="143" t="s">
        <v>653</v>
      </c>
    </row>
    <row r="415" spans="2:65" s="1" customFormat="1" ht="11.25">
      <c r="B415" s="31"/>
      <c r="D415" s="145" t="s">
        <v>182</v>
      </c>
      <c r="F415" s="146" t="s">
        <v>652</v>
      </c>
      <c r="I415" s="147"/>
      <c r="L415" s="31"/>
      <c r="M415" s="148"/>
      <c r="T415" s="55"/>
      <c r="AT415" s="16" t="s">
        <v>182</v>
      </c>
      <c r="AU415" s="16" t="s">
        <v>83</v>
      </c>
    </row>
    <row r="416" spans="2:65" s="14" customFormat="1" ht="11.25">
      <c r="B416" s="174"/>
      <c r="D416" s="145" t="s">
        <v>184</v>
      </c>
      <c r="E416" s="175" t="s">
        <v>1</v>
      </c>
      <c r="F416" s="176" t="s">
        <v>654</v>
      </c>
      <c r="H416" s="175" t="s">
        <v>1</v>
      </c>
      <c r="I416" s="177"/>
      <c r="L416" s="174"/>
      <c r="M416" s="178"/>
      <c r="T416" s="179"/>
      <c r="AT416" s="175" t="s">
        <v>184</v>
      </c>
      <c r="AU416" s="175" t="s">
        <v>83</v>
      </c>
      <c r="AV416" s="14" t="s">
        <v>81</v>
      </c>
      <c r="AW416" s="14" t="s">
        <v>30</v>
      </c>
      <c r="AX416" s="14" t="s">
        <v>73</v>
      </c>
      <c r="AY416" s="175" t="s">
        <v>173</v>
      </c>
    </row>
    <row r="417" spans="2:65" s="12" customFormat="1" ht="11.25">
      <c r="B417" s="149"/>
      <c r="D417" s="145" t="s">
        <v>184</v>
      </c>
      <c r="E417" s="150" t="s">
        <v>1</v>
      </c>
      <c r="F417" s="151" t="s">
        <v>655</v>
      </c>
      <c r="H417" s="152">
        <v>44.11</v>
      </c>
      <c r="I417" s="153"/>
      <c r="L417" s="149"/>
      <c r="M417" s="154"/>
      <c r="T417" s="155"/>
      <c r="AT417" s="150" t="s">
        <v>184</v>
      </c>
      <c r="AU417" s="150" t="s">
        <v>83</v>
      </c>
      <c r="AV417" s="12" t="s">
        <v>83</v>
      </c>
      <c r="AW417" s="12" t="s">
        <v>30</v>
      </c>
      <c r="AX417" s="12" t="s">
        <v>81</v>
      </c>
      <c r="AY417" s="150" t="s">
        <v>173</v>
      </c>
    </row>
    <row r="418" spans="2:65" s="1" customFormat="1" ht="33" customHeight="1">
      <c r="B418" s="31"/>
      <c r="C418" s="132" t="s">
        <v>656</v>
      </c>
      <c r="D418" s="132" t="s">
        <v>175</v>
      </c>
      <c r="E418" s="133" t="s">
        <v>657</v>
      </c>
      <c r="F418" s="134" t="s">
        <v>658</v>
      </c>
      <c r="G418" s="135" t="s">
        <v>178</v>
      </c>
      <c r="H418" s="136">
        <v>14.6</v>
      </c>
      <c r="I418" s="137"/>
      <c r="J418" s="138">
        <f>ROUND(I418*H418,2)</f>
        <v>0</v>
      </c>
      <c r="K418" s="134" t="s">
        <v>179</v>
      </c>
      <c r="L418" s="31"/>
      <c r="M418" s="139" t="s">
        <v>1</v>
      </c>
      <c r="N418" s="140" t="s">
        <v>38</v>
      </c>
      <c r="P418" s="141">
        <f>O418*H418</f>
        <v>0</v>
      </c>
      <c r="Q418" s="141">
        <v>9.0299999999999998E-3</v>
      </c>
      <c r="R418" s="141">
        <f>Q418*H418</f>
        <v>0.13183799999999998</v>
      </c>
      <c r="S418" s="141">
        <v>0</v>
      </c>
      <c r="T418" s="142">
        <f>S418*H418</f>
        <v>0</v>
      </c>
      <c r="AR418" s="143" t="s">
        <v>269</v>
      </c>
      <c r="AT418" s="143" t="s">
        <v>175</v>
      </c>
      <c r="AU418" s="143" t="s">
        <v>83</v>
      </c>
      <c r="AY418" s="16" t="s">
        <v>173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6" t="s">
        <v>81</v>
      </c>
      <c r="BK418" s="144">
        <f>ROUND(I418*H418,2)</f>
        <v>0</v>
      </c>
      <c r="BL418" s="16" t="s">
        <v>269</v>
      </c>
      <c r="BM418" s="143" t="s">
        <v>659</v>
      </c>
    </row>
    <row r="419" spans="2:65" s="1" customFormat="1" ht="19.5">
      <c r="B419" s="31"/>
      <c r="D419" s="145" t="s">
        <v>182</v>
      </c>
      <c r="F419" s="146" t="s">
        <v>660</v>
      </c>
      <c r="I419" s="147"/>
      <c r="L419" s="31"/>
      <c r="M419" s="148"/>
      <c r="T419" s="55"/>
      <c r="AT419" s="16" t="s">
        <v>182</v>
      </c>
      <c r="AU419" s="16" t="s">
        <v>83</v>
      </c>
    </row>
    <row r="420" spans="2:65" s="1" customFormat="1" ht="29.25">
      <c r="B420" s="31"/>
      <c r="D420" s="145" t="s">
        <v>210</v>
      </c>
      <c r="F420" s="166" t="s">
        <v>661</v>
      </c>
      <c r="I420" s="147"/>
      <c r="L420" s="31"/>
      <c r="M420" s="148"/>
      <c r="T420" s="55"/>
      <c r="AT420" s="16" t="s">
        <v>210</v>
      </c>
      <c r="AU420" s="16" t="s">
        <v>83</v>
      </c>
    </row>
    <row r="421" spans="2:65" s="12" customFormat="1" ht="11.25">
      <c r="B421" s="149"/>
      <c r="D421" s="145" t="s">
        <v>184</v>
      </c>
      <c r="E421" s="150" t="s">
        <v>1</v>
      </c>
      <c r="F421" s="151" t="s">
        <v>406</v>
      </c>
      <c r="H421" s="152">
        <v>2.16</v>
      </c>
      <c r="I421" s="153"/>
      <c r="L421" s="149"/>
      <c r="M421" s="154"/>
      <c r="T421" s="155"/>
      <c r="AT421" s="150" t="s">
        <v>184</v>
      </c>
      <c r="AU421" s="150" t="s">
        <v>83</v>
      </c>
      <c r="AV421" s="12" t="s">
        <v>83</v>
      </c>
      <c r="AW421" s="12" t="s">
        <v>30</v>
      </c>
      <c r="AX421" s="12" t="s">
        <v>73</v>
      </c>
      <c r="AY421" s="150" t="s">
        <v>173</v>
      </c>
    </row>
    <row r="422" spans="2:65" s="12" customFormat="1" ht="11.25">
      <c r="B422" s="149"/>
      <c r="D422" s="145" t="s">
        <v>184</v>
      </c>
      <c r="E422" s="150" t="s">
        <v>1</v>
      </c>
      <c r="F422" s="151" t="s">
        <v>407</v>
      </c>
      <c r="H422" s="152">
        <v>1.42</v>
      </c>
      <c r="I422" s="153"/>
      <c r="L422" s="149"/>
      <c r="M422" s="154"/>
      <c r="T422" s="155"/>
      <c r="AT422" s="150" t="s">
        <v>184</v>
      </c>
      <c r="AU422" s="150" t="s">
        <v>83</v>
      </c>
      <c r="AV422" s="12" t="s">
        <v>83</v>
      </c>
      <c r="AW422" s="12" t="s">
        <v>30</v>
      </c>
      <c r="AX422" s="12" t="s">
        <v>73</v>
      </c>
      <c r="AY422" s="150" t="s">
        <v>173</v>
      </c>
    </row>
    <row r="423" spans="2:65" s="12" customFormat="1" ht="11.25">
      <c r="B423" s="149"/>
      <c r="D423" s="145" t="s">
        <v>184</v>
      </c>
      <c r="E423" s="150" t="s">
        <v>1</v>
      </c>
      <c r="F423" s="151" t="s">
        <v>408</v>
      </c>
      <c r="H423" s="152">
        <v>1.42</v>
      </c>
      <c r="I423" s="153"/>
      <c r="L423" s="149"/>
      <c r="M423" s="154"/>
      <c r="T423" s="155"/>
      <c r="AT423" s="150" t="s">
        <v>184</v>
      </c>
      <c r="AU423" s="150" t="s">
        <v>83</v>
      </c>
      <c r="AV423" s="12" t="s">
        <v>83</v>
      </c>
      <c r="AW423" s="12" t="s">
        <v>30</v>
      </c>
      <c r="AX423" s="12" t="s">
        <v>73</v>
      </c>
      <c r="AY423" s="150" t="s">
        <v>173</v>
      </c>
    </row>
    <row r="424" spans="2:65" s="12" customFormat="1" ht="11.25">
      <c r="B424" s="149"/>
      <c r="D424" s="145" t="s">
        <v>184</v>
      </c>
      <c r="E424" s="150" t="s">
        <v>1</v>
      </c>
      <c r="F424" s="151" t="s">
        <v>409</v>
      </c>
      <c r="H424" s="152">
        <v>5.6</v>
      </c>
      <c r="I424" s="153"/>
      <c r="L424" s="149"/>
      <c r="M424" s="154"/>
      <c r="T424" s="155"/>
      <c r="AT424" s="150" t="s">
        <v>184</v>
      </c>
      <c r="AU424" s="150" t="s">
        <v>83</v>
      </c>
      <c r="AV424" s="12" t="s">
        <v>83</v>
      </c>
      <c r="AW424" s="12" t="s">
        <v>30</v>
      </c>
      <c r="AX424" s="12" t="s">
        <v>73</v>
      </c>
      <c r="AY424" s="150" t="s">
        <v>173</v>
      </c>
    </row>
    <row r="425" spans="2:65" s="12" customFormat="1" ht="11.25">
      <c r="B425" s="149"/>
      <c r="D425" s="145" t="s">
        <v>184</v>
      </c>
      <c r="E425" s="150" t="s">
        <v>1</v>
      </c>
      <c r="F425" s="151" t="s">
        <v>410</v>
      </c>
      <c r="H425" s="152">
        <v>4</v>
      </c>
      <c r="I425" s="153"/>
      <c r="L425" s="149"/>
      <c r="M425" s="154"/>
      <c r="T425" s="155"/>
      <c r="AT425" s="150" t="s">
        <v>184</v>
      </c>
      <c r="AU425" s="150" t="s">
        <v>83</v>
      </c>
      <c r="AV425" s="12" t="s">
        <v>83</v>
      </c>
      <c r="AW425" s="12" t="s">
        <v>30</v>
      </c>
      <c r="AX425" s="12" t="s">
        <v>73</v>
      </c>
      <c r="AY425" s="150" t="s">
        <v>173</v>
      </c>
    </row>
    <row r="426" spans="2:65" s="13" customFormat="1" ht="11.25">
      <c r="B426" s="167"/>
      <c r="D426" s="145" t="s">
        <v>184</v>
      </c>
      <c r="E426" s="168" t="s">
        <v>110</v>
      </c>
      <c r="F426" s="169" t="s">
        <v>226</v>
      </c>
      <c r="H426" s="170">
        <v>14.6</v>
      </c>
      <c r="I426" s="171"/>
      <c r="L426" s="167"/>
      <c r="M426" s="172"/>
      <c r="T426" s="173"/>
      <c r="AT426" s="168" t="s">
        <v>184</v>
      </c>
      <c r="AU426" s="168" t="s">
        <v>83</v>
      </c>
      <c r="AV426" s="13" t="s">
        <v>180</v>
      </c>
      <c r="AW426" s="13" t="s">
        <v>30</v>
      </c>
      <c r="AX426" s="13" t="s">
        <v>81</v>
      </c>
      <c r="AY426" s="168" t="s">
        <v>173</v>
      </c>
    </row>
    <row r="427" spans="2:65" s="1" customFormat="1" ht="24.2" customHeight="1">
      <c r="B427" s="31"/>
      <c r="C427" s="156" t="s">
        <v>662</v>
      </c>
      <c r="D427" s="156" t="s">
        <v>205</v>
      </c>
      <c r="E427" s="157" t="s">
        <v>663</v>
      </c>
      <c r="F427" s="158" t="s">
        <v>664</v>
      </c>
      <c r="G427" s="159" t="s">
        <v>178</v>
      </c>
      <c r="H427" s="160">
        <v>16.79</v>
      </c>
      <c r="I427" s="161"/>
      <c r="J427" s="162">
        <f>ROUND(I427*H427,2)</f>
        <v>0</v>
      </c>
      <c r="K427" s="158" t="s">
        <v>179</v>
      </c>
      <c r="L427" s="163"/>
      <c r="M427" s="164" t="s">
        <v>1</v>
      </c>
      <c r="N427" s="165" t="s">
        <v>38</v>
      </c>
      <c r="P427" s="141">
        <f>O427*H427</f>
        <v>0</v>
      </c>
      <c r="Q427" s="141">
        <v>2.1999999999999999E-2</v>
      </c>
      <c r="R427" s="141">
        <f>Q427*H427</f>
        <v>0.36937999999999999</v>
      </c>
      <c r="S427" s="141">
        <v>0</v>
      </c>
      <c r="T427" s="142">
        <f>S427*H427</f>
        <v>0</v>
      </c>
      <c r="AR427" s="143" t="s">
        <v>367</v>
      </c>
      <c r="AT427" s="143" t="s">
        <v>205</v>
      </c>
      <c r="AU427" s="143" t="s">
        <v>83</v>
      </c>
      <c r="AY427" s="16" t="s">
        <v>173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6" t="s">
        <v>81</v>
      </c>
      <c r="BK427" s="144">
        <f>ROUND(I427*H427,2)</f>
        <v>0</v>
      </c>
      <c r="BL427" s="16" t="s">
        <v>269</v>
      </c>
      <c r="BM427" s="143" t="s">
        <v>665</v>
      </c>
    </row>
    <row r="428" spans="2:65" s="1" customFormat="1" ht="19.5">
      <c r="B428" s="31"/>
      <c r="D428" s="145" t="s">
        <v>182</v>
      </c>
      <c r="F428" s="146" t="s">
        <v>664</v>
      </c>
      <c r="I428" s="147"/>
      <c r="L428" s="31"/>
      <c r="M428" s="148"/>
      <c r="T428" s="55"/>
      <c r="AT428" s="16" t="s">
        <v>182</v>
      </c>
      <c r="AU428" s="16" t="s">
        <v>83</v>
      </c>
    </row>
    <row r="429" spans="2:65" s="12" customFormat="1" ht="11.25">
      <c r="B429" s="149"/>
      <c r="D429" s="145" t="s">
        <v>184</v>
      </c>
      <c r="F429" s="151" t="s">
        <v>666</v>
      </c>
      <c r="H429" s="152">
        <v>16.79</v>
      </c>
      <c r="I429" s="153"/>
      <c r="L429" s="149"/>
      <c r="M429" s="154"/>
      <c r="T429" s="155"/>
      <c r="AT429" s="150" t="s">
        <v>184</v>
      </c>
      <c r="AU429" s="150" t="s">
        <v>83</v>
      </c>
      <c r="AV429" s="12" t="s">
        <v>83</v>
      </c>
      <c r="AW429" s="12" t="s">
        <v>4</v>
      </c>
      <c r="AX429" s="12" t="s">
        <v>81</v>
      </c>
      <c r="AY429" s="150" t="s">
        <v>173</v>
      </c>
    </row>
    <row r="430" spans="2:65" s="1" customFormat="1" ht="33" customHeight="1">
      <c r="B430" s="31"/>
      <c r="C430" s="132" t="s">
        <v>667</v>
      </c>
      <c r="D430" s="132" t="s">
        <v>175</v>
      </c>
      <c r="E430" s="133" t="s">
        <v>668</v>
      </c>
      <c r="F430" s="134" t="s">
        <v>669</v>
      </c>
      <c r="G430" s="135" t="s">
        <v>178</v>
      </c>
      <c r="H430" s="136">
        <v>14.6</v>
      </c>
      <c r="I430" s="137"/>
      <c r="J430" s="138">
        <f>ROUND(I430*H430,2)</f>
        <v>0</v>
      </c>
      <c r="K430" s="134" t="s">
        <v>179</v>
      </c>
      <c r="L430" s="31"/>
      <c r="M430" s="139" t="s">
        <v>1</v>
      </c>
      <c r="N430" s="140" t="s">
        <v>38</v>
      </c>
      <c r="P430" s="141">
        <f>O430*H430</f>
        <v>0</v>
      </c>
      <c r="Q430" s="141">
        <v>0</v>
      </c>
      <c r="R430" s="141">
        <f>Q430*H430</f>
        <v>0</v>
      </c>
      <c r="S430" s="141">
        <v>0</v>
      </c>
      <c r="T430" s="142">
        <f>S430*H430</f>
        <v>0</v>
      </c>
      <c r="AR430" s="143" t="s">
        <v>269</v>
      </c>
      <c r="AT430" s="143" t="s">
        <v>175</v>
      </c>
      <c r="AU430" s="143" t="s">
        <v>83</v>
      </c>
      <c r="AY430" s="16" t="s">
        <v>173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6" t="s">
        <v>81</v>
      </c>
      <c r="BK430" s="144">
        <f>ROUND(I430*H430,2)</f>
        <v>0</v>
      </c>
      <c r="BL430" s="16" t="s">
        <v>269</v>
      </c>
      <c r="BM430" s="143" t="s">
        <v>670</v>
      </c>
    </row>
    <row r="431" spans="2:65" s="1" customFormat="1" ht="19.5">
      <c r="B431" s="31"/>
      <c r="D431" s="145" t="s">
        <v>182</v>
      </c>
      <c r="F431" s="146" t="s">
        <v>671</v>
      </c>
      <c r="I431" s="147"/>
      <c r="L431" s="31"/>
      <c r="M431" s="148"/>
      <c r="T431" s="55"/>
      <c r="AT431" s="16" t="s">
        <v>182</v>
      </c>
      <c r="AU431" s="16" t="s">
        <v>83</v>
      </c>
    </row>
    <row r="432" spans="2:65" s="12" customFormat="1" ht="11.25">
      <c r="B432" s="149"/>
      <c r="D432" s="145" t="s">
        <v>184</v>
      </c>
      <c r="E432" s="150" t="s">
        <v>1</v>
      </c>
      <c r="F432" s="151" t="s">
        <v>406</v>
      </c>
      <c r="H432" s="152">
        <v>2.16</v>
      </c>
      <c r="I432" s="153"/>
      <c r="L432" s="149"/>
      <c r="M432" s="154"/>
      <c r="T432" s="155"/>
      <c r="AT432" s="150" t="s">
        <v>184</v>
      </c>
      <c r="AU432" s="150" t="s">
        <v>83</v>
      </c>
      <c r="AV432" s="12" t="s">
        <v>83</v>
      </c>
      <c r="AW432" s="12" t="s">
        <v>30</v>
      </c>
      <c r="AX432" s="12" t="s">
        <v>73</v>
      </c>
      <c r="AY432" s="150" t="s">
        <v>173</v>
      </c>
    </row>
    <row r="433" spans="2:65" s="12" customFormat="1" ht="11.25">
      <c r="B433" s="149"/>
      <c r="D433" s="145" t="s">
        <v>184</v>
      </c>
      <c r="E433" s="150" t="s">
        <v>1</v>
      </c>
      <c r="F433" s="151" t="s">
        <v>407</v>
      </c>
      <c r="H433" s="152">
        <v>1.42</v>
      </c>
      <c r="I433" s="153"/>
      <c r="L433" s="149"/>
      <c r="M433" s="154"/>
      <c r="T433" s="155"/>
      <c r="AT433" s="150" t="s">
        <v>184</v>
      </c>
      <c r="AU433" s="150" t="s">
        <v>83</v>
      </c>
      <c r="AV433" s="12" t="s">
        <v>83</v>
      </c>
      <c r="AW433" s="12" t="s">
        <v>30</v>
      </c>
      <c r="AX433" s="12" t="s">
        <v>73</v>
      </c>
      <c r="AY433" s="150" t="s">
        <v>173</v>
      </c>
    </row>
    <row r="434" spans="2:65" s="12" customFormat="1" ht="11.25">
      <c r="B434" s="149"/>
      <c r="D434" s="145" t="s">
        <v>184</v>
      </c>
      <c r="E434" s="150" t="s">
        <v>1</v>
      </c>
      <c r="F434" s="151" t="s">
        <v>408</v>
      </c>
      <c r="H434" s="152">
        <v>1.42</v>
      </c>
      <c r="I434" s="153"/>
      <c r="L434" s="149"/>
      <c r="M434" s="154"/>
      <c r="T434" s="155"/>
      <c r="AT434" s="150" t="s">
        <v>184</v>
      </c>
      <c r="AU434" s="150" t="s">
        <v>83</v>
      </c>
      <c r="AV434" s="12" t="s">
        <v>83</v>
      </c>
      <c r="AW434" s="12" t="s">
        <v>30</v>
      </c>
      <c r="AX434" s="12" t="s">
        <v>73</v>
      </c>
      <c r="AY434" s="150" t="s">
        <v>173</v>
      </c>
    </row>
    <row r="435" spans="2:65" s="12" customFormat="1" ht="11.25">
      <c r="B435" s="149"/>
      <c r="D435" s="145" t="s">
        <v>184</v>
      </c>
      <c r="E435" s="150" t="s">
        <v>1</v>
      </c>
      <c r="F435" s="151" t="s">
        <v>409</v>
      </c>
      <c r="H435" s="152">
        <v>5.6</v>
      </c>
      <c r="I435" s="153"/>
      <c r="L435" s="149"/>
      <c r="M435" s="154"/>
      <c r="T435" s="155"/>
      <c r="AT435" s="150" t="s">
        <v>184</v>
      </c>
      <c r="AU435" s="150" t="s">
        <v>83</v>
      </c>
      <c r="AV435" s="12" t="s">
        <v>83</v>
      </c>
      <c r="AW435" s="12" t="s">
        <v>30</v>
      </c>
      <c r="AX435" s="12" t="s">
        <v>73</v>
      </c>
      <c r="AY435" s="150" t="s">
        <v>173</v>
      </c>
    </row>
    <row r="436" spans="2:65" s="12" customFormat="1" ht="11.25">
      <c r="B436" s="149"/>
      <c r="D436" s="145" t="s">
        <v>184</v>
      </c>
      <c r="E436" s="150" t="s">
        <v>1</v>
      </c>
      <c r="F436" s="151" t="s">
        <v>410</v>
      </c>
      <c r="H436" s="152">
        <v>4</v>
      </c>
      <c r="I436" s="153"/>
      <c r="L436" s="149"/>
      <c r="M436" s="154"/>
      <c r="T436" s="155"/>
      <c r="AT436" s="150" t="s">
        <v>184</v>
      </c>
      <c r="AU436" s="150" t="s">
        <v>83</v>
      </c>
      <c r="AV436" s="12" t="s">
        <v>83</v>
      </c>
      <c r="AW436" s="12" t="s">
        <v>30</v>
      </c>
      <c r="AX436" s="12" t="s">
        <v>73</v>
      </c>
      <c r="AY436" s="150" t="s">
        <v>173</v>
      </c>
    </row>
    <row r="437" spans="2:65" s="13" customFormat="1" ht="11.25">
      <c r="B437" s="167"/>
      <c r="D437" s="145" t="s">
        <v>184</v>
      </c>
      <c r="E437" s="168" t="s">
        <v>1</v>
      </c>
      <c r="F437" s="169" t="s">
        <v>226</v>
      </c>
      <c r="H437" s="170">
        <v>14.6</v>
      </c>
      <c r="I437" s="171"/>
      <c r="L437" s="167"/>
      <c r="M437" s="172"/>
      <c r="T437" s="173"/>
      <c r="AT437" s="168" t="s">
        <v>184</v>
      </c>
      <c r="AU437" s="168" t="s">
        <v>83</v>
      </c>
      <c r="AV437" s="13" t="s">
        <v>180</v>
      </c>
      <c r="AW437" s="13" t="s">
        <v>30</v>
      </c>
      <c r="AX437" s="13" t="s">
        <v>81</v>
      </c>
      <c r="AY437" s="168" t="s">
        <v>173</v>
      </c>
    </row>
    <row r="438" spans="2:65" s="1" customFormat="1" ht="24.2" customHeight="1">
      <c r="B438" s="31"/>
      <c r="C438" s="132" t="s">
        <v>672</v>
      </c>
      <c r="D438" s="132" t="s">
        <v>175</v>
      </c>
      <c r="E438" s="133" t="s">
        <v>673</v>
      </c>
      <c r="F438" s="134" t="s">
        <v>674</v>
      </c>
      <c r="G438" s="135" t="s">
        <v>178</v>
      </c>
      <c r="H438" s="136">
        <v>14.6</v>
      </c>
      <c r="I438" s="137"/>
      <c r="J438" s="138">
        <f>ROUND(I438*H438,2)</f>
        <v>0</v>
      </c>
      <c r="K438" s="134" t="s">
        <v>179</v>
      </c>
      <c r="L438" s="31"/>
      <c r="M438" s="139" t="s">
        <v>1</v>
      </c>
      <c r="N438" s="140" t="s">
        <v>38</v>
      </c>
      <c r="P438" s="141">
        <f>O438*H438</f>
        <v>0</v>
      </c>
      <c r="Q438" s="141">
        <v>1.5E-3</v>
      </c>
      <c r="R438" s="141">
        <f>Q438*H438</f>
        <v>2.1899999999999999E-2</v>
      </c>
      <c r="S438" s="141">
        <v>0</v>
      </c>
      <c r="T438" s="142">
        <f>S438*H438</f>
        <v>0</v>
      </c>
      <c r="AR438" s="143" t="s">
        <v>269</v>
      </c>
      <c r="AT438" s="143" t="s">
        <v>175</v>
      </c>
      <c r="AU438" s="143" t="s">
        <v>83</v>
      </c>
      <c r="AY438" s="16" t="s">
        <v>173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6" t="s">
        <v>81</v>
      </c>
      <c r="BK438" s="144">
        <f>ROUND(I438*H438,2)</f>
        <v>0</v>
      </c>
      <c r="BL438" s="16" t="s">
        <v>269</v>
      </c>
      <c r="BM438" s="143" t="s">
        <v>675</v>
      </c>
    </row>
    <row r="439" spans="2:65" s="1" customFormat="1" ht="11.25">
      <c r="B439" s="31"/>
      <c r="D439" s="145" t="s">
        <v>182</v>
      </c>
      <c r="F439" s="146" t="s">
        <v>676</v>
      </c>
      <c r="I439" s="147"/>
      <c r="L439" s="31"/>
      <c r="M439" s="148"/>
      <c r="T439" s="55"/>
      <c r="AT439" s="16" t="s">
        <v>182</v>
      </c>
      <c r="AU439" s="16" t="s">
        <v>83</v>
      </c>
    </row>
    <row r="440" spans="2:65" s="12" customFormat="1" ht="11.25">
      <c r="B440" s="149"/>
      <c r="D440" s="145" t="s">
        <v>184</v>
      </c>
      <c r="E440" s="150" t="s">
        <v>1</v>
      </c>
      <c r="F440" s="151" t="s">
        <v>110</v>
      </c>
      <c r="H440" s="152">
        <v>14.6</v>
      </c>
      <c r="I440" s="153"/>
      <c r="L440" s="149"/>
      <c r="M440" s="154"/>
      <c r="T440" s="155"/>
      <c r="AT440" s="150" t="s">
        <v>184</v>
      </c>
      <c r="AU440" s="150" t="s">
        <v>83</v>
      </c>
      <c r="AV440" s="12" t="s">
        <v>83</v>
      </c>
      <c r="AW440" s="12" t="s">
        <v>30</v>
      </c>
      <c r="AX440" s="12" t="s">
        <v>73</v>
      </c>
      <c r="AY440" s="150" t="s">
        <v>173</v>
      </c>
    </row>
    <row r="441" spans="2:65" s="13" customFormat="1" ht="11.25">
      <c r="B441" s="167"/>
      <c r="D441" s="145" t="s">
        <v>184</v>
      </c>
      <c r="E441" s="168" t="s">
        <v>1</v>
      </c>
      <c r="F441" s="169" t="s">
        <v>226</v>
      </c>
      <c r="H441" s="170">
        <v>14.6</v>
      </c>
      <c r="I441" s="171"/>
      <c r="L441" s="167"/>
      <c r="M441" s="172"/>
      <c r="T441" s="173"/>
      <c r="AT441" s="168" t="s">
        <v>184</v>
      </c>
      <c r="AU441" s="168" t="s">
        <v>83</v>
      </c>
      <c r="AV441" s="13" t="s">
        <v>180</v>
      </c>
      <c r="AW441" s="13" t="s">
        <v>30</v>
      </c>
      <c r="AX441" s="13" t="s">
        <v>81</v>
      </c>
      <c r="AY441" s="168" t="s">
        <v>173</v>
      </c>
    </row>
    <row r="442" spans="2:65" s="1" customFormat="1" ht="24.2" customHeight="1">
      <c r="B442" s="31"/>
      <c r="C442" s="132" t="s">
        <v>677</v>
      </c>
      <c r="D442" s="132" t="s">
        <v>175</v>
      </c>
      <c r="E442" s="133" t="s">
        <v>678</v>
      </c>
      <c r="F442" s="134" t="s">
        <v>679</v>
      </c>
      <c r="G442" s="135" t="s">
        <v>282</v>
      </c>
      <c r="H442" s="136">
        <v>38.6</v>
      </c>
      <c r="I442" s="137"/>
      <c r="J442" s="138">
        <f>ROUND(I442*H442,2)</f>
        <v>0</v>
      </c>
      <c r="K442" s="134" t="s">
        <v>179</v>
      </c>
      <c r="L442" s="31"/>
      <c r="M442" s="139" t="s">
        <v>1</v>
      </c>
      <c r="N442" s="140" t="s">
        <v>38</v>
      </c>
      <c r="P442" s="141">
        <f>O442*H442</f>
        <v>0</v>
      </c>
      <c r="Q442" s="141">
        <v>2.0000000000000002E-5</v>
      </c>
      <c r="R442" s="141">
        <f>Q442*H442</f>
        <v>7.7200000000000012E-4</v>
      </c>
      <c r="S442" s="141">
        <v>0</v>
      </c>
      <c r="T442" s="142">
        <f>S442*H442</f>
        <v>0</v>
      </c>
      <c r="AR442" s="143" t="s">
        <v>269</v>
      </c>
      <c r="AT442" s="143" t="s">
        <v>175</v>
      </c>
      <c r="AU442" s="143" t="s">
        <v>83</v>
      </c>
      <c r="AY442" s="16" t="s">
        <v>173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6" t="s">
        <v>81</v>
      </c>
      <c r="BK442" s="144">
        <f>ROUND(I442*H442,2)</f>
        <v>0</v>
      </c>
      <c r="BL442" s="16" t="s">
        <v>269</v>
      </c>
      <c r="BM442" s="143" t="s">
        <v>680</v>
      </c>
    </row>
    <row r="443" spans="2:65" s="1" customFormat="1" ht="19.5">
      <c r="B443" s="31"/>
      <c r="D443" s="145" t="s">
        <v>182</v>
      </c>
      <c r="F443" s="146" t="s">
        <v>681</v>
      </c>
      <c r="I443" s="147"/>
      <c r="L443" s="31"/>
      <c r="M443" s="148"/>
      <c r="T443" s="55"/>
      <c r="AT443" s="16" t="s">
        <v>182</v>
      </c>
      <c r="AU443" s="16" t="s">
        <v>83</v>
      </c>
    </row>
    <row r="444" spans="2:65" s="12" customFormat="1" ht="11.25">
      <c r="B444" s="149"/>
      <c r="D444" s="145" t="s">
        <v>184</v>
      </c>
      <c r="E444" s="150" t="s">
        <v>1</v>
      </c>
      <c r="F444" s="151" t="s">
        <v>682</v>
      </c>
      <c r="H444" s="152">
        <v>4.2</v>
      </c>
      <c r="I444" s="153"/>
      <c r="L444" s="149"/>
      <c r="M444" s="154"/>
      <c r="T444" s="155"/>
      <c r="AT444" s="150" t="s">
        <v>184</v>
      </c>
      <c r="AU444" s="150" t="s">
        <v>83</v>
      </c>
      <c r="AV444" s="12" t="s">
        <v>83</v>
      </c>
      <c r="AW444" s="12" t="s">
        <v>30</v>
      </c>
      <c r="AX444" s="12" t="s">
        <v>73</v>
      </c>
      <c r="AY444" s="150" t="s">
        <v>173</v>
      </c>
    </row>
    <row r="445" spans="2:65" s="12" customFormat="1" ht="11.25">
      <c r="B445" s="149"/>
      <c r="D445" s="145" t="s">
        <v>184</v>
      </c>
      <c r="E445" s="150" t="s">
        <v>1</v>
      </c>
      <c r="F445" s="151" t="s">
        <v>683</v>
      </c>
      <c r="H445" s="152">
        <v>1.9</v>
      </c>
      <c r="I445" s="153"/>
      <c r="L445" s="149"/>
      <c r="M445" s="154"/>
      <c r="T445" s="155"/>
      <c r="AT445" s="150" t="s">
        <v>184</v>
      </c>
      <c r="AU445" s="150" t="s">
        <v>83</v>
      </c>
      <c r="AV445" s="12" t="s">
        <v>83</v>
      </c>
      <c r="AW445" s="12" t="s">
        <v>30</v>
      </c>
      <c r="AX445" s="12" t="s">
        <v>73</v>
      </c>
      <c r="AY445" s="150" t="s">
        <v>173</v>
      </c>
    </row>
    <row r="446" spans="2:65" s="12" customFormat="1" ht="11.25">
      <c r="B446" s="149"/>
      <c r="D446" s="145" t="s">
        <v>184</v>
      </c>
      <c r="E446" s="150" t="s">
        <v>1</v>
      </c>
      <c r="F446" s="151" t="s">
        <v>684</v>
      </c>
      <c r="H446" s="152">
        <v>5.0999999999999996</v>
      </c>
      <c r="I446" s="153"/>
      <c r="L446" s="149"/>
      <c r="M446" s="154"/>
      <c r="T446" s="155"/>
      <c r="AT446" s="150" t="s">
        <v>184</v>
      </c>
      <c r="AU446" s="150" t="s">
        <v>83</v>
      </c>
      <c r="AV446" s="12" t="s">
        <v>83</v>
      </c>
      <c r="AW446" s="12" t="s">
        <v>30</v>
      </c>
      <c r="AX446" s="12" t="s">
        <v>73</v>
      </c>
      <c r="AY446" s="150" t="s">
        <v>173</v>
      </c>
    </row>
    <row r="447" spans="2:65" s="12" customFormat="1" ht="11.25">
      <c r="B447" s="149"/>
      <c r="D447" s="145" t="s">
        <v>184</v>
      </c>
      <c r="E447" s="150" t="s">
        <v>1</v>
      </c>
      <c r="F447" s="151" t="s">
        <v>685</v>
      </c>
      <c r="H447" s="152">
        <v>4.9000000000000004</v>
      </c>
      <c r="I447" s="153"/>
      <c r="L447" s="149"/>
      <c r="M447" s="154"/>
      <c r="T447" s="155"/>
      <c r="AT447" s="150" t="s">
        <v>184</v>
      </c>
      <c r="AU447" s="150" t="s">
        <v>83</v>
      </c>
      <c r="AV447" s="12" t="s">
        <v>83</v>
      </c>
      <c r="AW447" s="12" t="s">
        <v>30</v>
      </c>
      <c r="AX447" s="12" t="s">
        <v>73</v>
      </c>
      <c r="AY447" s="150" t="s">
        <v>173</v>
      </c>
    </row>
    <row r="448" spans="2:65" s="12" customFormat="1" ht="11.25">
      <c r="B448" s="149"/>
      <c r="D448" s="145" t="s">
        <v>184</v>
      </c>
      <c r="E448" s="150" t="s">
        <v>1</v>
      </c>
      <c r="F448" s="151" t="s">
        <v>686</v>
      </c>
      <c r="H448" s="152">
        <v>4.9000000000000004</v>
      </c>
      <c r="I448" s="153"/>
      <c r="L448" s="149"/>
      <c r="M448" s="154"/>
      <c r="T448" s="155"/>
      <c r="AT448" s="150" t="s">
        <v>184</v>
      </c>
      <c r="AU448" s="150" t="s">
        <v>83</v>
      </c>
      <c r="AV448" s="12" t="s">
        <v>83</v>
      </c>
      <c r="AW448" s="12" t="s">
        <v>30</v>
      </c>
      <c r="AX448" s="12" t="s">
        <v>73</v>
      </c>
      <c r="AY448" s="150" t="s">
        <v>173</v>
      </c>
    </row>
    <row r="449" spans="2:65" s="12" customFormat="1" ht="11.25">
      <c r="B449" s="149"/>
      <c r="D449" s="145" t="s">
        <v>184</v>
      </c>
      <c r="E449" s="150" t="s">
        <v>1</v>
      </c>
      <c r="F449" s="151" t="s">
        <v>687</v>
      </c>
      <c r="H449" s="152">
        <v>9.6</v>
      </c>
      <c r="I449" s="153"/>
      <c r="L449" s="149"/>
      <c r="M449" s="154"/>
      <c r="T449" s="155"/>
      <c r="AT449" s="150" t="s">
        <v>184</v>
      </c>
      <c r="AU449" s="150" t="s">
        <v>83</v>
      </c>
      <c r="AV449" s="12" t="s">
        <v>83</v>
      </c>
      <c r="AW449" s="12" t="s">
        <v>30</v>
      </c>
      <c r="AX449" s="12" t="s">
        <v>73</v>
      </c>
      <c r="AY449" s="150" t="s">
        <v>173</v>
      </c>
    </row>
    <row r="450" spans="2:65" s="12" customFormat="1" ht="11.25">
      <c r="B450" s="149"/>
      <c r="D450" s="145" t="s">
        <v>184</v>
      </c>
      <c r="E450" s="150" t="s">
        <v>1</v>
      </c>
      <c r="F450" s="151" t="s">
        <v>688</v>
      </c>
      <c r="H450" s="152">
        <v>8</v>
      </c>
      <c r="I450" s="153"/>
      <c r="L450" s="149"/>
      <c r="M450" s="154"/>
      <c r="T450" s="155"/>
      <c r="AT450" s="150" t="s">
        <v>184</v>
      </c>
      <c r="AU450" s="150" t="s">
        <v>83</v>
      </c>
      <c r="AV450" s="12" t="s">
        <v>83</v>
      </c>
      <c r="AW450" s="12" t="s">
        <v>30</v>
      </c>
      <c r="AX450" s="12" t="s">
        <v>73</v>
      </c>
      <c r="AY450" s="150" t="s">
        <v>173</v>
      </c>
    </row>
    <row r="451" spans="2:65" s="13" customFormat="1" ht="11.25">
      <c r="B451" s="167"/>
      <c r="D451" s="145" t="s">
        <v>184</v>
      </c>
      <c r="E451" s="168" t="s">
        <v>1</v>
      </c>
      <c r="F451" s="169" t="s">
        <v>226</v>
      </c>
      <c r="H451" s="170">
        <v>38.6</v>
      </c>
      <c r="I451" s="171"/>
      <c r="L451" s="167"/>
      <c r="M451" s="172"/>
      <c r="T451" s="173"/>
      <c r="AT451" s="168" t="s">
        <v>184</v>
      </c>
      <c r="AU451" s="168" t="s">
        <v>83</v>
      </c>
      <c r="AV451" s="13" t="s">
        <v>180</v>
      </c>
      <c r="AW451" s="13" t="s">
        <v>30</v>
      </c>
      <c r="AX451" s="13" t="s">
        <v>81</v>
      </c>
      <c r="AY451" s="168" t="s">
        <v>173</v>
      </c>
    </row>
    <row r="452" spans="2:65" s="1" customFormat="1" ht="24.2" customHeight="1">
      <c r="B452" s="31"/>
      <c r="C452" s="132" t="s">
        <v>689</v>
      </c>
      <c r="D452" s="132" t="s">
        <v>175</v>
      </c>
      <c r="E452" s="133" t="s">
        <v>690</v>
      </c>
      <c r="F452" s="134" t="s">
        <v>691</v>
      </c>
      <c r="G452" s="135" t="s">
        <v>178</v>
      </c>
      <c r="H452" s="136">
        <v>14.6</v>
      </c>
      <c r="I452" s="137"/>
      <c r="J452" s="138">
        <f>ROUND(I452*H452,2)</f>
        <v>0</v>
      </c>
      <c r="K452" s="134" t="s">
        <v>179</v>
      </c>
      <c r="L452" s="31"/>
      <c r="M452" s="139" t="s">
        <v>1</v>
      </c>
      <c r="N452" s="140" t="s">
        <v>38</v>
      </c>
      <c r="P452" s="141">
        <f>O452*H452</f>
        <v>0</v>
      </c>
      <c r="Q452" s="141">
        <v>5.0000000000000002E-5</v>
      </c>
      <c r="R452" s="141">
        <f>Q452*H452</f>
        <v>7.2999999999999996E-4</v>
      </c>
      <c r="S452" s="141">
        <v>0</v>
      </c>
      <c r="T452" s="142">
        <f>S452*H452</f>
        <v>0</v>
      </c>
      <c r="AR452" s="143" t="s">
        <v>269</v>
      </c>
      <c r="AT452" s="143" t="s">
        <v>175</v>
      </c>
      <c r="AU452" s="143" t="s">
        <v>83</v>
      </c>
      <c r="AY452" s="16" t="s">
        <v>173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6" t="s">
        <v>81</v>
      </c>
      <c r="BK452" s="144">
        <f>ROUND(I452*H452,2)</f>
        <v>0</v>
      </c>
      <c r="BL452" s="16" t="s">
        <v>269</v>
      </c>
      <c r="BM452" s="143" t="s">
        <v>692</v>
      </c>
    </row>
    <row r="453" spans="2:65" s="1" customFormat="1" ht="19.5">
      <c r="B453" s="31"/>
      <c r="D453" s="145" t="s">
        <v>182</v>
      </c>
      <c r="F453" s="146" t="s">
        <v>693</v>
      </c>
      <c r="I453" s="147"/>
      <c r="L453" s="31"/>
      <c r="M453" s="148"/>
      <c r="T453" s="55"/>
      <c r="AT453" s="16" t="s">
        <v>182</v>
      </c>
      <c r="AU453" s="16" t="s">
        <v>83</v>
      </c>
    </row>
    <row r="454" spans="2:65" s="12" customFormat="1" ht="11.25">
      <c r="B454" s="149"/>
      <c r="D454" s="145" t="s">
        <v>184</v>
      </c>
      <c r="E454" s="150" t="s">
        <v>1</v>
      </c>
      <c r="F454" s="151" t="s">
        <v>110</v>
      </c>
      <c r="H454" s="152">
        <v>14.6</v>
      </c>
      <c r="I454" s="153"/>
      <c r="L454" s="149"/>
      <c r="M454" s="154"/>
      <c r="T454" s="155"/>
      <c r="AT454" s="150" t="s">
        <v>184</v>
      </c>
      <c r="AU454" s="150" t="s">
        <v>83</v>
      </c>
      <c r="AV454" s="12" t="s">
        <v>83</v>
      </c>
      <c r="AW454" s="12" t="s">
        <v>30</v>
      </c>
      <c r="AX454" s="12" t="s">
        <v>81</v>
      </c>
      <c r="AY454" s="150" t="s">
        <v>173</v>
      </c>
    </row>
    <row r="455" spans="2:65" s="1" customFormat="1" ht="24.2" customHeight="1">
      <c r="B455" s="31"/>
      <c r="C455" s="132" t="s">
        <v>694</v>
      </c>
      <c r="D455" s="132" t="s">
        <v>175</v>
      </c>
      <c r="E455" s="133" t="s">
        <v>695</v>
      </c>
      <c r="F455" s="134" t="s">
        <v>696</v>
      </c>
      <c r="G455" s="135" t="s">
        <v>516</v>
      </c>
      <c r="H455" s="180"/>
      <c r="I455" s="137"/>
      <c r="J455" s="138">
        <f>ROUND(I455*H455,2)</f>
        <v>0</v>
      </c>
      <c r="K455" s="134" t="s">
        <v>179</v>
      </c>
      <c r="L455" s="31"/>
      <c r="M455" s="139" t="s">
        <v>1</v>
      </c>
      <c r="N455" s="140" t="s">
        <v>38</v>
      </c>
      <c r="P455" s="141">
        <f>O455*H455</f>
        <v>0</v>
      </c>
      <c r="Q455" s="141">
        <v>0</v>
      </c>
      <c r="R455" s="141">
        <f>Q455*H455</f>
        <v>0</v>
      </c>
      <c r="S455" s="141">
        <v>0</v>
      </c>
      <c r="T455" s="142">
        <f>S455*H455</f>
        <v>0</v>
      </c>
      <c r="AR455" s="143" t="s">
        <v>269</v>
      </c>
      <c r="AT455" s="143" t="s">
        <v>175</v>
      </c>
      <c r="AU455" s="143" t="s">
        <v>83</v>
      </c>
      <c r="AY455" s="16" t="s">
        <v>173</v>
      </c>
      <c r="BE455" s="144">
        <f>IF(N455="základní",J455,0)</f>
        <v>0</v>
      </c>
      <c r="BF455" s="144">
        <f>IF(N455="snížená",J455,0)</f>
        <v>0</v>
      </c>
      <c r="BG455" s="144">
        <f>IF(N455="zákl. přenesená",J455,0)</f>
        <v>0</v>
      </c>
      <c r="BH455" s="144">
        <f>IF(N455="sníž. přenesená",J455,0)</f>
        <v>0</v>
      </c>
      <c r="BI455" s="144">
        <f>IF(N455="nulová",J455,0)</f>
        <v>0</v>
      </c>
      <c r="BJ455" s="16" t="s">
        <v>81</v>
      </c>
      <c r="BK455" s="144">
        <f>ROUND(I455*H455,2)</f>
        <v>0</v>
      </c>
      <c r="BL455" s="16" t="s">
        <v>269</v>
      </c>
      <c r="BM455" s="143" t="s">
        <v>697</v>
      </c>
    </row>
    <row r="456" spans="2:65" s="1" customFormat="1" ht="29.25">
      <c r="B456" s="31"/>
      <c r="D456" s="145" t="s">
        <v>182</v>
      </c>
      <c r="F456" s="146" t="s">
        <v>698</v>
      </c>
      <c r="I456" s="147"/>
      <c r="L456" s="31"/>
      <c r="M456" s="148"/>
      <c r="T456" s="55"/>
      <c r="AT456" s="16" t="s">
        <v>182</v>
      </c>
      <c r="AU456" s="16" t="s">
        <v>83</v>
      </c>
    </row>
    <row r="457" spans="2:65" s="11" customFormat="1" ht="22.9" customHeight="1">
      <c r="B457" s="120"/>
      <c r="D457" s="121" t="s">
        <v>72</v>
      </c>
      <c r="E457" s="130" t="s">
        <v>699</v>
      </c>
      <c r="F457" s="130" t="s">
        <v>700</v>
      </c>
      <c r="I457" s="123"/>
      <c r="J457" s="131">
        <f>BK457</f>
        <v>0</v>
      </c>
      <c r="L457" s="120"/>
      <c r="M457" s="125"/>
      <c r="P457" s="126">
        <f>SUM(P458:P516)</f>
        <v>0</v>
      </c>
      <c r="R457" s="126">
        <f>SUM(R458:R516)</f>
        <v>1.2023387000000001</v>
      </c>
      <c r="T457" s="127">
        <f>SUM(T458:T516)</f>
        <v>0.55001999999999995</v>
      </c>
      <c r="AR457" s="121" t="s">
        <v>83</v>
      </c>
      <c r="AT457" s="128" t="s">
        <v>72</v>
      </c>
      <c r="AU457" s="128" t="s">
        <v>81</v>
      </c>
      <c r="AY457" s="121" t="s">
        <v>173</v>
      </c>
      <c r="BK457" s="129">
        <f>SUM(BK458:BK516)</f>
        <v>0</v>
      </c>
    </row>
    <row r="458" spans="2:65" s="1" customFormat="1" ht="24.2" customHeight="1">
      <c r="B458" s="31"/>
      <c r="C458" s="132" t="s">
        <v>701</v>
      </c>
      <c r="D458" s="132" t="s">
        <v>175</v>
      </c>
      <c r="E458" s="133" t="s">
        <v>702</v>
      </c>
      <c r="F458" s="134" t="s">
        <v>703</v>
      </c>
      <c r="G458" s="135" t="s">
        <v>178</v>
      </c>
      <c r="H458" s="136">
        <v>194.33</v>
      </c>
      <c r="I458" s="137"/>
      <c r="J458" s="138">
        <f>ROUND(I458*H458,2)</f>
        <v>0</v>
      </c>
      <c r="K458" s="134" t="s">
        <v>179</v>
      </c>
      <c r="L458" s="31"/>
      <c r="M458" s="139" t="s">
        <v>1</v>
      </c>
      <c r="N458" s="140" t="s">
        <v>38</v>
      </c>
      <c r="P458" s="141">
        <f>O458*H458</f>
        <v>0</v>
      </c>
      <c r="Q458" s="141">
        <v>0</v>
      </c>
      <c r="R458" s="141">
        <f>Q458*H458</f>
        <v>0</v>
      </c>
      <c r="S458" s="141">
        <v>0</v>
      </c>
      <c r="T458" s="142">
        <f>S458*H458</f>
        <v>0</v>
      </c>
      <c r="AR458" s="143" t="s">
        <v>269</v>
      </c>
      <c r="AT458" s="143" t="s">
        <v>175</v>
      </c>
      <c r="AU458" s="143" t="s">
        <v>83</v>
      </c>
      <c r="AY458" s="16" t="s">
        <v>173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6" t="s">
        <v>81</v>
      </c>
      <c r="BK458" s="144">
        <f>ROUND(I458*H458,2)</f>
        <v>0</v>
      </c>
      <c r="BL458" s="16" t="s">
        <v>269</v>
      </c>
      <c r="BM458" s="143" t="s">
        <v>704</v>
      </c>
    </row>
    <row r="459" spans="2:65" s="1" customFormat="1" ht="19.5">
      <c r="B459" s="31"/>
      <c r="D459" s="145" t="s">
        <v>182</v>
      </c>
      <c r="F459" s="146" t="s">
        <v>705</v>
      </c>
      <c r="I459" s="147"/>
      <c r="L459" s="31"/>
      <c r="M459" s="148"/>
      <c r="T459" s="55"/>
      <c r="AT459" s="16" t="s">
        <v>182</v>
      </c>
      <c r="AU459" s="16" t="s">
        <v>83</v>
      </c>
    </row>
    <row r="460" spans="2:65" s="12" customFormat="1" ht="11.25">
      <c r="B460" s="149"/>
      <c r="D460" s="145" t="s">
        <v>184</v>
      </c>
      <c r="E460" s="150" t="s">
        <v>1</v>
      </c>
      <c r="F460" s="151" t="s">
        <v>107</v>
      </c>
      <c r="H460" s="152">
        <v>137.04</v>
      </c>
      <c r="I460" s="153"/>
      <c r="L460" s="149"/>
      <c r="M460" s="154"/>
      <c r="T460" s="155"/>
      <c r="AT460" s="150" t="s">
        <v>184</v>
      </c>
      <c r="AU460" s="150" t="s">
        <v>83</v>
      </c>
      <c r="AV460" s="12" t="s">
        <v>83</v>
      </c>
      <c r="AW460" s="12" t="s">
        <v>30</v>
      </c>
      <c r="AX460" s="12" t="s">
        <v>73</v>
      </c>
      <c r="AY460" s="150" t="s">
        <v>173</v>
      </c>
    </row>
    <row r="461" spans="2:65" s="14" customFormat="1" ht="22.5">
      <c r="B461" s="174"/>
      <c r="D461" s="145" t="s">
        <v>184</v>
      </c>
      <c r="E461" s="175" t="s">
        <v>1</v>
      </c>
      <c r="F461" s="176" t="s">
        <v>706</v>
      </c>
      <c r="H461" s="175" t="s">
        <v>1</v>
      </c>
      <c r="I461" s="177"/>
      <c r="L461" s="174"/>
      <c r="M461" s="178"/>
      <c r="T461" s="179"/>
      <c r="AT461" s="175" t="s">
        <v>184</v>
      </c>
      <c r="AU461" s="175" t="s">
        <v>83</v>
      </c>
      <c r="AV461" s="14" t="s">
        <v>81</v>
      </c>
      <c r="AW461" s="14" t="s">
        <v>30</v>
      </c>
      <c r="AX461" s="14" t="s">
        <v>73</v>
      </c>
      <c r="AY461" s="175" t="s">
        <v>173</v>
      </c>
    </row>
    <row r="462" spans="2:65" s="12" customFormat="1" ht="11.25">
      <c r="B462" s="149"/>
      <c r="D462" s="145" t="s">
        <v>184</v>
      </c>
      <c r="E462" s="150" t="s">
        <v>99</v>
      </c>
      <c r="F462" s="151" t="s">
        <v>707</v>
      </c>
      <c r="H462" s="152">
        <v>57.29</v>
      </c>
      <c r="I462" s="153"/>
      <c r="L462" s="149"/>
      <c r="M462" s="154"/>
      <c r="T462" s="155"/>
      <c r="AT462" s="150" t="s">
        <v>184</v>
      </c>
      <c r="AU462" s="150" t="s">
        <v>83</v>
      </c>
      <c r="AV462" s="12" t="s">
        <v>83</v>
      </c>
      <c r="AW462" s="12" t="s">
        <v>30</v>
      </c>
      <c r="AX462" s="12" t="s">
        <v>73</v>
      </c>
      <c r="AY462" s="150" t="s">
        <v>173</v>
      </c>
    </row>
    <row r="463" spans="2:65" s="13" customFormat="1" ht="11.25">
      <c r="B463" s="167"/>
      <c r="D463" s="145" t="s">
        <v>184</v>
      </c>
      <c r="E463" s="168" t="s">
        <v>1</v>
      </c>
      <c r="F463" s="169" t="s">
        <v>226</v>
      </c>
      <c r="H463" s="170">
        <v>194.33</v>
      </c>
      <c r="I463" s="171"/>
      <c r="L463" s="167"/>
      <c r="M463" s="172"/>
      <c r="T463" s="173"/>
      <c r="AT463" s="168" t="s">
        <v>184</v>
      </c>
      <c r="AU463" s="168" t="s">
        <v>83</v>
      </c>
      <c r="AV463" s="13" t="s">
        <v>180</v>
      </c>
      <c r="AW463" s="13" t="s">
        <v>30</v>
      </c>
      <c r="AX463" s="13" t="s">
        <v>81</v>
      </c>
      <c r="AY463" s="168" t="s">
        <v>173</v>
      </c>
    </row>
    <row r="464" spans="2:65" s="1" customFormat="1" ht="16.5" customHeight="1">
      <c r="B464" s="31"/>
      <c r="C464" s="132" t="s">
        <v>708</v>
      </c>
      <c r="D464" s="132" t="s">
        <v>175</v>
      </c>
      <c r="E464" s="133" t="s">
        <v>709</v>
      </c>
      <c r="F464" s="134" t="s">
        <v>710</v>
      </c>
      <c r="G464" s="135" t="s">
        <v>178</v>
      </c>
      <c r="H464" s="136">
        <v>194.33</v>
      </c>
      <c r="I464" s="137"/>
      <c r="J464" s="138">
        <f>ROUND(I464*H464,2)</f>
        <v>0</v>
      </c>
      <c r="K464" s="134" t="s">
        <v>179</v>
      </c>
      <c r="L464" s="31"/>
      <c r="M464" s="139" t="s">
        <v>1</v>
      </c>
      <c r="N464" s="140" t="s">
        <v>38</v>
      </c>
      <c r="P464" s="141">
        <f>O464*H464</f>
        <v>0</v>
      </c>
      <c r="Q464" s="141">
        <v>0</v>
      </c>
      <c r="R464" s="141">
        <f>Q464*H464</f>
        <v>0</v>
      </c>
      <c r="S464" s="141">
        <v>0</v>
      </c>
      <c r="T464" s="142">
        <f>S464*H464</f>
        <v>0</v>
      </c>
      <c r="AR464" s="143" t="s">
        <v>269</v>
      </c>
      <c r="AT464" s="143" t="s">
        <v>175</v>
      </c>
      <c r="AU464" s="143" t="s">
        <v>83</v>
      </c>
      <c r="AY464" s="16" t="s">
        <v>173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6" t="s">
        <v>81</v>
      </c>
      <c r="BK464" s="144">
        <f>ROUND(I464*H464,2)</f>
        <v>0</v>
      </c>
      <c r="BL464" s="16" t="s">
        <v>269</v>
      </c>
      <c r="BM464" s="143" t="s">
        <v>711</v>
      </c>
    </row>
    <row r="465" spans="2:65" s="1" customFormat="1" ht="11.25">
      <c r="B465" s="31"/>
      <c r="D465" s="145" t="s">
        <v>182</v>
      </c>
      <c r="F465" s="146" t="s">
        <v>712</v>
      </c>
      <c r="I465" s="147"/>
      <c r="L465" s="31"/>
      <c r="M465" s="148"/>
      <c r="T465" s="55"/>
      <c r="AT465" s="16" t="s">
        <v>182</v>
      </c>
      <c r="AU465" s="16" t="s">
        <v>83</v>
      </c>
    </row>
    <row r="466" spans="2:65" s="12" customFormat="1" ht="11.25">
      <c r="B466" s="149"/>
      <c r="D466" s="145" t="s">
        <v>184</v>
      </c>
      <c r="E466" s="150" t="s">
        <v>1</v>
      </c>
      <c r="F466" s="151" t="s">
        <v>713</v>
      </c>
      <c r="H466" s="152">
        <v>194.33</v>
      </c>
      <c r="I466" s="153"/>
      <c r="L466" s="149"/>
      <c r="M466" s="154"/>
      <c r="T466" s="155"/>
      <c r="AT466" s="150" t="s">
        <v>184</v>
      </c>
      <c r="AU466" s="150" t="s">
        <v>83</v>
      </c>
      <c r="AV466" s="12" t="s">
        <v>83</v>
      </c>
      <c r="AW466" s="12" t="s">
        <v>30</v>
      </c>
      <c r="AX466" s="12" t="s">
        <v>81</v>
      </c>
      <c r="AY466" s="150" t="s">
        <v>173</v>
      </c>
    </row>
    <row r="467" spans="2:65" s="1" customFormat="1" ht="24.2" customHeight="1">
      <c r="B467" s="31"/>
      <c r="C467" s="132" t="s">
        <v>714</v>
      </c>
      <c r="D467" s="132" t="s">
        <v>175</v>
      </c>
      <c r="E467" s="133" t="s">
        <v>715</v>
      </c>
      <c r="F467" s="134" t="s">
        <v>716</v>
      </c>
      <c r="G467" s="135" t="s">
        <v>178</v>
      </c>
      <c r="H467" s="136">
        <v>194.33</v>
      </c>
      <c r="I467" s="137"/>
      <c r="J467" s="138">
        <f>ROUND(I467*H467,2)</f>
        <v>0</v>
      </c>
      <c r="K467" s="134" t="s">
        <v>179</v>
      </c>
      <c r="L467" s="31"/>
      <c r="M467" s="139" t="s">
        <v>1</v>
      </c>
      <c r="N467" s="140" t="s">
        <v>38</v>
      </c>
      <c r="P467" s="141">
        <f>O467*H467</f>
        <v>0</v>
      </c>
      <c r="Q467" s="141">
        <v>3.0000000000000001E-5</v>
      </c>
      <c r="R467" s="141">
        <f>Q467*H467</f>
        <v>5.8299000000000007E-3</v>
      </c>
      <c r="S467" s="141">
        <v>0</v>
      </c>
      <c r="T467" s="142">
        <f>S467*H467</f>
        <v>0</v>
      </c>
      <c r="AR467" s="143" t="s">
        <v>269</v>
      </c>
      <c r="AT467" s="143" t="s">
        <v>175</v>
      </c>
      <c r="AU467" s="143" t="s">
        <v>83</v>
      </c>
      <c r="AY467" s="16" t="s">
        <v>173</v>
      </c>
      <c r="BE467" s="144">
        <f>IF(N467="základní",J467,0)</f>
        <v>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6" t="s">
        <v>81</v>
      </c>
      <c r="BK467" s="144">
        <f>ROUND(I467*H467,2)</f>
        <v>0</v>
      </c>
      <c r="BL467" s="16" t="s">
        <v>269</v>
      </c>
      <c r="BM467" s="143" t="s">
        <v>717</v>
      </c>
    </row>
    <row r="468" spans="2:65" s="1" customFormat="1" ht="19.5">
      <c r="B468" s="31"/>
      <c r="D468" s="145" t="s">
        <v>182</v>
      </c>
      <c r="F468" s="146" t="s">
        <v>718</v>
      </c>
      <c r="I468" s="147"/>
      <c r="L468" s="31"/>
      <c r="M468" s="148"/>
      <c r="T468" s="55"/>
      <c r="AT468" s="16" t="s">
        <v>182</v>
      </c>
      <c r="AU468" s="16" t="s">
        <v>83</v>
      </c>
    </row>
    <row r="469" spans="2:65" s="12" customFormat="1" ht="11.25">
      <c r="B469" s="149"/>
      <c r="D469" s="145" t="s">
        <v>184</v>
      </c>
      <c r="E469" s="150" t="s">
        <v>1</v>
      </c>
      <c r="F469" s="151" t="s">
        <v>719</v>
      </c>
      <c r="H469" s="152">
        <v>194.33</v>
      </c>
      <c r="I469" s="153"/>
      <c r="L469" s="149"/>
      <c r="M469" s="154"/>
      <c r="T469" s="155"/>
      <c r="AT469" s="150" t="s">
        <v>184</v>
      </c>
      <c r="AU469" s="150" t="s">
        <v>83</v>
      </c>
      <c r="AV469" s="12" t="s">
        <v>83</v>
      </c>
      <c r="AW469" s="12" t="s">
        <v>30</v>
      </c>
      <c r="AX469" s="12" t="s">
        <v>81</v>
      </c>
      <c r="AY469" s="150" t="s">
        <v>173</v>
      </c>
    </row>
    <row r="470" spans="2:65" s="1" customFormat="1" ht="16.5" customHeight="1">
      <c r="B470" s="31"/>
      <c r="C470" s="132" t="s">
        <v>720</v>
      </c>
      <c r="D470" s="132" t="s">
        <v>175</v>
      </c>
      <c r="E470" s="133" t="s">
        <v>721</v>
      </c>
      <c r="F470" s="134" t="s">
        <v>722</v>
      </c>
      <c r="G470" s="135" t="s">
        <v>178</v>
      </c>
      <c r="H470" s="136">
        <v>403.26</v>
      </c>
      <c r="I470" s="137"/>
      <c r="J470" s="138">
        <f>ROUND(I470*H470,2)</f>
        <v>0</v>
      </c>
      <c r="K470" s="134" t="s">
        <v>1</v>
      </c>
      <c r="L470" s="31"/>
      <c r="M470" s="139" t="s">
        <v>1</v>
      </c>
      <c r="N470" s="140" t="s">
        <v>38</v>
      </c>
      <c r="P470" s="141">
        <f>O470*H470</f>
        <v>0</v>
      </c>
      <c r="Q470" s="141">
        <v>0</v>
      </c>
      <c r="R470" s="141">
        <f>Q470*H470</f>
        <v>0</v>
      </c>
      <c r="S470" s="141">
        <v>0</v>
      </c>
      <c r="T470" s="142">
        <f>S470*H470</f>
        <v>0</v>
      </c>
      <c r="AR470" s="143" t="s">
        <v>269</v>
      </c>
      <c r="AT470" s="143" t="s">
        <v>175</v>
      </c>
      <c r="AU470" s="143" t="s">
        <v>83</v>
      </c>
      <c r="AY470" s="16" t="s">
        <v>173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6" t="s">
        <v>81</v>
      </c>
      <c r="BK470" s="144">
        <f>ROUND(I470*H470,2)</f>
        <v>0</v>
      </c>
      <c r="BL470" s="16" t="s">
        <v>269</v>
      </c>
      <c r="BM470" s="143" t="s">
        <v>723</v>
      </c>
    </row>
    <row r="471" spans="2:65" s="1" customFormat="1" ht="11.25">
      <c r="B471" s="31"/>
      <c r="D471" s="145" t="s">
        <v>182</v>
      </c>
      <c r="F471" s="146" t="s">
        <v>722</v>
      </c>
      <c r="I471" s="147"/>
      <c r="L471" s="31"/>
      <c r="M471" s="148"/>
      <c r="T471" s="55"/>
      <c r="AT471" s="16" t="s">
        <v>182</v>
      </c>
      <c r="AU471" s="16" t="s">
        <v>83</v>
      </c>
    </row>
    <row r="472" spans="2:65" s="12" customFormat="1" ht="11.25">
      <c r="B472" s="149"/>
      <c r="D472" s="145" t="s">
        <v>184</v>
      </c>
      <c r="E472" s="150" t="s">
        <v>1</v>
      </c>
      <c r="F472" s="151" t="s">
        <v>724</v>
      </c>
      <c r="H472" s="152">
        <v>403.26</v>
      </c>
      <c r="I472" s="153"/>
      <c r="L472" s="149"/>
      <c r="M472" s="154"/>
      <c r="T472" s="155"/>
      <c r="AT472" s="150" t="s">
        <v>184</v>
      </c>
      <c r="AU472" s="150" t="s">
        <v>83</v>
      </c>
      <c r="AV472" s="12" t="s">
        <v>83</v>
      </c>
      <c r="AW472" s="12" t="s">
        <v>30</v>
      </c>
      <c r="AX472" s="12" t="s">
        <v>81</v>
      </c>
      <c r="AY472" s="150" t="s">
        <v>173</v>
      </c>
    </row>
    <row r="473" spans="2:65" s="1" customFormat="1" ht="33" customHeight="1">
      <c r="B473" s="31"/>
      <c r="C473" s="132" t="s">
        <v>725</v>
      </c>
      <c r="D473" s="132" t="s">
        <v>175</v>
      </c>
      <c r="E473" s="133" t="s">
        <v>726</v>
      </c>
      <c r="F473" s="134" t="s">
        <v>727</v>
      </c>
      <c r="G473" s="135" t="s">
        <v>178</v>
      </c>
      <c r="H473" s="136">
        <v>137.04</v>
      </c>
      <c r="I473" s="137"/>
      <c r="J473" s="138">
        <f>ROUND(I473*H473,2)</f>
        <v>0</v>
      </c>
      <c r="K473" s="134" t="s">
        <v>179</v>
      </c>
      <c r="L473" s="31"/>
      <c r="M473" s="139" t="s">
        <v>1</v>
      </c>
      <c r="N473" s="140" t="s">
        <v>38</v>
      </c>
      <c r="P473" s="141">
        <f>O473*H473</f>
        <v>0</v>
      </c>
      <c r="Q473" s="141">
        <v>4.4999999999999997E-3</v>
      </c>
      <c r="R473" s="141">
        <f>Q473*H473</f>
        <v>0.61667999999999989</v>
      </c>
      <c r="S473" s="141">
        <v>0</v>
      </c>
      <c r="T473" s="142">
        <f>S473*H473</f>
        <v>0</v>
      </c>
      <c r="AR473" s="143" t="s">
        <v>269</v>
      </c>
      <c r="AT473" s="143" t="s">
        <v>175</v>
      </c>
      <c r="AU473" s="143" t="s">
        <v>83</v>
      </c>
      <c r="AY473" s="16" t="s">
        <v>173</v>
      </c>
      <c r="BE473" s="144">
        <f>IF(N473="základní",J473,0)</f>
        <v>0</v>
      </c>
      <c r="BF473" s="144">
        <f>IF(N473="snížená",J473,0)</f>
        <v>0</v>
      </c>
      <c r="BG473" s="144">
        <f>IF(N473="zákl. přenesená",J473,0)</f>
        <v>0</v>
      </c>
      <c r="BH473" s="144">
        <f>IF(N473="sníž. přenesená",J473,0)</f>
        <v>0</v>
      </c>
      <c r="BI473" s="144">
        <f>IF(N473="nulová",J473,0)</f>
        <v>0</v>
      </c>
      <c r="BJ473" s="16" t="s">
        <v>81</v>
      </c>
      <c r="BK473" s="144">
        <f>ROUND(I473*H473,2)</f>
        <v>0</v>
      </c>
      <c r="BL473" s="16" t="s">
        <v>269</v>
      </c>
      <c r="BM473" s="143" t="s">
        <v>728</v>
      </c>
    </row>
    <row r="474" spans="2:65" s="1" customFormat="1" ht="29.25">
      <c r="B474" s="31"/>
      <c r="D474" s="145" t="s">
        <v>182</v>
      </c>
      <c r="F474" s="146" t="s">
        <v>729</v>
      </c>
      <c r="I474" s="147"/>
      <c r="L474" s="31"/>
      <c r="M474" s="148"/>
      <c r="T474" s="55"/>
      <c r="AT474" s="16" t="s">
        <v>182</v>
      </c>
      <c r="AU474" s="16" t="s">
        <v>83</v>
      </c>
    </row>
    <row r="475" spans="2:65" s="12" customFormat="1" ht="11.25">
      <c r="B475" s="149"/>
      <c r="D475" s="145" t="s">
        <v>184</v>
      </c>
      <c r="E475" s="150" t="s">
        <v>1</v>
      </c>
      <c r="F475" s="151" t="s">
        <v>107</v>
      </c>
      <c r="H475" s="152">
        <v>137.04</v>
      </c>
      <c r="I475" s="153"/>
      <c r="L475" s="149"/>
      <c r="M475" s="154"/>
      <c r="T475" s="155"/>
      <c r="AT475" s="150" t="s">
        <v>184</v>
      </c>
      <c r="AU475" s="150" t="s">
        <v>83</v>
      </c>
      <c r="AV475" s="12" t="s">
        <v>83</v>
      </c>
      <c r="AW475" s="12" t="s">
        <v>30</v>
      </c>
      <c r="AX475" s="12" t="s">
        <v>81</v>
      </c>
      <c r="AY475" s="150" t="s">
        <v>173</v>
      </c>
    </row>
    <row r="476" spans="2:65" s="1" customFormat="1" ht="21.75" customHeight="1">
      <c r="B476" s="31"/>
      <c r="C476" s="132" t="s">
        <v>730</v>
      </c>
      <c r="D476" s="132" t="s">
        <v>175</v>
      </c>
      <c r="E476" s="133" t="s">
        <v>731</v>
      </c>
      <c r="F476" s="134" t="s">
        <v>732</v>
      </c>
      <c r="G476" s="135" t="s">
        <v>178</v>
      </c>
      <c r="H476" s="136">
        <v>137.04</v>
      </c>
      <c r="I476" s="137"/>
      <c r="J476" s="138">
        <f>ROUND(I476*H476,2)</f>
        <v>0</v>
      </c>
      <c r="K476" s="134" t="s">
        <v>179</v>
      </c>
      <c r="L476" s="31"/>
      <c r="M476" s="139" t="s">
        <v>1</v>
      </c>
      <c r="N476" s="140" t="s">
        <v>38</v>
      </c>
      <c r="P476" s="141">
        <f>O476*H476</f>
        <v>0</v>
      </c>
      <c r="Q476" s="141">
        <v>2.9999999999999997E-4</v>
      </c>
      <c r="R476" s="141">
        <f>Q476*H476</f>
        <v>4.1111999999999996E-2</v>
      </c>
      <c r="S476" s="141">
        <v>0</v>
      </c>
      <c r="T476" s="142">
        <f>S476*H476</f>
        <v>0</v>
      </c>
      <c r="AR476" s="143" t="s">
        <v>269</v>
      </c>
      <c r="AT476" s="143" t="s">
        <v>175</v>
      </c>
      <c r="AU476" s="143" t="s">
        <v>83</v>
      </c>
      <c r="AY476" s="16" t="s">
        <v>173</v>
      </c>
      <c r="BE476" s="144">
        <f>IF(N476="základní",J476,0)</f>
        <v>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6" t="s">
        <v>81</v>
      </c>
      <c r="BK476" s="144">
        <f>ROUND(I476*H476,2)</f>
        <v>0</v>
      </c>
      <c r="BL476" s="16" t="s">
        <v>269</v>
      </c>
      <c r="BM476" s="143" t="s">
        <v>733</v>
      </c>
    </row>
    <row r="477" spans="2:65" s="1" customFormat="1" ht="19.5">
      <c r="B477" s="31"/>
      <c r="D477" s="145" t="s">
        <v>182</v>
      </c>
      <c r="F477" s="146" t="s">
        <v>734</v>
      </c>
      <c r="I477" s="147"/>
      <c r="L477" s="31"/>
      <c r="M477" s="148"/>
      <c r="T477" s="55"/>
      <c r="AT477" s="16" t="s">
        <v>182</v>
      </c>
      <c r="AU477" s="16" t="s">
        <v>83</v>
      </c>
    </row>
    <row r="478" spans="2:65" s="1" customFormat="1" ht="29.25">
      <c r="B478" s="31"/>
      <c r="D478" s="145" t="s">
        <v>210</v>
      </c>
      <c r="F478" s="166" t="s">
        <v>735</v>
      </c>
      <c r="I478" s="147"/>
      <c r="L478" s="31"/>
      <c r="M478" s="148"/>
      <c r="T478" s="55"/>
      <c r="AT478" s="16" t="s">
        <v>210</v>
      </c>
      <c r="AU478" s="16" t="s">
        <v>83</v>
      </c>
    </row>
    <row r="479" spans="2:65" s="14" customFormat="1" ht="11.25">
      <c r="B479" s="174"/>
      <c r="D479" s="145" t="s">
        <v>184</v>
      </c>
      <c r="E479" s="175" t="s">
        <v>1</v>
      </c>
      <c r="F479" s="176" t="s">
        <v>736</v>
      </c>
      <c r="H479" s="175" t="s">
        <v>1</v>
      </c>
      <c r="I479" s="177"/>
      <c r="L479" s="174"/>
      <c r="M479" s="178"/>
      <c r="T479" s="179"/>
      <c r="AT479" s="175" t="s">
        <v>184</v>
      </c>
      <c r="AU479" s="175" t="s">
        <v>83</v>
      </c>
      <c r="AV479" s="14" t="s">
        <v>81</v>
      </c>
      <c r="AW479" s="14" t="s">
        <v>30</v>
      </c>
      <c r="AX479" s="14" t="s">
        <v>73</v>
      </c>
      <c r="AY479" s="175" t="s">
        <v>173</v>
      </c>
    </row>
    <row r="480" spans="2:65" s="12" customFormat="1" ht="11.25">
      <c r="B480" s="149"/>
      <c r="D480" s="145" t="s">
        <v>184</v>
      </c>
      <c r="E480" s="150" t="s">
        <v>1</v>
      </c>
      <c r="F480" s="151" t="s">
        <v>737</v>
      </c>
      <c r="H480" s="152">
        <v>137.04</v>
      </c>
      <c r="I480" s="153"/>
      <c r="L480" s="149"/>
      <c r="M480" s="154"/>
      <c r="T480" s="155"/>
      <c r="AT480" s="150" t="s">
        <v>184</v>
      </c>
      <c r="AU480" s="150" t="s">
        <v>83</v>
      </c>
      <c r="AV480" s="12" t="s">
        <v>83</v>
      </c>
      <c r="AW480" s="12" t="s">
        <v>30</v>
      </c>
      <c r="AX480" s="12" t="s">
        <v>73</v>
      </c>
      <c r="AY480" s="150" t="s">
        <v>173</v>
      </c>
    </row>
    <row r="481" spans="2:65" s="14" customFormat="1" ht="11.25">
      <c r="B481" s="174"/>
      <c r="D481" s="145" t="s">
        <v>184</v>
      </c>
      <c r="E481" s="175" t="s">
        <v>1</v>
      </c>
      <c r="F481" s="176" t="s">
        <v>738</v>
      </c>
      <c r="H481" s="175" t="s">
        <v>1</v>
      </c>
      <c r="I481" s="177"/>
      <c r="L481" s="174"/>
      <c r="M481" s="178"/>
      <c r="T481" s="179"/>
      <c r="AT481" s="175" t="s">
        <v>184</v>
      </c>
      <c r="AU481" s="175" t="s">
        <v>83</v>
      </c>
      <c r="AV481" s="14" t="s">
        <v>81</v>
      </c>
      <c r="AW481" s="14" t="s">
        <v>30</v>
      </c>
      <c r="AX481" s="14" t="s">
        <v>73</v>
      </c>
      <c r="AY481" s="175" t="s">
        <v>173</v>
      </c>
    </row>
    <row r="482" spans="2:65" s="13" customFormat="1" ht="11.25">
      <c r="B482" s="167"/>
      <c r="D482" s="145" t="s">
        <v>184</v>
      </c>
      <c r="E482" s="168" t="s">
        <v>107</v>
      </c>
      <c r="F482" s="169" t="s">
        <v>226</v>
      </c>
      <c r="H482" s="170">
        <v>137.04</v>
      </c>
      <c r="I482" s="171"/>
      <c r="L482" s="167"/>
      <c r="M482" s="172"/>
      <c r="T482" s="173"/>
      <c r="AT482" s="168" t="s">
        <v>184</v>
      </c>
      <c r="AU482" s="168" t="s">
        <v>83</v>
      </c>
      <c r="AV482" s="13" t="s">
        <v>180</v>
      </c>
      <c r="AW482" s="13" t="s">
        <v>30</v>
      </c>
      <c r="AX482" s="13" t="s">
        <v>81</v>
      </c>
      <c r="AY482" s="168" t="s">
        <v>173</v>
      </c>
    </row>
    <row r="483" spans="2:65" s="1" customFormat="1" ht="33" customHeight="1">
      <c r="B483" s="31"/>
      <c r="C483" s="156" t="s">
        <v>739</v>
      </c>
      <c r="D483" s="156" t="s">
        <v>205</v>
      </c>
      <c r="E483" s="157" t="s">
        <v>740</v>
      </c>
      <c r="F483" s="158" t="s">
        <v>741</v>
      </c>
      <c r="G483" s="159" t="s">
        <v>178</v>
      </c>
      <c r="H483" s="160">
        <v>150.744</v>
      </c>
      <c r="I483" s="161"/>
      <c r="J483" s="162">
        <f>ROUND(I483*H483,2)</f>
        <v>0</v>
      </c>
      <c r="K483" s="158" t="s">
        <v>179</v>
      </c>
      <c r="L483" s="163"/>
      <c r="M483" s="164" t="s">
        <v>1</v>
      </c>
      <c r="N483" s="165" t="s">
        <v>38</v>
      </c>
      <c r="P483" s="141">
        <f>O483*H483</f>
        <v>0</v>
      </c>
      <c r="Q483" s="141">
        <v>3.2000000000000002E-3</v>
      </c>
      <c r="R483" s="141">
        <f>Q483*H483</f>
        <v>0.4823808</v>
      </c>
      <c r="S483" s="141">
        <v>0</v>
      </c>
      <c r="T483" s="142">
        <f>S483*H483</f>
        <v>0</v>
      </c>
      <c r="AR483" s="143" t="s">
        <v>367</v>
      </c>
      <c r="AT483" s="143" t="s">
        <v>205</v>
      </c>
      <c r="AU483" s="143" t="s">
        <v>83</v>
      </c>
      <c r="AY483" s="16" t="s">
        <v>173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6" t="s">
        <v>81</v>
      </c>
      <c r="BK483" s="144">
        <f>ROUND(I483*H483,2)</f>
        <v>0</v>
      </c>
      <c r="BL483" s="16" t="s">
        <v>269</v>
      </c>
      <c r="BM483" s="143" t="s">
        <v>742</v>
      </c>
    </row>
    <row r="484" spans="2:65" s="1" customFormat="1" ht="19.5">
      <c r="B484" s="31"/>
      <c r="D484" s="145" t="s">
        <v>182</v>
      </c>
      <c r="F484" s="146" t="s">
        <v>741</v>
      </c>
      <c r="I484" s="147"/>
      <c r="L484" s="31"/>
      <c r="M484" s="148"/>
      <c r="T484" s="55"/>
      <c r="AT484" s="16" t="s">
        <v>182</v>
      </c>
      <c r="AU484" s="16" t="s">
        <v>83</v>
      </c>
    </row>
    <row r="485" spans="2:65" s="12" customFormat="1" ht="11.25">
      <c r="B485" s="149"/>
      <c r="D485" s="145" t="s">
        <v>184</v>
      </c>
      <c r="F485" s="151" t="s">
        <v>743</v>
      </c>
      <c r="H485" s="152">
        <v>150.744</v>
      </c>
      <c r="I485" s="153"/>
      <c r="L485" s="149"/>
      <c r="M485" s="154"/>
      <c r="T485" s="155"/>
      <c r="AT485" s="150" t="s">
        <v>184</v>
      </c>
      <c r="AU485" s="150" t="s">
        <v>83</v>
      </c>
      <c r="AV485" s="12" t="s">
        <v>83</v>
      </c>
      <c r="AW485" s="12" t="s">
        <v>4</v>
      </c>
      <c r="AX485" s="12" t="s">
        <v>81</v>
      </c>
      <c r="AY485" s="150" t="s">
        <v>173</v>
      </c>
    </row>
    <row r="486" spans="2:65" s="1" customFormat="1" ht="24.2" customHeight="1">
      <c r="B486" s="31"/>
      <c r="C486" s="132" t="s">
        <v>744</v>
      </c>
      <c r="D486" s="132" t="s">
        <v>175</v>
      </c>
      <c r="E486" s="133" t="s">
        <v>745</v>
      </c>
      <c r="F486" s="134" t="s">
        <v>746</v>
      </c>
      <c r="G486" s="135" t="s">
        <v>178</v>
      </c>
      <c r="H486" s="136">
        <v>172.07</v>
      </c>
      <c r="I486" s="137"/>
      <c r="J486" s="138">
        <f>ROUND(I486*H486,2)</f>
        <v>0</v>
      </c>
      <c r="K486" s="134" t="s">
        <v>179</v>
      </c>
      <c r="L486" s="31"/>
      <c r="M486" s="139" t="s">
        <v>1</v>
      </c>
      <c r="N486" s="140" t="s">
        <v>38</v>
      </c>
      <c r="P486" s="141">
        <f>O486*H486</f>
        <v>0</v>
      </c>
      <c r="Q486" s="141">
        <v>0</v>
      </c>
      <c r="R486" s="141">
        <f>Q486*H486</f>
        <v>0</v>
      </c>
      <c r="S486" s="141">
        <v>3.0000000000000001E-3</v>
      </c>
      <c r="T486" s="142">
        <f>S486*H486</f>
        <v>0.51620999999999995</v>
      </c>
      <c r="AR486" s="143" t="s">
        <v>269</v>
      </c>
      <c r="AT486" s="143" t="s">
        <v>175</v>
      </c>
      <c r="AU486" s="143" t="s">
        <v>83</v>
      </c>
      <c r="AY486" s="16" t="s">
        <v>173</v>
      </c>
      <c r="BE486" s="144">
        <f>IF(N486="základní",J486,0)</f>
        <v>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6" t="s">
        <v>81</v>
      </c>
      <c r="BK486" s="144">
        <f>ROUND(I486*H486,2)</f>
        <v>0</v>
      </c>
      <c r="BL486" s="16" t="s">
        <v>269</v>
      </c>
      <c r="BM486" s="143" t="s">
        <v>747</v>
      </c>
    </row>
    <row r="487" spans="2:65" s="1" customFormat="1" ht="11.25">
      <c r="B487" s="31"/>
      <c r="D487" s="145" t="s">
        <v>182</v>
      </c>
      <c r="F487" s="146" t="s">
        <v>748</v>
      </c>
      <c r="I487" s="147"/>
      <c r="L487" s="31"/>
      <c r="M487" s="148"/>
      <c r="T487" s="55"/>
      <c r="AT487" s="16" t="s">
        <v>182</v>
      </c>
      <c r="AU487" s="16" t="s">
        <v>83</v>
      </c>
    </row>
    <row r="488" spans="2:65" s="14" customFormat="1" ht="11.25">
      <c r="B488" s="174"/>
      <c r="D488" s="145" t="s">
        <v>184</v>
      </c>
      <c r="E488" s="175" t="s">
        <v>1</v>
      </c>
      <c r="F488" s="176" t="s">
        <v>347</v>
      </c>
      <c r="H488" s="175" t="s">
        <v>1</v>
      </c>
      <c r="I488" s="177"/>
      <c r="L488" s="174"/>
      <c r="M488" s="178"/>
      <c r="T488" s="179"/>
      <c r="AT488" s="175" t="s">
        <v>184</v>
      </c>
      <c r="AU488" s="175" t="s">
        <v>83</v>
      </c>
      <c r="AV488" s="14" t="s">
        <v>81</v>
      </c>
      <c r="AW488" s="14" t="s">
        <v>30</v>
      </c>
      <c r="AX488" s="14" t="s">
        <v>73</v>
      </c>
      <c r="AY488" s="175" t="s">
        <v>173</v>
      </c>
    </row>
    <row r="489" spans="2:65" s="12" customFormat="1" ht="11.25">
      <c r="B489" s="149"/>
      <c r="D489" s="145" t="s">
        <v>184</v>
      </c>
      <c r="E489" s="150" t="s">
        <v>1</v>
      </c>
      <c r="F489" s="151" t="s">
        <v>749</v>
      </c>
      <c r="H489" s="152">
        <v>90.47</v>
      </c>
      <c r="I489" s="153"/>
      <c r="L489" s="149"/>
      <c r="M489" s="154"/>
      <c r="T489" s="155"/>
      <c r="AT489" s="150" t="s">
        <v>184</v>
      </c>
      <c r="AU489" s="150" t="s">
        <v>83</v>
      </c>
      <c r="AV489" s="12" t="s">
        <v>83</v>
      </c>
      <c r="AW489" s="12" t="s">
        <v>30</v>
      </c>
      <c r="AX489" s="12" t="s">
        <v>73</v>
      </c>
      <c r="AY489" s="150" t="s">
        <v>173</v>
      </c>
    </row>
    <row r="490" spans="2:65" s="12" customFormat="1" ht="11.25">
      <c r="B490" s="149"/>
      <c r="D490" s="145" t="s">
        <v>184</v>
      </c>
      <c r="E490" s="150" t="s">
        <v>1</v>
      </c>
      <c r="F490" s="151" t="s">
        <v>750</v>
      </c>
      <c r="H490" s="152">
        <v>43.25</v>
      </c>
      <c r="I490" s="153"/>
      <c r="L490" s="149"/>
      <c r="M490" s="154"/>
      <c r="T490" s="155"/>
      <c r="AT490" s="150" t="s">
        <v>184</v>
      </c>
      <c r="AU490" s="150" t="s">
        <v>83</v>
      </c>
      <c r="AV490" s="12" t="s">
        <v>83</v>
      </c>
      <c r="AW490" s="12" t="s">
        <v>30</v>
      </c>
      <c r="AX490" s="12" t="s">
        <v>73</v>
      </c>
      <c r="AY490" s="150" t="s">
        <v>173</v>
      </c>
    </row>
    <row r="491" spans="2:65" s="12" customFormat="1" ht="11.25">
      <c r="B491" s="149"/>
      <c r="D491" s="145" t="s">
        <v>184</v>
      </c>
      <c r="E491" s="150" t="s">
        <v>1</v>
      </c>
      <c r="F491" s="151" t="s">
        <v>751</v>
      </c>
      <c r="H491" s="152">
        <v>22.75</v>
      </c>
      <c r="I491" s="153"/>
      <c r="L491" s="149"/>
      <c r="M491" s="154"/>
      <c r="T491" s="155"/>
      <c r="AT491" s="150" t="s">
        <v>184</v>
      </c>
      <c r="AU491" s="150" t="s">
        <v>83</v>
      </c>
      <c r="AV491" s="12" t="s">
        <v>83</v>
      </c>
      <c r="AW491" s="12" t="s">
        <v>30</v>
      </c>
      <c r="AX491" s="12" t="s">
        <v>73</v>
      </c>
      <c r="AY491" s="150" t="s">
        <v>173</v>
      </c>
    </row>
    <row r="492" spans="2:65" s="12" customFormat="1" ht="11.25">
      <c r="B492" s="149"/>
      <c r="D492" s="145" t="s">
        <v>184</v>
      </c>
      <c r="E492" s="150" t="s">
        <v>1</v>
      </c>
      <c r="F492" s="151" t="s">
        <v>752</v>
      </c>
      <c r="H492" s="152">
        <v>15.6</v>
      </c>
      <c r="I492" s="153"/>
      <c r="L492" s="149"/>
      <c r="M492" s="154"/>
      <c r="T492" s="155"/>
      <c r="AT492" s="150" t="s">
        <v>184</v>
      </c>
      <c r="AU492" s="150" t="s">
        <v>83</v>
      </c>
      <c r="AV492" s="12" t="s">
        <v>83</v>
      </c>
      <c r="AW492" s="12" t="s">
        <v>30</v>
      </c>
      <c r="AX492" s="12" t="s">
        <v>73</v>
      </c>
      <c r="AY492" s="150" t="s">
        <v>173</v>
      </c>
    </row>
    <row r="493" spans="2:65" s="13" customFormat="1" ht="11.25">
      <c r="B493" s="167"/>
      <c r="D493" s="145" t="s">
        <v>184</v>
      </c>
      <c r="E493" s="168" t="s">
        <v>114</v>
      </c>
      <c r="F493" s="169" t="s">
        <v>226</v>
      </c>
      <c r="H493" s="170">
        <v>172.07</v>
      </c>
      <c r="I493" s="171"/>
      <c r="L493" s="167"/>
      <c r="M493" s="172"/>
      <c r="T493" s="173"/>
      <c r="AT493" s="168" t="s">
        <v>184</v>
      </c>
      <c r="AU493" s="168" t="s">
        <v>83</v>
      </c>
      <c r="AV493" s="13" t="s">
        <v>180</v>
      </c>
      <c r="AW493" s="13" t="s">
        <v>30</v>
      </c>
      <c r="AX493" s="13" t="s">
        <v>81</v>
      </c>
      <c r="AY493" s="168" t="s">
        <v>173</v>
      </c>
    </row>
    <row r="494" spans="2:65" s="1" customFormat="1" ht="21.75" customHeight="1">
      <c r="B494" s="31"/>
      <c r="C494" s="132" t="s">
        <v>753</v>
      </c>
      <c r="D494" s="132" t="s">
        <v>175</v>
      </c>
      <c r="E494" s="133" t="s">
        <v>754</v>
      </c>
      <c r="F494" s="134" t="s">
        <v>755</v>
      </c>
      <c r="G494" s="135" t="s">
        <v>282</v>
      </c>
      <c r="H494" s="136">
        <v>112.7</v>
      </c>
      <c r="I494" s="137"/>
      <c r="J494" s="138">
        <f>ROUND(I494*H494,2)</f>
        <v>0</v>
      </c>
      <c r="K494" s="134" t="s">
        <v>179</v>
      </c>
      <c r="L494" s="31"/>
      <c r="M494" s="139" t="s">
        <v>1</v>
      </c>
      <c r="N494" s="140" t="s">
        <v>38</v>
      </c>
      <c r="P494" s="141">
        <f>O494*H494</f>
        <v>0</v>
      </c>
      <c r="Q494" s="141">
        <v>0</v>
      </c>
      <c r="R494" s="141">
        <f>Q494*H494</f>
        <v>0</v>
      </c>
      <c r="S494" s="141">
        <v>2.9999999999999997E-4</v>
      </c>
      <c r="T494" s="142">
        <f>S494*H494</f>
        <v>3.381E-2</v>
      </c>
      <c r="AR494" s="143" t="s">
        <v>269</v>
      </c>
      <c r="AT494" s="143" t="s">
        <v>175</v>
      </c>
      <c r="AU494" s="143" t="s">
        <v>83</v>
      </c>
      <c r="AY494" s="16" t="s">
        <v>173</v>
      </c>
      <c r="BE494" s="144">
        <f>IF(N494="základní",J494,0)</f>
        <v>0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6" t="s">
        <v>81</v>
      </c>
      <c r="BK494" s="144">
        <f>ROUND(I494*H494,2)</f>
        <v>0</v>
      </c>
      <c r="BL494" s="16" t="s">
        <v>269</v>
      </c>
      <c r="BM494" s="143" t="s">
        <v>756</v>
      </c>
    </row>
    <row r="495" spans="2:65" s="1" customFormat="1" ht="11.25">
      <c r="B495" s="31"/>
      <c r="D495" s="145" t="s">
        <v>182</v>
      </c>
      <c r="F495" s="146" t="s">
        <v>757</v>
      </c>
      <c r="I495" s="147"/>
      <c r="L495" s="31"/>
      <c r="M495" s="148"/>
      <c r="T495" s="55"/>
      <c r="AT495" s="16" t="s">
        <v>182</v>
      </c>
      <c r="AU495" s="16" t="s">
        <v>83</v>
      </c>
    </row>
    <row r="496" spans="2:65" s="12" customFormat="1" ht="11.25">
      <c r="B496" s="149"/>
      <c r="D496" s="145" t="s">
        <v>184</v>
      </c>
      <c r="E496" s="150" t="s">
        <v>1</v>
      </c>
      <c r="F496" s="151" t="s">
        <v>758</v>
      </c>
      <c r="H496" s="152">
        <v>38.5</v>
      </c>
      <c r="I496" s="153"/>
      <c r="L496" s="149"/>
      <c r="M496" s="154"/>
      <c r="T496" s="155"/>
      <c r="AT496" s="150" t="s">
        <v>184</v>
      </c>
      <c r="AU496" s="150" t="s">
        <v>83</v>
      </c>
      <c r="AV496" s="12" t="s">
        <v>83</v>
      </c>
      <c r="AW496" s="12" t="s">
        <v>30</v>
      </c>
      <c r="AX496" s="12" t="s">
        <v>73</v>
      </c>
      <c r="AY496" s="150" t="s">
        <v>173</v>
      </c>
    </row>
    <row r="497" spans="2:65" s="12" customFormat="1" ht="11.25">
      <c r="B497" s="149"/>
      <c r="D497" s="145" t="s">
        <v>184</v>
      </c>
      <c r="E497" s="150" t="s">
        <v>1</v>
      </c>
      <c r="F497" s="151" t="s">
        <v>759</v>
      </c>
      <c r="H497" s="152">
        <v>38.200000000000003</v>
      </c>
      <c r="I497" s="153"/>
      <c r="L497" s="149"/>
      <c r="M497" s="154"/>
      <c r="T497" s="155"/>
      <c r="AT497" s="150" t="s">
        <v>184</v>
      </c>
      <c r="AU497" s="150" t="s">
        <v>83</v>
      </c>
      <c r="AV497" s="12" t="s">
        <v>83</v>
      </c>
      <c r="AW497" s="12" t="s">
        <v>30</v>
      </c>
      <c r="AX497" s="12" t="s">
        <v>73</v>
      </c>
      <c r="AY497" s="150" t="s">
        <v>173</v>
      </c>
    </row>
    <row r="498" spans="2:65" s="12" customFormat="1" ht="11.25">
      <c r="B498" s="149"/>
      <c r="D498" s="145" t="s">
        <v>184</v>
      </c>
      <c r="E498" s="150" t="s">
        <v>1</v>
      </c>
      <c r="F498" s="151" t="s">
        <v>760</v>
      </c>
      <c r="H498" s="152">
        <v>19.100000000000001</v>
      </c>
      <c r="I498" s="153"/>
      <c r="L498" s="149"/>
      <c r="M498" s="154"/>
      <c r="T498" s="155"/>
      <c r="AT498" s="150" t="s">
        <v>184</v>
      </c>
      <c r="AU498" s="150" t="s">
        <v>83</v>
      </c>
      <c r="AV498" s="12" t="s">
        <v>83</v>
      </c>
      <c r="AW498" s="12" t="s">
        <v>30</v>
      </c>
      <c r="AX498" s="12" t="s">
        <v>73</v>
      </c>
      <c r="AY498" s="150" t="s">
        <v>173</v>
      </c>
    </row>
    <row r="499" spans="2:65" s="12" customFormat="1" ht="11.25">
      <c r="B499" s="149"/>
      <c r="D499" s="145" t="s">
        <v>184</v>
      </c>
      <c r="E499" s="150" t="s">
        <v>1</v>
      </c>
      <c r="F499" s="151" t="s">
        <v>761</v>
      </c>
      <c r="H499" s="152">
        <v>16.899999999999999</v>
      </c>
      <c r="I499" s="153"/>
      <c r="L499" s="149"/>
      <c r="M499" s="154"/>
      <c r="T499" s="155"/>
      <c r="AT499" s="150" t="s">
        <v>184</v>
      </c>
      <c r="AU499" s="150" t="s">
        <v>83</v>
      </c>
      <c r="AV499" s="12" t="s">
        <v>83</v>
      </c>
      <c r="AW499" s="12" t="s">
        <v>30</v>
      </c>
      <c r="AX499" s="12" t="s">
        <v>73</v>
      </c>
      <c r="AY499" s="150" t="s">
        <v>173</v>
      </c>
    </row>
    <row r="500" spans="2:65" s="13" customFormat="1" ht="11.25">
      <c r="B500" s="167"/>
      <c r="D500" s="145" t="s">
        <v>184</v>
      </c>
      <c r="E500" s="168" t="s">
        <v>1</v>
      </c>
      <c r="F500" s="169" t="s">
        <v>226</v>
      </c>
      <c r="H500" s="170">
        <v>112.7</v>
      </c>
      <c r="I500" s="171"/>
      <c r="L500" s="167"/>
      <c r="M500" s="172"/>
      <c r="T500" s="173"/>
      <c r="AT500" s="168" t="s">
        <v>184</v>
      </c>
      <c r="AU500" s="168" t="s">
        <v>83</v>
      </c>
      <c r="AV500" s="13" t="s">
        <v>180</v>
      </c>
      <c r="AW500" s="13" t="s">
        <v>30</v>
      </c>
      <c r="AX500" s="13" t="s">
        <v>81</v>
      </c>
      <c r="AY500" s="168" t="s">
        <v>173</v>
      </c>
    </row>
    <row r="501" spans="2:65" s="1" customFormat="1" ht="16.5" customHeight="1">
      <c r="B501" s="31"/>
      <c r="C501" s="132" t="s">
        <v>762</v>
      </c>
      <c r="D501" s="132" t="s">
        <v>175</v>
      </c>
      <c r="E501" s="133" t="s">
        <v>763</v>
      </c>
      <c r="F501" s="134" t="s">
        <v>764</v>
      </c>
      <c r="G501" s="135" t="s">
        <v>282</v>
      </c>
      <c r="H501" s="136">
        <v>100.6</v>
      </c>
      <c r="I501" s="137"/>
      <c r="J501" s="138">
        <f>ROUND(I501*H501,2)</f>
        <v>0</v>
      </c>
      <c r="K501" s="134" t="s">
        <v>179</v>
      </c>
      <c r="L501" s="31"/>
      <c r="M501" s="139" t="s">
        <v>1</v>
      </c>
      <c r="N501" s="140" t="s">
        <v>38</v>
      </c>
      <c r="P501" s="141">
        <f>O501*H501</f>
        <v>0</v>
      </c>
      <c r="Q501" s="141">
        <v>1.0000000000000001E-5</v>
      </c>
      <c r="R501" s="141">
        <f>Q501*H501</f>
        <v>1.0059999999999999E-3</v>
      </c>
      <c r="S501" s="141">
        <v>0</v>
      </c>
      <c r="T501" s="142">
        <f>S501*H501</f>
        <v>0</v>
      </c>
      <c r="AR501" s="143" t="s">
        <v>269</v>
      </c>
      <c r="AT501" s="143" t="s">
        <v>175</v>
      </c>
      <c r="AU501" s="143" t="s">
        <v>83</v>
      </c>
      <c r="AY501" s="16" t="s">
        <v>173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6" t="s">
        <v>81</v>
      </c>
      <c r="BK501" s="144">
        <f>ROUND(I501*H501,2)</f>
        <v>0</v>
      </c>
      <c r="BL501" s="16" t="s">
        <v>269</v>
      </c>
      <c r="BM501" s="143" t="s">
        <v>765</v>
      </c>
    </row>
    <row r="502" spans="2:65" s="1" customFormat="1" ht="11.25">
      <c r="B502" s="31"/>
      <c r="D502" s="145" t="s">
        <v>182</v>
      </c>
      <c r="F502" s="146" t="s">
        <v>766</v>
      </c>
      <c r="I502" s="147"/>
      <c r="L502" s="31"/>
      <c r="M502" s="148"/>
      <c r="T502" s="55"/>
      <c r="AT502" s="16" t="s">
        <v>182</v>
      </c>
      <c r="AU502" s="16" t="s">
        <v>83</v>
      </c>
    </row>
    <row r="503" spans="2:65" s="12" customFormat="1" ht="11.25">
      <c r="B503" s="149"/>
      <c r="D503" s="145" t="s">
        <v>184</v>
      </c>
      <c r="E503" s="150" t="s">
        <v>1</v>
      </c>
      <c r="F503" s="151" t="s">
        <v>767</v>
      </c>
      <c r="H503" s="152">
        <v>20.5</v>
      </c>
      <c r="I503" s="153"/>
      <c r="L503" s="149"/>
      <c r="M503" s="154"/>
      <c r="T503" s="155"/>
      <c r="AT503" s="150" t="s">
        <v>184</v>
      </c>
      <c r="AU503" s="150" t="s">
        <v>83</v>
      </c>
      <c r="AV503" s="12" t="s">
        <v>83</v>
      </c>
      <c r="AW503" s="12" t="s">
        <v>30</v>
      </c>
      <c r="AX503" s="12" t="s">
        <v>73</v>
      </c>
      <c r="AY503" s="150" t="s">
        <v>173</v>
      </c>
    </row>
    <row r="504" spans="2:65" s="12" customFormat="1" ht="11.25">
      <c r="B504" s="149"/>
      <c r="D504" s="145" t="s">
        <v>184</v>
      </c>
      <c r="E504" s="150" t="s">
        <v>1</v>
      </c>
      <c r="F504" s="151" t="s">
        <v>768</v>
      </c>
      <c r="H504" s="152">
        <v>30</v>
      </c>
      <c r="I504" s="153"/>
      <c r="L504" s="149"/>
      <c r="M504" s="154"/>
      <c r="T504" s="155"/>
      <c r="AT504" s="150" t="s">
        <v>184</v>
      </c>
      <c r="AU504" s="150" t="s">
        <v>83</v>
      </c>
      <c r="AV504" s="12" t="s">
        <v>83</v>
      </c>
      <c r="AW504" s="12" t="s">
        <v>30</v>
      </c>
      <c r="AX504" s="12" t="s">
        <v>73</v>
      </c>
      <c r="AY504" s="150" t="s">
        <v>173</v>
      </c>
    </row>
    <row r="505" spans="2:65" s="12" customFormat="1" ht="11.25">
      <c r="B505" s="149"/>
      <c r="D505" s="145" t="s">
        <v>184</v>
      </c>
      <c r="E505" s="150" t="s">
        <v>1</v>
      </c>
      <c r="F505" s="151" t="s">
        <v>769</v>
      </c>
      <c r="H505" s="152">
        <v>16.8</v>
      </c>
      <c r="I505" s="153"/>
      <c r="L505" s="149"/>
      <c r="M505" s="154"/>
      <c r="T505" s="155"/>
      <c r="AT505" s="150" t="s">
        <v>184</v>
      </c>
      <c r="AU505" s="150" t="s">
        <v>83</v>
      </c>
      <c r="AV505" s="12" t="s">
        <v>83</v>
      </c>
      <c r="AW505" s="12" t="s">
        <v>30</v>
      </c>
      <c r="AX505" s="12" t="s">
        <v>73</v>
      </c>
      <c r="AY505" s="150" t="s">
        <v>173</v>
      </c>
    </row>
    <row r="506" spans="2:65" s="12" customFormat="1" ht="11.25">
      <c r="B506" s="149"/>
      <c r="D506" s="145" t="s">
        <v>184</v>
      </c>
      <c r="E506" s="150" t="s">
        <v>1</v>
      </c>
      <c r="F506" s="151" t="s">
        <v>770</v>
      </c>
      <c r="H506" s="152">
        <v>14.8</v>
      </c>
      <c r="I506" s="153"/>
      <c r="L506" s="149"/>
      <c r="M506" s="154"/>
      <c r="T506" s="155"/>
      <c r="AT506" s="150" t="s">
        <v>184</v>
      </c>
      <c r="AU506" s="150" t="s">
        <v>83</v>
      </c>
      <c r="AV506" s="12" t="s">
        <v>83</v>
      </c>
      <c r="AW506" s="12" t="s">
        <v>30</v>
      </c>
      <c r="AX506" s="12" t="s">
        <v>73</v>
      </c>
      <c r="AY506" s="150" t="s">
        <v>173</v>
      </c>
    </row>
    <row r="507" spans="2:65" s="12" customFormat="1" ht="11.25">
      <c r="B507" s="149"/>
      <c r="D507" s="145" t="s">
        <v>184</v>
      </c>
      <c r="E507" s="150" t="s">
        <v>1</v>
      </c>
      <c r="F507" s="151" t="s">
        <v>771</v>
      </c>
      <c r="H507" s="152">
        <v>18.5</v>
      </c>
      <c r="I507" s="153"/>
      <c r="L507" s="149"/>
      <c r="M507" s="154"/>
      <c r="T507" s="155"/>
      <c r="AT507" s="150" t="s">
        <v>184</v>
      </c>
      <c r="AU507" s="150" t="s">
        <v>83</v>
      </c>
      <c r="AV507" s="12" t="s">
        <v>83</v>
      </c>
      <c r="AW507" s="12" t="s">
        <v>30</v>
      </c>
      <c r="AX507" s="12" t="s">
        <v>73</v>
      </c>
      <c r="AY507" s="150" t="s">
        <v>173</v>
      </c>
    </row>
    <row r="508" spans="2:65" s="13" customFormat="1" ht="11.25">
      <c r="B508" s="167"/>
      <c r="D508" s="145" t="s">
        <v>184</v>
      </c>
      <c r="E508" s="168" t="s">
        <v>1</v>
      </c>
      <c r="F508" s="169" t="s">
        <v>226</v>
      </c>
      <c r="H508" s="170">
        <v>100.6</v>
      </c>
      <c r="I508" s="171"/>
      <c r="L508" s="167"/>
      <c r="M508" s="172"/>
      <c r="T508" s="173"/>
      <c r="AT508" s="168" t="s">
        <v>184</v>
      </c>
      <c r="AU508" s="168" t="s">
        <v>83</v>
      </c>
      <c r="AV508" s="13" t="s">
        <v>180</v>
      </c>
      <c r="AW508" s="13" t="s">
        <v>30</v>
      </c>
      <c r="AX508" s="13" t="s">
        <v>81</v>
      </c>
      <c r="AY508" s="168" t="s">
        <v>173</v>
      </c>
    </row>
    <row r="509" spans="2:65" s="1" customFormat="1" ht="16.5" customHeight="1">
      <c r="B509" s="31"/>
      <c r="C509" s="156" t="s">
        <v>772</v>
      </c>
      <c r="D509" s="156" t="s">
        <v>205</v>
      </c>
      <c r="E509" s="157" t="s">
        <v>773</v>
      </c>
      <c r="F509" s="158" t="s">
        <v>774</v>
      </c>
      <c r="G509" s="159" t="s">
        <v>282</v>
      </c>
      <c r="H509" s="160">
        <v>110.66</v>
      </c>
      <c r="I509" s="161"/>
      <c r="J509" s="162">
        <f>ROUND(I509*H509,2)</f>
        <v>0</v>
      </c>
      <c r="K509" s="158" t="s">
        <v>1</v>
      </c>
      <c r="L509" s="163"/>
      <c r="M509" s="164" t="s">
        <v>1</v>
      </c>
      <c r="N509" s="165" t="s">
        <v>38</v>
      </c>
      <c r="P509" s="141">
        <f>O509*H509</f>
        <v>0</v>
      </c>
      <c r="Q509" s="141">
        <v>5.0000000000000001E-4</v>
      </c>
      <c r="R509" s="141">
        <f>Q509*H509</f>
        <v>5.5329999999999997E-2</v>
      </c>
      <c r="S509" s="141">
        <v>0</v>
      </c>
      <c r="T509" s="142">
        <f>S509*H509</f>
        <v>0</v>
      </c>
      <c r="AR509" s="143" t="s">
        <v>367</v>
      </c>
      <c r="AT509" s="143" t="s">
        <v>205</v>
      </c>
      <c r="AU509" s="143" t="s">
        <v>83</v>
      </c>
      <c r="AY509" s="16" t="s">
        <v>173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6" t="s">
        <v>81</v>
      </c>
      <c r="BK509" s="144">
        <f>ROUND(I509*H509,2)</f>
        <v>0</v>
      </c>
      <c r="BL509" s="16" t="s">
        <v>269</v>
      </c>
      <c r="BM509" s="143" t="s">
        <v>775</v>
      </c>
    </row>
    <row r="510" spans="2:65" s="1" customFormat="1" ht="11.25">
      <c r="B510" s="31"/>
      <c r="D510" s="145" t="s">
        <v>182</v>
      </c>
      <c r="F510" s="146" t="s">
        <v>774</v>
      </c>
      <c r="I510" s="147"/>
      <c r="L510" s="31"/>
      <c r="M510" s="148"/>
      <c r="T510" s="55"/>
      <c r="AT510" s="16" t="s">
        <v>182</v>
      </c>
      <c r="AU510" s="16" t="s">
        <v>83</v>
      </c>
    </row>
    <row r="511" spans="2:65" s="12" customFormat="1" ht="11.25">
      <c r="B511" s="149"/>
      <c r="D511" s="145" t="s">
        <v>184</v>
      </c>
      <c r="F511" s="151" t="s">
        <v>776</v>
      </c>
      <c r="H511" s="152">
        <v>110.66</v>
      </c>
      <c r="I511" s="153"/>
      <c r="L511" s="149"/>
      <c r="M511" s="154"/>
      <c r="T511" s="155"/>
      <c r="AT511" s="150" t="s">
        <v>184</v>
      </c>
      <c r="AU511" s="150" t="s">
        <v>83</v>
      </c>
      <c r="AV511" s="12" t="s">
        <v>83</v>
      </c>
      <c r="AW511" s="12" t="s">
        <v>4</v>
      </c>
      <c r="AX511" s="12" t="s">
        <v>81</v>
      </c>
      <c r="AY511" s="150" t="s">
        <v>173</v>
      </c>
    </row>
    <row r="512" spans="2:65" s="1" customFormat="1" ht="24.2" customHeight="1">
      <c r="B512" s="31"/>
      <c r="C512" s="132" t="s">
        <v>777</v>
      </c>
      <c r="D512" s="132" t="s">
        <v>175</v>
      </c>
      <c r="E512" s="133" t="s">
        <v>778</v>
      </c>
      <c r="F512" s="134" t="s">
        <v>779</v>
      </c>
      <c r="G512" s="135" t="s">
        <v>178</v>
      </c>
      <c r="H512" s="136">
        <v>137.04</v>
      </c>
      <c r="I512" s="137"/>
      <c r="J512" s="138">
        <f>ROUND(I512*H512,2)</f>
        <v>0</v>
      </c>
      <c r="K512" s="134" t="s">
        <v>179</v>
      </c>
      <c r="L512" s="31"/>
      <c r="M512" s="139" t="s">
        <v>1</v>
      </c>
      <c r="N512" s="140" t="s">
        <v>38</v>
      </c>
      <c r="P512" s="141">
        <f>O512*H512</f>
        <v>0</v>
      </c>
      <c r="Q512" s="141">
        <v>0</v>
      </c>
      <c r="R512" s="141">
        <f>Q512*H512</f>
        <v>0</v>
      </c>
      <c r="S512" s="141">
        <v>0</v>
      </c>
      <c r="T512" s="142">
        <f>S512*H512</f>
        <v>0</v>
      </c>
      <c r="AR512" s="143" t="s">
        <v>269</v>
      </c>
      <c r="AT512" s="143" t="s">
        <v>175</v>
      </c>
      <c r="AU512" s="143" t="s">
        <v>83</v>
      </c>
      <c r="AY512" s="16" t="s">
        <v>173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6" t="s">
        <v>81</v>
      </c>
      <c r="BK512" s="144">
        <f>ROUND(I512*H512,2)</f>
        <v>0</v>
      </c>
      <c r="BL512" s="16" t="s">
        <v>269</v>
      </c>
      <c r="BM512" s="143" t="s">
        <v>780</v>
      </c>
    </row>
    <row r="513" spans="2:65" s="1" customFormat="1" ht="19.5">
      <c r="B513" s="31"/>
      <c r="D513" s="145" t="s">
        <v>182</v>
      </c>
      <c r="F513" s="146" t="s">
        <v>781</v>
      </c>
      <c r="I513" s="147"/>
      <c r="L513" s="31"/>
      <c r="M513" s="148"/>
      <c r="T513" s="55"/>
      <c r="AT513" s="16" t="s">
        <v>182</v>
      </c>
      <c r="AU513" s="16" t="s">
        <v>83</v>
      </c>
    </row>
    <row r="514" spans="2:65" s="12" customFormat="1" ht="11.25">
      <c r="B514" s="149"/>
      <c r="D514" s="145" t="s">
        <v>184</v>
      </c>
      <c r="E514" s="150" t="s">
        <v>1</v>
      </c>
      <c r="F514" s="151" t="s">
        <v>107</v>
      </c>
      <c r="H514" s="152">
        <v>137.04</v>
      </c>
      <c r="I514" s="153"/>
      <c r="L514" s="149"/>
      <c r="M514" s="154"/>
      <c r="T514" s="155"/>
      <c r="AT514" s="150" t="s">
        <v>184</v>
      </c>
      <c r="AU514" s="150" t="s">
        <v>83</v>
      </c>
      <c r="AV514" s="12" t="s">
        <v>83</v>
      </c>
      <c r="AW514" s="12" t="s">
        <v>30</v>
      </c>
      <c r="AX514" s="12" t="s">
        <v>81</v>
      </c>
      <c r="AY514" s="150" t="s">
        <v>173</v>
      </c>
    </row>
    <row r="515" spans="2:65" s="1" customFormat="1" ht="24.2" customHeight="1">
      <c r="B515" s="31"/>
      <c r="C515" s="132" t="s">
        <v>782</v>
      </c>
      <c r="D515" s="132" t="s">
        <v>175</v>
      </c>
      <c r="E515" s="133" t="s">
        <v>783</v>
      </c>
      <c r="F515" s="134" t="s">
        <v>784</v>
      </c>
      <c r="G515" s="135" t="s">
        <v>516</v>
      </c>
      <c r="H515" s="180"/>
      <c r="I515" s="137"/>
      <c r="J515" s="138">
        <f>ROUND(I515*H515,2)</f>
        <v>0</v>
      </c>
      <c r="K515" s="134" t="s">
        <v>179</v>
      </c>
      <c r="L515" s="31"/>
      <c r="M515" s="139" t="s">
        <v>1</v>
      </c>
      <c r="N515" s="140" t="s">
        <v>38</v>
      </c>
      <c r="P515" s="141">
        <f>O515*H515</f>
        <v>0</v>
      </c>
      <c r="Q515" s="141">
        <v>0</v>
      </c>
      <c r="R515" s="141">
        <f>Q515*H515</f>
        <v>0</v>
      </c>
      <c r="S515" s="141">
        <v>0</v>
      </c>
      <c r="T515" s="142">
        <f>S515*H515</f>
        <v>0</v>
      </c>
      <c r="AR515" s="143" t="s">
        <v>269</v>
      </c>
      <c r="AT515" s="143" t="s">
        <v>175</v>
      </c>
      <c r="AU515" s="143" t="s">
        <v>83</v>
      </c>
      <c r="AY515" s="16" t="s">
        <v>173</v>
      </c>
      <c r="BE515" s="144">
        <f>IF(N515="základní",J515,0)</f>
        <v>0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6" t="s">
        <v>81</v>
      </c>
      <c r="BK515" s="144">
        <f>ROUND(I515*H515,2)</f>
        <v>0</v>
      </c>
      <c r="BL515" s="16" t="s">
        <v>269</v>
      </c>
      <c r="BM515" s="143" t="s">
        <v>785</v>
      </c>
    </row>
    <row r="516" spans="2:65" s="1" customFormat="1" ht="29.25">
      <c r="B516" s="31"/>
      <c r="D516" s="145" t="s">
        <v>182</v>
      </c>
      <c r="F516" s="146" t="s">
        <v>786</v>
      </c>
      <c r="I516" s="147"/>
      <c r="L516" s="31"/>
      <c r="M516" s="148"/>
      <c r="T516" s="55"/>
      <c r="AT516" s="16" t="s">
        <v>182</v>
      </c>
      <c r="AU516" s="16" t="s">
        <v>83</v>
      </c>
    </row>
    <row r="517" spans="2:65" s="11" customFormat="1" ht="22.9" customHeight="1">
      <c r="B517" s="120"/>
      <c r="D517" s="121" t="s">
        <v>72</v>
      </c>
      <c r="E517" s="130" t="s">
        <v>787</v>
      </c>
      <c r="F517" s="130" t="s">
        <v>788</v>
      </c>
      <c r="I517" s="123"/>
      <c r="J517" s="131">
        <f>BK517</f>
        <v>0</v>
      </c>
      <c r="L517" s="120"/>
      <c r="M517" s="125"/>
      <c r="P517" s="126">
        <f>SUM(P518:P545)</f>
        <v>0</v>
      </c>
      <c r="R517" s="126">
        <f>SUM(R518:R545)</f>
        <v>2.0960700000000001</v>
      </c>
      <c r="T517" s="127">
        <f>SUM(T518:T545)</f>
        <v>0</v>
      </c>
      <c r="AR517" s="121" t="s">
        <v>83</v>
      </c>
      <c r="AT517" s="128" t="s">
        <v>72</v>
      </c>
      <c r="AU517" s="128" t="s">
        <v>81</v>
      </c>
      <c r="AY517" s="121" t="s">
        <v>173</v>
      </c>
      <c r="BK517" s="129">
        <f>SUM(BK518:BK545)</f>
        <v>0</v>
      </c>
    </row>
    <row r="518" spans="2:65" s="1" customFormat="1" ht="16.5" customHeight="1">
      <c r="B518" s="31"/>
      <c r="C518" s="132" t="s">
        <v>789</v>
      </c>
      <c r="D518" s="132" t="s">
        <v>175</v>
      </c>
      <c r="E518" s="133" t="s">
        <v>790</v>
      </c>
      <c r="F518" s="134" t="s">
        <v>791</v>
      </c>
      <c r="G518" s="135" t="s">
        <v>178</v>
      </c>
      <c r="H518" s="136">
        <v>65.400000000000006</v>
      </c>
      <c r="I518" s="137"/>
      <c r="J518" s="138">
        <f>ROUND(I518*H518,2)</f>
        <v>0</v>
      </c>
      <c r="K518" s="134" t="s">
        <v>179</v>
      </c>
      <c r="L518" s="31"/>
      <c r="M518" s="139" t="s">
        <v>1</v>
      </c>
      <c r="N518" s="140" t="s">
        <v>38</v>
      </c>
      <c r="P518" s="141">
        <f>O518*H518</f>
        <v>0</v>
      </c>
      <c r="Q518" s="141">
        <v>0</v>
      </c>
      <c r="R518" s="141">
        <f>Q518*H518</f>
        <v>0</v>
      </c>
      <c r="S518" s="141">
        <v>0</v>
      </c>
      <c r="T518" s="142">
        <f>S518*H518</f>
        <v>0</v>
      </c>
      <c r="AR518" s="143" t="s">
        <v>269</v>
      </c>
      <c r="AT518" s="143" t="s">
        <v>175</v>
      </c>
      <c r="AU518" s="143" t="s">
        <v>83</v>
      </c>
      <c r="AY518" s="16" t="s">
        <v>173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6" t="s">
        <v>81</v>
      </c>
      <c r="BK518" s="144">
        <f>ROUND(I518*H518,2)</f>
        <v>0</v>
      </c>
      <c r="BL518" s="16" t="s">
        <v>269</v>
      </c>
      <c r="BM518" s="143" t="s">
        <v>792</v>
      </c>
    </row>
    <row r="519" spans="2:65" s="1" customFormat="1" ht="19.5">
      <c r="B519" s="31"/>
      <c r="D519" s="145" t="s">
        <v>182</v>
      </c>
      <c r="F519" s="146" t="s">
        <v>793</v>
      </c>
      <c r="I519" s="147"/>
      <c r="L519" s="31"/>
      <c r="M519" s="148"/>
      <c r="T519" s="55"/>
      <c r="AT519" s="16" t="s">
        <v>182</v>
      </c>
      <c r="AU519" s="16" t="s">
        <v>83</v>
      </c>
    </row>
    <row r="520" spans="2:65" s="12" customFormat="1" ht="11.25">
      <c r="B520" s="149"/>
      <c r="D520" s="145" t="s">
        <v>184</v>
      </c>
      <c r="E520" s="150" t="s">
        <v>1</v>
      </c>
      <c r="F520" s="151" t="s">
        <v>105</v>
      </c>
      <c r="H520" s="152">
        <v>65.400000000000006</v>
      </c>
      <c r="I520" s="153"/>
      <c r="L520" s="149"/>
      <c r="M520" s="154"/>
      <c r="T520" s="155"/>
      <c r="AT520" s="150" t="s">
        <v>184</v>
      </c>
      <c r="AU520" s="150" t="s">
        <v>83</v>
      </c>
      <c r="AV520" s="12" t="s">
        <v>83</v>
      </c>
      <c r="AW520" s="12" t="s">
        <v>30</v>
      </c>
      <c r="AX520" s="12" t="s">
        <v>81</v>
      </c>
      <c r="AY520" s="150" t="s">
        <v>173</v>
      </c>
    </row>
    <row r="521" spans="2:65" s="1" customFormat="1" ht="16.5" customHeight="1">
      <c r="B521" s="31"/>
      <c r="C521" s="132" t="s">
        <v>794</v>
      </c>
      <c r="D521" s="132" t="s">
        <v>175</v>
      </c>
      <c r="E521" s="133" t="s">
        <v>795</v>
      </c>
      <c r="F521" s="134" t="s">
        <v>796</v>
      </c>
      <c r="G521" s="135" t="s">
        <v>178</v>
      </c>
      <c r="H521" s="136">
        <v>65.400000000000006</v>
      </c>
      <c r="I521" s="137"/>
      <c r="J521" s="138">
        <f>ROUND(I521*H521,2)</f>
        <v>0</v>
      </c>
      <c r="K521" s="134" t="s">
        <v>179</v>
      </c>
      <c r="L521" s="31"/>
      <c r="M521" s="139" t="s">
        <v>1</v>
      </c>
      <c r="N521" s="140" t="s">
        <v>38</v>
      </c>
      <c r="P521" s="141">
        <f>O521*H521</f>
        <v>0</v>
      </c>
      <c r="Q521" s="141">
        <v>2.9999999999999997E-4</v>
      </c>
      <c r="R521" s="141">
        <f>Q521*H521</f>
        <v>1.9619999999999999E-2</v>
      </c>
      <c r="S521" s="141">
        <v>0</v>
      </c>
      <c r="T521" s="142">
        <f>S521*H521</f>
        <v>0</v>
      </c>
      <c r="AR521" s="143" t="s">
        <v>269</v>
      </c>
      <c r="AT521" s="143" t="s">
        <v>175</v>
      </c>
      <c r="AU521" s="143" t="s">
        <v>83</v>
      </c>
      <c r="AY521" s="16" t="s">
        <v>173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6" t="s">
        <v>81</v>
      </c>
      <c r="BK521" s="144">
        <f>ROUND(I521*H521,2)</f>
        <v>0</v>
      </c>
      <c r="BL521" s="16" t="s">
        <v>269</v>
      </c>
      <c r="BM521" s="143" t="s">
        <v>797</v>
      </c>
    </row>
    <row r="522" spans="2:65" s="1" customFormat="1" ht="19.5">
      <c r="B522" s="31"/>
      <c r="D522" s="145" t="s">
        <v>182</v>
      </c>
      <c r="F522" s="146" t="s">
        <v>798</v>
      </c>
      <c r="I522" s="147"/>
      <c r="L522" s="31"/>
      <c r="M522" s="148"/>
      <c r="T522" s="55"/>
      <c r="AT522" s="16" t="s">
        <v>182</v>
      </c>
      <c r="AU522" s="16" t="s">
        <v>83</v>
      </c>
    </row>
    <row r="523" spans="2:65" s="12" customFormat="1" ht="11.25">
      <c r="B523" s="149"/>
      <c r="D523" s="145" t="s">
        <v>184</v>
      </c>
      <c r="E523" s="150" t="s">
        <v>1</v>
      </c>
      <c r="F523" s="151" t="s">
        <v>105</v>
      </c>
      <c r="H523" s="152">
        <v>65.400000000000006</v>
      </c>
      <c r="I523" s="153"/>
      <c r="L523" s="149"/>
      <c r="M523" s="154"/>
      <c r="T523" s="155"/>
      <c r="AT523" s="150" t="s">
        <v>184</v>
      </c>
      <c r="AU523" s="150" t="s">
        <v>83</v>
      </c>
      <c r="AV523" s="12" t="s">
        <v>83</v>
      </c>
      <c r="AW523" s="12" t="s">
        <v>30</v>
      </c>
      <c r="AX523" s="12" t="s">
        <v>81</v>
      </c>
      <c r="AY523" s="150" t="s">
        <v>173</v>
      </c>
    </row>
    <row r="524" spans="2:65" s="1" customFormat="1" ht="24.2" customHeight="1">
      <c r="B524" s="31"/>
      <c r="C524" s="132" t="s">
        <v>799</v>
      </c>
      <c r="D524" s="132" t="s">
        <v>175</v>
      </c>
      <c r="E524" s="133" t="s">
        <v>800</v>
      </c>
      <c r="F524" s="134" t="s">
        <v>801</v>
      </c>
      <c r="G524" s="135" t="s">
        <v>178</v>
      </c>
      <c r="H524" s="136">
        <v>65.400000000000006</v>
      </c>
      <c r="I524" s="137"/>
      <c r="J524" s="138">
        <f>ROUND(I524*H524,2)</f>
        <v>0</v>
      </c>
      <c r="K524" s="134" t="s">
        <v>179</v>
      </c>
      <c r="L524" s="31"/>
      <c r="M524" s="139" t="s">
        <v>1</v>
      </c>
      <c r="N524" s="140" t="s">
        <v>38</v>
      </c>
      <c r="P524" s="141">
        <f>O524*H524</f>
        <v>0</v>
      </c>
      <c r="Q524" s="141">
        <v>1.5E-3</v>
      </c>
      <c r="R524" s="141">
        <f>Q524*H524</f>
        <v>9.8100000000000007E-2</v>
      </c>
      <c r="S524" s="141">
        <v>0</v>
      </c>
      <c r="T524" s="142">
        <f>S524*H524</f>
        <v>0</v>
      </c>
      <c r="AR524" s="143" t="s">
        <v>269</v>
      </c>
      <c r="AT524" s="143" t="s">
        <v>175</v>
      </c>
      <c r="AU524" s="143" t="s">
        <v>83</v>
      </c>
      <c r="AY524" s="16" t="s">
        <v>173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6" t="s">
        <v>81</v>
      </c>
      <c r="BK524" s="144">
        <f>ROUND(I524*H524,2)</f>
        <v>0</v>
      </c>
      <c r="BL524" s="16" t="s">
        <v>269</v>
      </c>
      <c r="BM524" s="143" t="s">
        <v>802</v>
      </c>
    </row>
    <row r="525" spans="2:65" s="1" customFormat="1" ht="19.5">
      <c r="B525" s="31"/>
      <c r="D525" s="145" t="s">
        <v>182</v>
      </c>
      <c r="F525" s="146" t="s">
        <v>803</v>
      </c>
      <c r="I525" s="147"/>
      <c r="L525" s="31"/>
      <c r="M525" s="148"/>
      <c r="T525" s="55"/>
      <c r="AT525" s="16" t="s">
        <v>182</v>
      </c>
      <c r="AU525" s="16" t="s">
        <v>83</v>
      </c>
    </row>
    <row r="526" spans="2:65" s="12" customFormat="1" ht="11.25">
      <c r="B526" s="149"/>
      <c r="D526" s="145" t="s">
        <v>184</v>
      </c>
      <c r="E526" s="150" t="s">
        <v>1</v>
      </c>
      <c r="F526" s="151" t="s">
        <v>105</v>
      </c>
      <c r="H526" s="152">
        <v>65.400000000000006</v>
      </c>
      <c r="I526" s="153"/>
      <c r="L526" s="149"/>
      <c r="M526" s="154"/>
      <c r="T526" s="155"/>
      <c r="AT526" s="150" t="s">
        <v>184</v>
      </c>
      <c r="AU526" s="150" t="s">
        <v>83</v>
      </c>
      <c r="AV526" s="12" t="s">
        <v>83</v>
      </c>
      <c r="AW526" s="12" t="s">
        <v>30</v>
      </c>
      <c r="AX526" s="12" t="s">
        <v>81</v>
      </c>
      <c r="AY526" s="150" t="s">
        <v>173</v>
      </c>
    </row>
    <row r="527" spans="2:65" s="1" customFormat="1" ht="33" customHeight="1">
      <c r="B527" s="31"/>
      <c r="C527" s="132" t="s">
        <v>804</v>
      </c>
      <c r="D527" s="132" t="s">
        <v>175</v>
      </c>
      <c r="E527" s="133" t="s">
        <v>805</v>
      </c>
      <c r="F527" s="134" t="s">
        <v>806</v>
      </c>
      <c r="G527" s="135" t="s">
        <v>178</v>
      </c>
      <c r="H527" s="136">
        <v>65.400000000000006</v>
      </c>
      <c r="I527" s="137"/>
      <c r="J527" s="138">
        <f>ROUND(I527*H527,2)</f>
        <v>0</v>
      </c>
      <c r="K527" s="134" t="s">
        <v>179</v>
      </c>
      <c r="L527" s="31"/>
      <c r="M527" s="139" t="s">
        <v>1</v>
      </c>
      <c r="N527" s="140" t="s">
        <v>38</v>
      </c>
      <c r="P527" s="141">
        <f>O527*H527</f>
        <v>0</v>
      </c>
      <c r="Q527" s="141">
        <v>6.0000000000000001E-3</v>
      </c>
      <c r="R527" s="141">
        <f>Q527*H527</f>
        <v>0.39240000000000003</v>
      </c>
      <c r="S527" s="141">
        <v>0</v>
      </c>
      <c r="T527" s="142">
        <f>S527*H527</f>
        <v>0</v>
      </c>
      <c r="AR527" s="143" t="s">
        <v>269</v>
      </c>
      <c r="AT527" s="143" t="s">
        <v>175</v>
      </c>
      <c r="AU527" s="143" t="s">
        <v>83</v>
      </c>
      <c r="AY527" s="16" t="s">
        <v>173</v>
      </c>
      <c r="BE527" s="144">
        <f>IF(N527="základní",J527,0)</f>
        <v>0</v>
      </c>
      <c r="BF527" s="144">
        <f>IF(N527="snížená",J527,0)</f>
        <v>0</v>
      </c>
      <c r="BG527" s="144">
        <f>IF(N527="zákl. přenesená",J527,0)</f>
        <v>0</v>
      </c>
      <c r="BH527" s="144">
        <f>IF(N527="sníž. přenesená",J527,0)</f>
        <v>0</v>
      </c>
      <c r="BI527" s="144">
        <f>IF(N527="nulová",J527,0)</f>
        <v>0</v>
      </c>
      <c r="BJ527" s="16" t="s">
        <v>81</v>
      </c>
      <c r="BK527" s="144">
        <f>ROUND(I527*H527,2)</f>
        <v>0</v>
      </c>
      <c r="BL527" s="16" t="s">
        <v>269</v>
      </c>
      <c r="BM527" s="143" t="s">
        <v>807</v>
      </c>
    </row>
    <row r="528" spans="2:65" s="1" customFormat="1" ht="19.5">
      <c r="B528" s="31"/>
      <c r="D528" s="145" t="s">
        <v>182</v>
      </c>
      <c r="F528" s="146" t="s">
        <v>808</v>
      </c>
      <c r="I528" s="147"/>
      <c r="L528" s="31"/>
      <c r="M528" s="148"/>
      <c r="T528" s="55"/>
      <c r="AT528" s="16" t="s">
        <v>182</v>
      </c>
      <c r="AU528" s="16" t="s">
        <v>83</v>
      </c>
    </row>
    <row r="529" spans="2:65" s="1" customFormat="1" ht="29.25">
      <c r="B529" s="31"/>
      <c r="D529" s="145" t="s">
        <v>210</v>
      </c>
      <c r="F529" s="166" t="s">
        <v>661</v>
      </c>
      <c r="I529" s="147"/>
      <c r="L529" s="31"/>
      <c r="M529" s="148"/>
      <c r="T529" s="55"/>
      <c r="AT529" s="16" t="s">
        <v>210</v>
      </c>
      <c r="AU529" s="16" t="s">
        <v>83</v>
      </c>
    </row>
    <row r="530" spans="2:65" s="12" customFormat="1" ht="11.25">
      <c r="B530" s="149"/>
      <c r="D530" s="145" t="s">
        <v>184</v>
      </c>
      <c r="E530" s="150" t="s">
        <v>1</v>
      </c>
      <c r="F530" s="151" t="s">
        <v>809</v>
      </c>
      <c r="H530" s="152">
        <v>8.4</v>
      </c>
      <c r="I530" s="153"/>
      <c r="L530" s="149"/>
      <c r="M530" s="154"/>
      <c r="T530" s="155"/>
      <c r="AT530" s="150" t="s">
        <v>184</v>
      </c>
      <c r="AU530" s="150" t="s">
        <v>83</v>
      </c>
      <c r="AV530" s="12" t="s">
        <v>83</v>
      </c>
      <c r="AW530" s="12" t="s">
        <v>30</v>
      </c>
      <c r="AX530" s="12" t="s">
        <v>73</v>
      </c>
      <c r="AY530" s="150" t="s">
        <v>173</v>
      </c>
    </row>
    <row r="531" spans="2:65" s="12" customFormat="1" ht="11.25">
      <c r="B531" s="149"/>
      <c r="D531" s="145" t="s">
        <v>184</v>
      </c>
      <c r="E531" s="150" t="s">
        <v>1</v>
      </c>
      <c r="F531" s="151" t="s">
        <v>810</v>
      </c>
      <c r="H531" s="152">
        <v>3.8</v>
      </c>
      <c r="I531" s="153"/>
      <c r="L531" s="149"/>
      <c r="M531" s="154"/>
      <c r="T531" s="155"/>
      <c r="AT531" s="150" t="s">
        <v>184</v>
      </c>
      <c r="AU531" s="150" t="s">
        <v>83</v>
      </c>
      <c r="AV531" s="12" t="s">
        <v>83</v>
      </c>
      <c r="AW531" s="12" t="s">
        <v>30</v>
      </c>
      <c r="AX531" s="12" t="s">
        <v>73</v>
      </c>
      <c r="AY531" s="150" t="s">
        <v>173</v>
      </c>
    </row>
    <row r="532" spans="2:65" s="12" customFormat="1" ht="11.25">
      <c r="B532" s="149"/>
      <c r="D532" s="145" t="s">
        <v>184</v>
      </c>
      <c r="E532" s="150" t="s">
        <v>1</v>
      </c>
      <c r="F532" s="151" t="s">
        <v>811</v>
      </c>
      <c r="H532" s="152">
        <v>8.6</v>
      </c>
      <c r="I532" s="153"/>
      <c r="L532" s="149"/>
      <c r="M532" s="154"/>
      <c r="T532" s="155"/>
      <c r="AT532" s="150" t="s">
        <v>184</v>
      </c>
      <c r="AU532" s="150" t="s">
        <v>83</v>
      </c>
      <c r="AV532" s="12" t="s">
        <v>83</v>
      </c>
      <c r="AW532" s="12" t="s">
        <v>30</v>
      </c>
      <c r="AX532" s="12" t="s">
        <v>73</v>
      </c>
      <c r="AY532" s="150" t="s">
        <v>173</v>
      </c>
    </row>
    <row r="533" spans="2:65" s="12" customFormat="1" ht="11.25">
      <c r="B533" s="149"/>
      <c r="D533" s="145" t="s">
        <v>184</v>
      </c>
      <c r="E533" s="150" t="s">
        <v>1</v>
      </c>
      <c r="F533" s="151" t="s">
        <v>812</v>
      </c>
      <c r="H533" s="152">
        <v>8.1999999999999993</v>
      </c>
      <c r="I533" s="153"/>
      <c r="L533" s="149"/>
      <c r="M533" s="154"/>
      <c r="T533" s="155"/>
      <c r="AT533" s="150" t="s">
        <v>184</v>
      </c>
      <c r="AU533" s="150" t="s">
        <v>83</v>
      </c>
      <c r="AV533" s="12" t="s">
        <v>83</v>
      </c>
      <c r="AW533" s="12" t="s">
        <v>30</v>
      </c>
      <c r="AX533" s="12" t="s">
        <v>73</v>
      </c>
      <c r="AY533" s="150" t="s">
        <v>173</v>
      </c>
    </row>
    <row r="534" spans="2:65" s="12" customFormat="1" ht="11.25">
      <c r="B534" s="149"/>
      <c r="D534" s="145" t="s">
        <v>184</v>
      </c>
      <c r="E534" s="150" t="s">
        <v>1</v>
      </c>
      <c r="F534" s="151" t="s">
        <v>813</v>
      </c>
      <c r="H534" s="152">
        <v>8.1999999999999993</v>
      </c>
      <c r="I534" s="153"/>
      <c r="L534" s="149"/>
      <c r="M534" s="154"/>
      <c r="T534" s="155"/>
      <c r="AT534" s="150" t="s">
        <v>184</v>
      </c>
      <c r="AU534" s="150" t="s">
        <v>83</v>
      </c>
      <c r="AV534" s="12" t="s">
        <v>83</v>
      </c>
      <c r="AW534" s="12" t="s">
        <v>30</v>
      </c>
      <c r="AX534" s="12" t="s">
        <v>73</v>
      </c>
      <c r="AY534" s="150" t="s">
        <v>173</v>
      </c>
    </row>
    <row r="535" spans="2:65" s="12" customFormat="1" ht="11.25">
      <c r="B535" s="149"/>
      <c r="D535" s="145" t="s">
        <v>184</v>
      </c>
      <c r="E535" s="150" t="s">
        <v>1</v>
      </c>
      <c r="F535" s="151" t="s">
        <v>814</v>
      </c>
      <c r="H535" s="152">
        <v>12.6</v>
      </c>
      <c r="I535" s="153"/>
      <c r="L535" s="149"/>
      <c r="M535" s="154"/>
      <c r="T535" s="155"/>
      <c r="AT535" s="150" t="s">
        <v>184</v>
      </c>
      <c r="AU535" s="150" t="s">
        <v>83</v>
      </c>
      <c r="AV535" s="12" t="s">
        <v>83</v>
      </c>
      <c r="AW535" s="12" t="s">
        <v>30</v>
      </c>
      <c r="AX535" s="12" t="s">
        <v>73</v>
      </c>
      <c r="AY535" s="150" t="s">
        <v>173</v>
      </c>
    </row>
    <row r="536" spans="2:65" s="12" customFormat="1" ht="11.25">
      <c r="B536" s="149"/>
      <c r="D536" s="145" t="s">
        <v>184</v>
      </c>
      <c r="E536" s="150" t="s">
        <v>1</v>
      </c>
      <c r="F536" s="151" t="s">
        <v>815</v>
      </c>
      <c r="H536" s="152">
        <v>15.6</v>
      </c>
      <c r="I536" s="153"/>
      <c r="L536" s="149"/>
      <c r="M536" s="154"/>
      <c r="T536" s="155"/>
      <c r="AT536" s="150" t="s">
        <v>184</v>
      </c>
      <c r="AU536" s="150" t="s">
        <v>83</v>
      </c>
      <c r="AV536" s="12" t="s">
        <v>83</v>
      </c>
      <c r="AW536" s="12" t="s">
        <v>30</v>
      </c>
      <c r="AX536" s="12" t="s">
        <v>73</v>
      </c>
      <c r="AY536" s="150" t="s">
        <v>173</v>
      </c>
    </row>
    <row r="537" spans="2:65" s="13" customFormat="1" ht="11.25">
      <c r="B537" s="167"/>
      <c r="D537" s="145" t="s">
        <v>184</v>
      </c>
      <c r="E537" s="168" t="s">
        <v>105</v>
      </c>
      <c r="F537" s="169" t="s">
        <v>226</v>
      </c>
      <c r="H537" s="170">
        <v>65.400000000000006</v>
      </c>
      <c r="I537" s="171"/>
      <c r="L537" s="167"/>
      <c r="M537" s="172"/>
      <c r="T537" s="173"/>
      <c r="AT537" s="168" t="s">
        <v>184</v>
      </c>
      <c r="AU537" s="168" t="s">
        <v>83</v>
      </c>
      <c r="AV537" s="13" t="s">
        <v>180</v>
      </c>
      <c r="AW537" s="13" t="s">
        <v>30</v>
      </c>
      <c r="AX537" s="13" t="s">
        <v>81</v>
      </c>
      <c r="AY537" s="168" t="s">
        <v>173</v>
      </c>
    </row>
    <row r="538" spans="2:65" s="1" customFormat="1" ht="24.2" customHeight="1">
      <c r="B538" s="31"/>
      <c r="C538" s="156" t="s">
        <v>816</v>
      </c>
      <c r="D538" s="156" t="s">
        <v>205</v>
      </c>
      <c r="E538" s="157" t="s">
        <v>817</v>
      </c>
      <c r="F538" s="158" t="s">
        <v>818</v>
      </c>
      <c r="G538" s="159" t="s">
        <v>178</v>
      </c>
      <c r="H538" s="160">
        <v>71.94</v>
      </c>
      <c r="I538" s="161"/>
      <c r="J538" s="162">
        <f>ROUND(I538*H538,2)</f>
        <v>0</v>
      </c>
      <c r="K538" s="158" t="s">
        <v>179</v>
      </c>
      <c r="L538" s="163"/>
      <c r="M538" s="164" t="s">
        <v>1</v>
      </c>
      <c r="N538" s="165" t="s">
        <v>38</v>
      </c>
      <c r="P538" s="141">
        <f>O538*H538</f>
        <v>0</v>
      </c>
      <c r="Q538" s="141">
        <v>2.1999999999999999E-2</v>
      </c>
      <c r="R538" s="141">
        <f>Q538*H538</f>
        <v>1.5826799999999999</v>
      </c>
      <c r="S538" s="141">
        <v>0</v>
      </c>
      <c r="T538" s="142">
        <f>S538*H538</f>
        <v>0</v>
      </c>
      <c r="AR538" s="143" t="s">
        <v>367</v>
      </c>
      <c r="AT538" s="143" t="s">
        <v>205</v>
      </c>
      <c r="AU538" s="143" t="s">
        <v>83</v>
      </c>
      <c r="AY538" s="16" t="s">
        <v>173</v>
      </c>
      <c r="BE538" s="144">
        <f>IF(N538="základní",J538,0)</f>
        <v>0</v>
      </c>
      <c r="BF538" s="144">
        <f>IF(N538="snížená",J538,0)</f>
        <v>0</v>
      </c>
      <c r="BG538" s="144">
        <f>IF(N538="zákl. přenesená",J538,0)</f>
        <v>0</v>
      </c>
      <c r="BH538" s="144">
        <f>IF(N538="sníž. přenesená",J538,0)</f>
        <v>0</v>
      </c>
      <c r="BI538" s="144">
        <f>IF(N538="nulová",J538,0)</f>
        <v>0</v>
      </c>
      <c r="BJ538" s="16" t="s">
        <v>81</v>
      </c>
      <c r="BK538" s="144">
        <f>ROUND(I538*H538,2)</f>
        <v>0</v>
      </c>
      <c r="BL538" s="16" t="s">
        <v>269</v>
      </c>
      <c r="BM538" s="143" t="s">
        <v>819</v>
      </c>
    </row>
    <row r="539" spans="2:65" s="1" customFormat="1" ht="19.5">
      <c r="B539" s="31"/>
      <c r="D539" s="145" t="s">
        <v>182</v>
      </c>
      <c r="F539" s="146" t="s">
        <v>818</v>
      </c>
      <c r="I539" s="147"/>
      <c r="L539" s="31"/>
      <c r="M539" s="148"/>
      <c r="T539" s="55"/>
      <c r="AT539" s="16" t="s">
        <v>182</v>
      </c>
      <c r="AU539" s="16" t="s">
        <v>83</v>
      </c>
    </row>
    <row r="540" spans="2:65" s="12" customFormat="1" ht="11.25">
      <c r="B540" s="149"/>
      <c r="D540" s="145" t="s">
        <v>184</v>
      </c>
      <c r="F540" s="151" t="s">
        <v>820</v>
      </c>
      <c r="H540" s="152">
        <v>71.94</v>
      </c>
      <c r="I540" s="153"/>
      <c r="L540" s="149"/>
      <c r="M540" s="154"/>
      <c r="T540" s="155"/>
      <c r="AT540" s="150" t="s">
        <v>184</v>
      </c>
      <c r="AU540" s="150" t="s">
        <v>83</v>
      </c>
      <c r="AV540" s="12" t="s">
        <v>83</v>
      </c>
      <c r="AW540" s="12" t="s">
        <v>4</v>
      </c>
      <c r="AX540" s="12" t="s">
        <v>81</v>
      </c>
      <c r="AY540" s="150" t="s">
        <v>173</v>
      </c>
    </row>
    <row r="541" spans="2:65" s="1" customFormat="1" ht="24.2" customHeight="1">
      <c r="B541" s="31"/>
      <c r="C541" s="132" t="s">
        <v>821</v>
      </c>
      <c r="D541" s="132" t="s">
        <v>175</v>
      </c>
      <c r="E541" s="133" t="s">
        <v>822</v>
      </c>
      <c r="F541" s="134" t="s">
        <v>823</v>
      </c>
      <c r="G541" s="135" t="s">
        <v>178</v>
      </c>
      <c r="H541" s="136">
        <v>65.400000000000006</v>
      </c>
      <c r="I541" s="137"/>
      <c r="J541" s="138">
        <f>ROUND(I541*H541,2)</f>
        <v>0</v>
      </c>
      <c r="K541" s="134" t="s">
        <v>179</v>
      </c>
      <c r="L541" s="31"/>
      <c r="M541" s="139" t="s">
        <v>1</v>
      </c>
      <c r="N541" s="140" t="s">
        <v>38</v>
      </c>
      <c r="P541" s="141">
        <f>O541*H541</f>
        <v>0</v>
      </c>
      <c r="Q541" s="141">
        <v>5.0000000000000002E-5</v>
      </c>
      <c r="R541" s="141">
        <f>Q541*H541</f>
        <v>3.2700000000000003E-3</v>
      </c>
      <c r="S541" s="141">
        <v>0</v>
      </c>
      <c r="T541" s="142">
        <f>S541*H541</f>
        <v>0</v>
      </c>
      <c r="AR541" s="143" t="s">
        <v>269</v>
      </c>
      <c r="AT541" s="143" t="s">
        <v>175</v>
      </c>
      <c r="AU541" s="143" t="s">
        <v>83</v>
      </c>
      <c r="AY541" s="16" t="s">
        <v>173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6" t="s">
        <v>81</v>
      </c>
      <c r="BK541" s="144">
        <f>ROUND(I541*H541,2)</f>
        <v>0</v>
      </c>
      <c r="BL541" s="16" t="s">
        <v>269</v>
      </c>
      <c r="BM541" s="143" t="s">
        <v>824</v>
      </c>
    </row>
    <row r="542" spans="2:65" s="1" customFormat="1" ht="19.5">
      <c r="B542" s="31"/>
      <c r="D542" s="145" t="s">
        <v>182</v>
      </c>
      <c r="F542" s="146" t="s">
        <v>825</v>
      </c>
      <c r="I542" s="147"/>
      <c r="L542" s="31"/>
      <c r="M542" s="148"/>
      <c r="T542" s="55"/>
      <c r="AT542" s="16" t="s">
        <v>182</v>
      </c>
      <c r="AU542" s="16" t="s">
        <v>83</v>
      </c>
    </row>
    <row r="543" spans="2:65" s="12" customFormat="1" ht="11.25">
      <c r="B543" s="149"/>
      <c r="D543" s="145" t="s">
        <v>184</v>
      </c>
      <c r="E543" s="150" t="s">
        <v>1</v>
      </c>
      <c r="F543" s="151" t="s">
        <v>105</v>
      </c>
      <c r="H543" s="152">
        <v>65.400000000000006</v>
      </c>
      <c r="I543" s="153"/>
      <c r="L543" s="149"/>
      <c r="M543" s="154"/>
      <c r="T543" s="155"/>
      <c r="AT543" s="150" t="s">
        <v>184</v>
      </c>
      <c r="AU543" s="150" t="s">
        <v>83</v>
      </c>
      <c r="AV543" s="12" t="s">
        <v>83</v>
      </c>
      <c r="AW543" s="12" t="s">
        <v>30</v>
      </c>
      <c r="AX543" s="12" t="s">
        <v>81</v>
      </c>
      <c r="AY543" s="150" t="s">
        <v>173</v>
      </c>
    </row>
    <row r="544" spans="2:65" s="1" customFormat="1" ht="24.2" customHeight="1">
      <c r="B544" s="31"/>
      <c r="C544" s="132" t="s">
        <v>826</v>
      </c>
      <c r="D544" s="132" t="s">
        <v>175</v>
      </c>
      <c r="E544" s="133" t="s">
        <v>827</v>
      </c>
      <c r="F544" s="134" t="s">
        <v>828</v>
      </c>
      <c r="G544" s="135" t="s">
        <v>516</v>
      </c>
      <c r="H544" s="180"/>
      <c r="I544" s="137"/>
      <c r="J544" s="138">
        <f>ROUND(I544*H544,2)</f>
        <v>0</v>
      </c>
      <c r="K544" s="134" t="s">
        <v>179</v>
      </c>
      <c r="L544" s="31"/>
      <c r="M544" s="139" t="s">
        <v>1</v>
      </c>
      <c r="N544" s="140" t="s">
        <v>38</v>
      </c>
      <c r="P544" s="141">
        <f>O544*H544</f>
        <v>0</v>
      </c>
      <c r="Q544" s="141">
        <v>0</v>
      </c>
      <c r="R544" s="141">
        <f>Q544*H544</f>
        <v>0</v>
      </c>
      <c r="S544" s="141">
        <v>0</v>
      </c>
      <c r="T544" s="142">
        <f>S544*H544</f>
        <v>0</v>
      </c>
      <c r="AR544" s="143" t="s">
        <v>269</v>
      </c>
      <c r="AT544" s="143" t="s">
        <v>175</v>
      </c>
      <c r="AU544" s="143" t="s">
        <v>83</v>
      </c>
      <c r="AY544" s="16" t="s">
        <v>173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6" t="s">
        <v>81</v>
      </c>
      <c r="BK544" s="144">
        <f>ROUND(I544*H544,2)</f>
        <v>0</v>
      </c>
      <c r="BL544" s="16" t="s">
        <v>269</v>
      </c>
      <c r="BM544" s="143" t="s">
        <v>829</v>
      </c>
    </row>
    <row r="545" spans="2:65" s="1" customFormat="1" ht="29.25">
      <c r="B545" s="31"/>
      <c r="D545" s="145" t="s">
        <v>182</v>
      </c>
      <c r="F545" s="146" t="s">
        <v>830</v>
      </c>
      <c r="I545" s="147"/>
      <c r="L545" s="31"/>
      <c r="M545" s="148"/>
      <c r="T545" s="55"/>
      <c r="AT545" s="16" t="s">
        <v>182</v>
      </c>
      <c r="AU545" s="16" t="s">
        <v>83</v>
      </c>
    </row>
    <row r="546" spans="2:65" s="11" customFormat="1" ht="22.9" customHeight="1">
      <c r="B546" s="120"/>
      <c r="D546" s="121" t="s">
        <v>72</v>
      </c>
      <c r="E546" s="130" t="s">
        <v>831</v>
      </c>
      <c r="F546" s="130" t="s">
        <v>832</v>
      </c>
      <c r="I546" s="123"/>
      <c r="J546" s="131">
        <f>BK546</f>
        <v>0</v>
      </c>
      <c r="L546" s="120"/>
      <c r="M546" s="125"/>
      <c r="P546" s="126">
        <f>SUM(P547:P578)</f>
        <v>0</v>
      </c>
      <c r="R546" s="126">
        <f>SUM(R547:R578)</f>
        <v>0.41459309999999994</v>
      </c>
      <c r="T546" s="127">
        <f>SUM(T547:T578)</f>
        <v>9.0080060000000003E-2</v>
      </c>
      <c r="AR546" s="121" t="s">
        <v>83</v>
      </c>
      <c r="AT546" s="128" t="s">
        <v>72</v>
      </c>
      <c r="AU546" s="128" t="s">
        <v>81</v>
      </c>
      <c r="AY546" s="121" t="s">
        <v>173</v>
      </c>
      <c r="BK546" s="129">
        <f>SUM(BK547:BK578)</f>
        <v>0</v>
      </c>
    </row>
    <row r="547" spans="2:65" s="1" customFormat="1" ht="24.2" customHeight="1">
      <c r="B547" s="31"/>
      <c r="C547" s="132" t="s">
        <v>833</v>
      </c>
      <c r="D547" s="132" t="s">
        <v>175</v>
      </c>
      <c r="E547" s="133" t="s">
        <v>834</v>
      </c>
      <c r="F547" s="134" t="s">
        <v>835</v>
      </c>
      <c r="G547" s="135" t="s">
        <v>178</v>
      </c>
      <c r="H547" s="136">
        <v>279.476</v>
      </c>
      <c r="I547" s="137"/>
      <c r="J547" s="138">
        <f>ROUND(I547*H547,2)</f>
        <v>0</v>
      </c>
      <c r="K547" s="134" t="s">
        <v>179</v>
      </c>
      <c r="L547" s="31"/>
      <c r="M547" s="139" t="s">
        <v>1</v>
      </c>
      <c r="N547" s="140" t="s">
        <v>38</v>
      </c>
      <c r="P547" s="141">
        <f>O547*H547</f>
        <v>0</v>
      </c>
      <c r="Q547" s="141">
        <v>0</v>
      </c>
      <c r="R547" s="141">
        <f>Q547*H547</f>
        <v>0</v>
      </c>
      <c r="S547" s="141">
        <v>0</v>
      </c>
      <c r="T547" s="142">
        <f>S547*H547</f>
        <v>0</v>
      </c>
      <c r="AR547" s="143" t="s">
        <v>269</v>
      </c>
      <c r="AT547" s="143" t="s">
        <v>175</v>
      </c>
      <c r="AU547" s="143" t="s">
        <v>83</v>
      </c>
      <c r="AY547" s="16" t="s">
        <v>173</v>
      </c>
      <c r="BE547" s="144">
        <f>IF(N547="základní",J547,0)</f>
        <v>0</v>
      </c>
      <c r="BF547" s="144">
        <f>IF(N547="snížená",J547,0)</f>
        <v>0</v>
      </c>
      <c r="BG547" s="144">
        <f>IF(N547="zákl. přenesená",J547,0)</f>
        <v>0</v>
      </c>
      <c r="BH547" s="144">
        <f>IF(N547="sníž. přenesená",J547,0)</f>
        <v>0</v>
      </c>
      <c r="BI547" s="144">
        <f>IF(N547="nulová",J547,0)</f>
        <v>0</v>
      </c>
      <c r="BJ547" s="16" t="s">
        <v>81</v>
      </c>
      <c r="BK547" s="144">
        <f>ROUND(I547*H547,2)</f>
        <v>0</v>
      </c>
      <c r="BL547" s="16" t="s">
        <v>269</v>
      </c>
      <c r="BM547" s="143" t="s">
        <v>836</v>
      </c>
    </row>
    <row r="548" spans="2:65" s="1" customFormat="1" ht="11.25">
      <c r="B548" s="31"/>
      <c r="D548" s="145" t="s">
        <v>182</v>
      </c>
      <c r="F548" s="146" t="s">
        <v>837</v>
      </c>
      <c r="I548" s="147"/>
      <c r="L548" s="31"/>
      <c r="M548" s="148"/>
      <c r="T548" s="55"/>
      <c r="AT548" s="16" t="s">
        <v>182</v>
      </c>
      <c r="AU548" s="16" t="s">
        <v>83</v>
      </c>
    </row>
    <row r="549" spans="2:65" s="12" customFormat="1" ht="11.25">
      <c r="B549" s="149"/>
      <c r="D549" s="145" t="s">
        <v>184</v>
      </c>
      <c r="E549" s="150" t="s">
        <v>1</v>
      </c>
      <c r="F549" s="151" t="s">
        <v>838</v>
      </c>
      <c r="H549" s="152">
        <v>279.476</v>
      </c>
      <c r="I549" s="153"/>
      <c r="L549" s="149"/>
      <c r="M549" s="154"/>
      <c r="T549" s="155"/>
      <c r="AT549" s="150" t="s">
        <v>184</v>
      </c>
      <c r="AU549" s="150" t="s">
        <v>83</v>
      </c>
      <c r="AV549" s="12" t="s">
        <v>83</v>
      </c>
      <c r="AW549" s="12" t="s">
        <v>30</v>
      </c>
      <c r="AX549" s="12" t="s">
        <v>81</v>
      </c>
      <c r="AY549" s="150" t="s">
        <v>173</v>
      </c>
    </row>
    <row r="550" spans="2:65" s="1" customFormat="1" ht="16.5" customHeight="1">
      <c r="B550" s="31"/>
      <c r="C550" s="132" t="s">
        <v>839</v>
      </c>
      <c r="D550" s="132" t="s">
        <v>175</v>
      </c>
      <c r="E550" s="133" t="s">
        <v>840</v>
      </c>
      <c r="F550" s="134" t="s">
        <v>841</v>
      </c>
      <c r="G550" s="135" t="s">
        <v>178</v>
      </c>
      <c r="H550" s="136">
        <v>275.90600000000001</v>
      </c>
      <c r="I550" s="137"/>
      <c r="J550" s="138">
        <f>ROUND(I550*H550,2)</f>
        <v>0</v>
      </c>
      <c r="K550" s="134" t="s">
        <v>179</v>
      </c>
      <c r="L550" s="31"/>
      <c r="M550" s="139" t="s">
        <v>1</v>
      </c>
      <c r="N550" s="140" t="s">
        <v>38</v>
      </c>
      <c r="P550" s="141">
        <f>O550*H550</f>
        <v>0</v>
      </c>
      <c r="Q550" s="141">
        <v>1E-3</v>
      </c>
      <c r="R550" s="141">
        <f>Q550*H550</f>
        <v>0.27590599999999998</v>
      </c>
      <c r="S550" s="141">
        <v>3.1E-4</v>
      </c>
      <c r="T550" s="142">
        <f>S550*H550</f>
        <v>8.553086E-2</v>
      </c>
      <c r="AR550" s="143" t="s">
        <v>269</v>
      </c>
      <c r="AT550" s="143" t="s">
        <v>175</v>
      </c>
      <c r="AU550" s="143" t="s">
        <v>83</v>
      </c>
      <c r="AY550" s="16" t="s">
        <v>173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6" t="s">
        <v>81</v>
      </c>
      <c r="BK550" s="144">
        <f>ROUND(I550*H550,2)</f>
        <v>0</v>
      </c>
      <c r="BL550" s="16" t="s">
        <v>269</v>
      </c>
      <c r="BM550" s="143" t="s">
        <v>842</v>
      </c>
    </row>
    <row r="551" spans="2:65" s="1" customFormat="1" ht="11.25">
      <c r="B551" s="31"/>
      <c r="D551" s="145" t="s">
        <v>182</v>
      </c>
      <c r="F551" s="146" t="s">
        <v>843</v>
      </c>
      <c r="I551" s="147"/>
      <c r="L551" s="31"/>
      <c r="M551" s="148"/>
      <c r="T551" s="55"/>
      <c r="AT551" s="16" t="s">
        <v>182</v>
      </c>
      <c r="AU551" s="16" t="s">
        <v>83</v>
      </c>
    </row>
    <row r="552" spans="2:65" s="12" customFormat="1" ht="11.25">
      <c r="B552" s="149"/>
      <c r="D552" s="145" t="s">
        <v>184</v>
      </c>
      <c r="E552" s="150" t="s">
        <v>1</v>
      </c>
      <c r="F552" s="151" t="s">
        <v>128</v>
      </c>
      <c r="H552" s="152">
        <v>275.90600000000001</v>
      </c>
      <c r="I552" s="153"/>
      <c r="L552" s="149"/>
      <c r="M552" s="154"/>
      <c r="T552" s="155"/>
      <c r="AT552" s="150" t="s">
        <v>184</v>
      </c>
      <c r="AU552" s="150" t="s">
        <v>83</v>
      </c>
      <c r="AV552" s="12" t="s">
        <v>83</v>
      </c>
      <c r="AW552" s="12" t="s">
        <v>30</v>
      </c>
      <c r="AX552" s="12" t="s">
        <v>81</v>
      </c>
      <c r="AY552" s="150" t="s">
        <v>173</v>
      </c>
    </row>
    <row r="553" spans="2:65" s="1" customFormat="1" ht="16.5" customHeight="1">
      <c r="B553" s="31"/>
      <c r="C553" s="132" t="s">
        <v>844</v>
      </c>
      <c r="D553" s="132" t="s">
        <v>175</v>
      </c>
      <c r="E553" s="133" t="s">
        <v>845</v>
      </c>
      <c r="F553" s="134" t="s">
        <v>846</v>
      </c>
      <c r="G553" s="135" t="s">
        <v>178</v>
      </c>
      <c r="H553" s="136">
        <v>151.63999999999999</v>
      </c>
      <c r="I553" s="137"/>
      <c r="J553" s="138">
        <f>ROUND(I553*H553,2)</f>
        <v>0</v>
      </c>
      <c r="K553" s="134" t="s">
        <v>179</v>
      </c>
      <c r="L553" s="31"/>
      <c r="M553" s="139" t="s">
        <v>1</v>
      </c>
      <c r="N553" s="140" t="s">
        <v>38</v>
      </c>
      <c r="P553" s="141">
        <f>O553*H553</f>
        <v>0</v>
      </c>
      <c r="Q553" s="141">
        <v>0</v>
      </c>
      <c r="R553" s="141">
        <f>Q553*H553</f>
        <v>0</v>
      </c>
      <c r="S553" s="141">
        <v>3.0000000000000001E-5</v>
      </c>
      <c r="T553" s="142">
        <f>S553*H553</f>
        <v>4.5491999999999998E-3</v>
      </c>
      <c r="AR553" s="143" t="s">
        <v>269</v>
      </c>
      <c r="AT553" s="143" t="s">
        <v>175</v>
      </c>
      <c r="AU553" s="143" t="s">
        <v>83</v>
      </c>
      <c r="AY553" s="16" t="s">
        <v>173</v>
      </c>
      <c r="BE553" s="144">
        <f>IF(N553="základní",J553,0)</f>
        <v>0</v>
      </c>
      <c r="BF553" s="144">
        <f>IF(N553="snížená",J553,0)</f>
        <v>0</v>
      </c>
      <c r="BG553" s="144">
        <f>IF(N553="zákl. přenesená",J553,0)</f>
        <v>0</v>
      </c>
      <c r="BH553" s="144">
        <f>IF(N553="sníž. přenesená",J553,0)</f>
        <v>0</v>
      </c>
      <c r="BI553" s="144">
        <f>IF(N553="nulová",J553,0)</f>
        <v>0</v>
      </c>
      <c r="BJ553" s="16" t="s">
        <v>81</v>
      </c>
      <c r="BK553" s="144">
        <f>ROUND(I553*H553,2)</f>
        <v>0</v>
      </c>
      <c r="BL553" s="16" t="s">
        <v>269</v>
      </c>
      <c r="BM553" s="143" t="s">
        <v>847</v>
      </c>
    </row>
    <row r="554" spans="2:65" s="1" customFormat="1" ht="19.5">
      <c r="B554" s="31"/>
      <c r="D554" s="145" t="s">
        <v>182</v>
      </c>
      <c r="F554" s="146" t="s">
        <v>848</v>
      </c>
      <c r="I554" s="147"/>
      <c r="L554" s="31"/>
      <c r="M554" s="148"/>
      <c r="T554" s="55"/>
      <c r="AT554" s="16" t="s">
        <v>182</v>
      </c>
      <c r="AU554" s="16" t="s">
        <v>83</v>
      </c>
    </row>
    <row r="555" spans="2:65" s="12" customFormat="1" ht="11.25">
      <c r="B555" s="149"/>
      <c r="D555" s="145" t="s">
        <v>184</v>
      </c>
      <c r="E555" s="150" t="s">
        <v>1</v>
      </c>
      <c r="F555" s="151" t="s">
        <v>324</v>
      </c>
      <c r="H555" s="152">
        <v>151.63999999999999</v>
      </c>
      <c r="I555" s="153"/>
      <c r="L555" s="149"/>
      <c r="M555" s="154"/>
      <c r="T555" s="155"/>
      <c r="AT555" s="150" t="s">
        <v>184</v>
      </c>
      <c r="AU555" s="150" t="s">
        <v>83</v>
      </c>
      <c r="AV555" s="12" t="s">
        <v>83</v>
      </c>
      <c r="AW555" s="12" t="s">
        <v>30</v>
      </c>
      <c r="AX555" s="12" t="s">
        <v>81</v>
      </c>
      <c r="AY555" s="150" t="s">
        <v>173</v>
      </c>
    </row>
    <row r="556" spans="2:65" s="1" customFormat="1" ht="16.5" customHeight="1">
      <c r="B556" s="31"/>
      <c r="C556" s="156" t="s">
        <v>849</v>
      </c>
      <c r="D556" s="156" t="s">
        <v>205</v>
      </c>
      <c r="E556" s="157" t="s">
        <v>850</v>
      </c>
      <c r="F556" s="158" t="s">
        <v>851</v>
      </c>
      <c r="G556" s="159" t="s">
        <v>178</v>
      </c>
      <c r="H556" s="160">
        <v>174.386</v>
      </c>
      <c r="I556" s="161"/>
      <c r="J556" s="162">
        <f>ROUND(I556*H556,2)</f>
        <v>0</v>
      </c>
      <c r="K556" s="158" t="s">
        <v>179</v>
      </c>
      <c r="L556" s="163"/>
      <c r="M556" s="164" t="s">
        <v>1</v>
      </c>
      <c r="N556" s="165" t="s">
        <v>38</v>
      </c>
      <c r="P556" s="141">
        <f>O556*H556</f>
        <v>0</v>
      </c>
      <c r="Q556" s="141">
        <v>1.0000000000000001E-5</v>
      </c>
      <c r="R556" s="141">
        <f>Q556*H556</f>
        <v>1.7438600000000001E-3</v>
      </c>
      <c r="S556" s="141">
        <v>0</v>
      </c>
      <c r="T556" s="142">
        <f>S556*H556</f>
        <v>0</v>
      </c>
      <c r="AR556" s="143" t="s">
        <v>367</v>
      </c>
      <c r="AT556" s="143" t="s">
        <v>205</v>
      </c>
      <c r="AU556" s="143" t="s">
        <v>83</v>
      </c>
      <c r="AY556" s="16" t="s">
        <v>173</v>
      </c>
      <c r="BE556" s="144">
        <f>IF(N556="základní",J556,0)</f>
        <v>0</v>
      </c>
      <c r="BF556" s="144">
        <f>IF(N556="snížená",J556,0)</f>
        <v>0</v>
      </c>
      <c r="BG556" s="144">
        <f>IF(N556="zákl. přenesená",J556,0)</f>
        <v>0</v>
      </c>
      <c r="BH556" s="144">
        <f>IF(N556="sníž. přenesená",J556,0)</f>
        <v>0</v>
      </c>
      <c r="BI556" s="144">
        <f>IF(N556="nulová",J556,0)</f>
        <v>0</v>
      </c>
      <c r="BJ556" s="16" t="s">
        <v>81</v>
      </c>
      <c r="BK556" s="144">
        <f>ROUND(I556*H556,2)</f>
        <v>0</v>
      </c>
      <c r="BL556" s="16" t="s">
        <v>269</v>
      </c>
      <c r="BM556" s="143" t="s">
        <v>852</v>
      </c>
    </row>
    <row r="557" spans="2:65" s="1" customFormat="1" ht="11.25">
      <c r="B557" s="31"/>
      <c r="D557" s="145" t="s">
        <v>182</v>
      </c>
      <c r="F557" s="146" t="s">
        <v>851</v>
      </c>
      <c r="I557" s="147"/>
      <c r="L557" s="31"/>
      <c r="M557" s="148"/>
      <c r="T557" s="55"/>
      <c r="AT557" s="16" t="s">
        <v>182</v>
      </c>
      <c r="AU557" s="16" t="s">
        <v>83</v>
      </c>
    </row>
    <row r="558" spans="2:65" s="12" customFormat="1" ht="11.25">
      <c r="B558" s="149"/>
      <c r="D558" s="145" t="s">
        <v>184</v>
      </c>
      <c r="F558" s="151" t="s">
        <v>853</v>
      </c>
      <c r="H558" s="152">
        <v>174.386</v>
      </c>
      <c r="I558" s="153"/>
      <c r="L558" s="149"/>
      <c r="M558" s="154"/>
      <c r="T558" s="155"/>
      <c r="AT558" s="150" t="s">
        <v>184</v>
      </c>
      <c r="AU558" s="150" t="s">
        <v>83</v>
      </c>
      <c r="AV558" s="12" t="s">
        <v>83</v>
      </c>
      <c r="AW558" s="12" t="s">
        <v>4</v>
      </c>
      <c r="AX558" s="12" t="s">
        <v>81</v>
      </c>
      <c r="AY558" s="150" t="s">
        <v>173</v>
      </c>
    </row>
    <row r="559" spans="2:65" s="1" customFormat="1" ht="24.2" customHeight="1">
      <c r="B559" s="31"/>
      <c r="C559" s="132" t="s">
        <v>854</v>
      </c>
      <c r="D559" s="132" t="s">
        <v>175</v>
      </c>
      <c r="E559" s="133" t="s">
        <v>855</v>
      </c>
      <c r="F559" s="134" t="s">
        <v>856</v>
      </c>
      <c r="G559" s="135" t="s">
        <v>178</v>
      </c>
      <c r="H559" s="136">
        <v>279.476</v>
      </c>
      <c r="I559" s="137"/>
      <c r="J559" s="138">
        <f>ROUND(I559*H559,2)</f>
        <v>0</v>
      </c>
      <c r="K559" s="134" t="s">
        <v>179</v>
      </c>
      <c r="L559" s="31"/>
      <c r="M559" s="139" t="s">
        <v>1</v>
      </c>
      <c r="N559" s="140" t="s">
        <v>38</v>
      </c>
      <c r="P559" s="141">
        <f>O559*H559</f>
        <v>0</v>
      </c>
      <c r="Q559" s="141">
        <v>2.0000000000000001E-4</v>
      </c>
      <c r="R559" s="141">
        <f>Q559*H559</f>
        <v>5.5895199999999999E-2</v>
      </c>
      <c r="S559" s="141">
        <v>0</v>
      </c>
      <c r="T559" s="142">
        <f>S559*H559</f>
        <v>0</v>
      </c>
      <c r="AR559" s="143" t="s">
        <v>269</v>
      </c>
      <c r="AT559" s="143" t="s">
        <v>175</v>
      </c>
      <c r="AU559" s="143" t="s">
        <v>83</v>
      </c>
      <c r="AY559" s="16" t="s">
        <v>173</v>
      </c>
      <c r="BE559" s="144">
        <f>IF(N559="základní",J559,0)</f>
        <v>0</v>
      </c>
      <c r="BF559" s="144">
        <f>IF(N559="snížená",J559,0)</f>
        <v>0</v>
      </c>
      <c r="BG559" s="144">
        <f>IF(N559="zákl. přenesená",J559,0)</f>
        <v>0</v>
      </c>
      <c r="BH559" s="144">
        <f>IF(N559="sníž. přenesená",J559,0)</f>
        <v>0</v>
      </c>
      <c r="BI559" s="144">
        <f>IF(N559="nulová",J559,0)</f>
        <v>0</v>
      </c>
      <c r="BJ559" s="16" t="s">
        <v>81</v>
      </c>
      <c r="BK559" s="144">
        <f>ROUND(I559*H559,2)</f>
        <v>0</v>
      </c>
      <c r="BL559" s="16" t="s">
        <v>269</v>
      </c>
      <c r="BM559" s="143" t="s">
        <v>857</v>
      </c>
    </row>
    <row r="560" spans="2:65" s="1" customFormat="1" ht="19.5">
      <c r="B560" s="31"/>
      <c r="D560" s="145" t="s">
        <v>182</v>
      </c>
      <c r="F560" s="146" t="s">
        <v>858</v>
      </c>
      <c r="I560" s="147"/>
      <c r="L560" s="31"/>
      <c r="M560" s="148"/>
      <c r="T560" s="55"/>
      <c r="AT560" s="16" t="s">
        <v>182</v>
      </c>
      <c r="AU560" s="16" t="s">
        <v>83</v>
      </c>
    </row>
    <row r="561" spans="2:65" s="12" customFormat="1" ht="11.25">
      <c r="B561" s="149"/>
      <c r="D561" s="145" t="s">
        <v>184</v>
      </c>
      <c r="E561" s="150" t="s">
        <v>1</v>
      </c>
      <c r="F561" s="151" t="s">
        <v>838</v>
      </c>
      <c r="H561" s="152">
        <v>279.476</v>
      </c>
      <c r="I561" s="153"/>
      <c r="L561" s="149"/>
      <c r="M561" s="154"/>
      <c r="T561" s="155"/>
      <c r="AT561" s="150" t="s">
        <v>184</v>
      </c>
      <c r="AU561" s="150" t="s">
        <v>83</v>
      </c>
      <c r="AV561" s="12" t="s">
        <v>83</v>
      </c>
      <c r="AW561" s="12" t="s">
        <v>30</v>
      </c>
      <c r="AX561" s="12" t="s">
        <v>81</v>
      </c>
      <c r="AY561" s="150" t="s">
        <v>173</v>
      </c>
    </row>
    <row r="562" spans="2:65" s="1" customFormat="1" ht="33" customHeight="1">
      <c r="B562" s="31"/>
      <c r="C562" s="132" t="s">
        <v>859</v>
      </c>
      <c r="D562" s="132" t="s">
        <v>175</v>
      </c>
      <c r="E562" s="133" t="s">
        <v>860</v>
      </c>
      <c r="F562" s="134" t="s">
        <v>861</v>
      </c>
      <c r="G562" s="135" t="s">
        <v>178</v>
      </c>
      <c r="H562" s="136">
        <v>3.57</v>
      </c>
      <c r="I562" s="137"/>
      <c r="J562" s="138">
        <f>ROUND(I562*H562,2)</f>
        <v>0</v>
      </c>
      <c r="K562" s="134" t="s">
        <v>179</v>
      </c>
      <c r="L562" s="31"/>
      <c r="M562" s="139" t="s">
        <v>1</v>
      </c>
      <c r="N562" s="140" t="s">
        <v>38</v>
      </c>
      <c r="P562" s="141">
        <f>O562*H562</f>
        <v>0</v>
      </c>
      <c r="Q562" s="141">
        <v>2.9E-4</v>
      </c>
      <c r="R562" s="141">
        <f>Q562*H562</f>
        <v>1.0353000000000001E-3</v>
      </c>
      <c r="S562" s="141">
        <v>0</v>
      </c>
      <c r="T562" s="142">
        <f>S562*H562</f>
        <v>0</v>
      </c>
      <c r="AR562" s="143" t="s">
        <v>269</v>
      </c>
      <c r="AT562" s="143" t="s">
        <v>175</v>
      </c>
      <c r="AU562" s="143" t="s">
        <v>83</v>
      </c>
      <c r="AY562" s="16" t="s">
        <v>173</v>
      </c>
      <c r="BE562" s="144">
        <f>IF(N562="základní",J562,0)</f>
        <v>0</v>
      </c>
      <c r="BF562" s="144">
        <f>IF(N562="snížená",J562,0)</f>
        <v>0</v>
      </c>
      <c r="BG562" s="144">
        <f>IF(N562="zákl. přenesená",J562,0)</f>
        <v>0</v>
      </c>
      <c r="BH562" s="144">
        <f>IF(N562="sníž. přenesená",J562,0)</f>
        <v>0</v>
      </c>
      <c r="BI562" s="144">
        <f>IF(N562="nulová",J562,0)</f>
        <v>0</v>
      </c>
      <c r="BJ562" s="16" t="s">
        <v>81</v>
      </c>
      <c r="BK562" s="144">
        <f>ROUND(I562*H562,2)</f>
        <v>0</v>
      </c>
      <c r="BL562" s="16" t="s">
        <v>269</v>
      </c>
      <c r="BM562" s="143" t="s">
        <v>862</v>
      </c>
    </row>
    <row r="563" spans="2:65" s="1" customFormat="1" ht="29.25">
      <c r="B563" s="31"/>
      <c r="D563" s="145" t="s">
        <v>182</v>
      </c>
      <c r="F563" s="146" t="s">
        <v>863</v>
      </c>
      <c r="I563" s="147"/>
      <c r="L563" s="31"/>
      <c r="M563" s="148"/>
      <c r="T563" s="55"/>
      <c r="AT563" s="16" t="s">
        <v>182</v>
      </c>
      <c r="AU563" s="16" t="s">
        <v>83</v>
      </c>
    </row>
    <row r="564" spans="2:65" s="12" customFormat="1" ht="11.25">
      <c r="B564" s="149"/>
      <c r="D564" s="145" t="s">
        <v>184</v>
      </c>
      <c r="E564" s="150" t="s">
        <v>1</v>
      </c>
      <c r="F564" s="151" t="s">
        <v>864</v>
      </c>
      <c r="H564" s="152">
        <v>3.57</v>
      </c>
      <c r="I564" s="153"/>
      <c r="L564" s="149"/>
      <c r="M564" s="154"/>
      <c r="T564" s="155"/>
      <c r="AT564" s="150" t="s">
        <v>184</v>
      </c>
      <c r="AU564" s="150" t="s">
        <v>83</v>
      </c>
      <c r="AV564" s="12" t="s">
        <v>83</v>
      </c>
      <c r="AW564" s="12" t="s">
        <v>30</v>
      </c>
      <c r="AX564" s="12" t="s">
        <v>73</v>
      </c>
      <c r="AY564" s="150" t="s">
        <v>173</v>
      </c>
    </row>
    <row r="565" spans="2:65" s="13" customFormat="1" ht="11.25">
      <c r="B565" s="167"/>
      <c r="D565" s="145" t="s">
        <v>184</v>
      </c>
      <c r="E565" s="168" t="s">
        <v>132</v>
      </c>
      <c r="F565" s="169" t="s">
        <v>226</v>
      </c>
      <c r="H565" s="170">
        <v>3.57</v>
      </c>
      <c r="I565" s="171"/>
      <c r="L565" s="167"/>
      <c r="M565" s="172"/>
      <c r="T565" s="173"/>
      <c r="AT565" s="168" t="s">
        <v>184</v>
      </c>
      <c r="AU565" s="168" t="s">
        <v>83</v>
      </c>
      <c r="AV565" s="13" t="s">
        <v>180</v>
      </c>
      <c r="AW565" s="13" t="s">
        <v>30</v>
      </c>
      <c r="AX565" s="13" t="s">
        <v>81</v>
      </c>
      <c r="AY565" s="168" t="s">
        <v>173</v>
      </c>
    </row>
    <row r="566" spans="2:65" s="1" customFormat="1" ht="24.2" customHeight="1">
      <c r="B566" s="31"/>
      <c r="C566" s="132" t="s">
        <v>865</v>
      </c>
      <c r="D566" s="132" t="s">
        <v>175</v>
      </c>
      <c r="E566" s="133" t="s">
        <v>866</v>
      </c>
      <c r="F566" s="134" t="s">
        <v>867</v>
      </c>
      <c r="G566" s="135" t="s">
        <v>178</v>
      </c>
      <c r="H566" s="136">
        <v>275.90600000000001</v>
      </c>
      <c r="I566" s="137"/>
      <c r="J566" s="138">
        <f>ROUND(I566*H566,2)</f>
        <v>0</v>
      </c>
      <c r="K566" s="134" t="s">
        <v>179</v>
      </c>
      <c r="L566" s="31"/>
      <c r="M566" s="139" t="s">
        <v>1</v>
      </c>
      <c r="N566" s="140" t="s">
        <v>38</v>
      </c>
      <c r="P566" s="141">
        <f>O566*H566</f>
        <v>0</v>
      </c>
      <c r="Q566" s="141">
        <v>2.9E-4</v>
      </c>
      <c r="R566" s="141">
        <f>Q566*H566</f>
        <v>8.0012739999999999E-2</v>
      </c>
      <c r="S566" s="141">
        <v>0</v>
      </c>
      <c r="T566" s="142">
        <f>S566*H566</f>
        <v>0</v>
      </c>
      <c r="AR566" s="143" t="s">
        <v>269</v>
      </c>
      <c r="AT566" s="143" t="s">
        <v>175</v>
      </c>
      <c r="AU566" s="143" t="s">
        <v>83</v>
      </c>
      <c r="AY566" s="16" t="s">
        <v>173</v>
      </c>
      <c r="BE566" s="144">
        <f>IF(N566="základní",J566,0)</f>
        <v>0</v>
      </c>
      <c r="BF566" s="144">
        <f>IF(N566="snížená",J566,0)</f>
        <v>0</v>
      </c>
      <c r="BG566" s="144">
        <f>IF(N566="zákl. přenesená",J566,0)</f>
        <v>0</v>
      </c>
      <c r="BH566" s="144">
        <f>IF(N566="sníž. přenesená",J566,0)</f>
        <v>0</v>
      </c>
      <c r="BI566" s="144">
        <f>IF(N566="nulová",J566,0)</f>
        <v>0</v>
      </c>
      <c r="BJ566" s="16" t="s">
        <v>81</v>
      </c>
      <c r="BK566" s="144">
        <f>ROUND(I566*H566,2)</f>
        <v>0</v>
      </c>
      <c r="BL566" s="16" t="s">
        <v>269</v>
      </c>
      <c r="BM566" s="143" t="s">
        <v>868</v>
      </c>
    </row>
    <row r="567" spans="2:65" s="1" customFormat="1" ht="19.5">
      <c r="B567" s="31"/>
      <c r="D567" s="145" t="s">
        <v>182</v>
      </c>
      <c r="F567" s="146" t="s">
        <v>869</v>
      </c>
      <c r="I567" s="147"/>
      <c r="L567" s="31"/>
      <c r="M567" s="148"/>
      <c r="T567" s="55"/>
      <c r="AT567" s="16" t="s">
        <v>182</v>
      </c>
      <c r="AU567" s="16" t="s">
        <v>83</v>
      </c>
    </row>
    <row r="568" spans="2:65" s="14" customFormat="1" ht="11.25">
      <c r="B568" s="174"/>
      <c r="D568" s="145" t="s">
        <v>184</v>
      </c>
      <c r="E568" s="175" t="s">
        <v>1</v>
      </c>
      <c r="F568" s="176" t="s">
        <v>870</v>
      </c>
      <c r="H568" s="175" t="s">
        <v>1</v>
      </c>
      <c r="I568" s="177"/>
      <c r="L568" s="174"/>
      <c r="M568" s="178"/>
      <c r="T568" s="179"/>
      <c r="AT568" s="175" t="s">
        <v>184</v>
      </c>
      <c r="AU568" s="175" t="s">
        <v>83</v>
      </c>
      <c r="AV568" s="14" t="s">
        <v>81</v>
      </c>
      <c r="AW568" s="14" t="s">
        <v>30</v>
      </c>
      <c r="AX568" s="14" t="s">
        <v>73</v>
      </c>
      <c r="AY568" s="175" t="s">
        <v>173</v>
      </c>
    </row>
    <row r="569" spans="2:65" s="12" customFormat="1" ht="11.25">
      <c r="B569" s="149"/>
      <c r="D569" s="145" t="s">
        <v>184</v>
      </c>
      <c r="E569" s="150" t="s">
        <v>1</v>
      </c>
      <c r="F569" s="151" t="s">
        <v>871</v>
      </c>
      <c r="H569" s="152">
        <v>50.76</v>
      </c>
      <c r="I569" s="153"/>
      <c r="L569" s="149"/>
      <c r="M569" s="154"/>
      <c r="T569" s="155"/>
      <c r="AT569" s="150" t="s">
        <v>184</v>
      </c>
      <c r="AU569" s="150" t="s">
        <v>83</v>
      </c>
      <c r="AV569" s="12" t="s">
        <v>83</v>
      </c>
      <c r="AW569" s="12" t="s">
        <v>30</v>
      </c>
      <c r="AX569" s="12" t="s">
        <v>73</v>
      </c>
      <c r="AY569" s="150" t="s">
        <v>173</v>
      </c>
    </row>
    <row r="570" spans="2:65" s="12" customFormat="1" ht="11.25">
      <c r="B570" s="149"/>
      <c r="D570" s="145" t="s">
        <v>184</v>
      </c>
      <c r="E570" s="150" t="s">
        <v>1</v>
      </c>
      <c r="F570" s="151" t="s">
        <v>872</v>
      </c>
      <c r="H570" s="152">
        <v>58.78</v>
      </c>
      <c r="I570" s="153"/>
      <c r="L570" s="149"/>
      <c r="M570" s="154"/>
      <c r="T570" s="155"/>
      <c r="AT570" s="150" t="s">
        <v>184</v>
      </c>
      <c r="AU570" s="150" t="s">
        <v>83</v>
      </c>
      <c r="AV570" s="12" t="s">
        <v>83</v>
      </c>
      <c r="AW570" s="12" t="s">
        <v>30</v>
      </c>
      <c r="AX570" s="12" t="s">
        <v>73</v>
      </c>
      <c r="AY570" s="150" t="s">
        <v>173</v>
      </c>
    </row>
    <row r="571" spans="2:65" s="12" customFormat="1" ht="11.25">
      <c r="B571" s="149"/>
      <c r="D571" s="145" t="s">
        <v>184</v>
      </c>
      <c r="E571" s="150" t="s">
        <v>1</v>
      </c>
      <c r="F571" s="151" t="s">
        <v>873</v>
      </c>
      <c r="H571" s="152">
        <v>68.825000000000003</v>
      </c>
      <c r="I571" s="153"/>
      <c r="L571" s="149"/>
      <c r="M571" s="154"/>
      <c r="T571" s="155"/>
      <c r="AT571" s="150" t="s">
        <v>184</v>
      </c>
      <c r="AU571" s="150" t="s">
        <v>83</v>
      </c>
      <c r="AV571" s="12" t="s">
        <v>83</v>
      </c>
      <c r="AW571" s="12" t="s">
        <v>30</v>
      </c>
      <c r="AX571" s="12" t="s">
        <v>73</v>
      </c>
      <c r="AY571" s="150" t="s">
        <v>173</v>
      </c>
    </row>
    <row r="572" spans="2:65" s="12" customFormat="1" ht="33.75">
      <c r="B572" s="149"/>
      <c r="D572" s="145" t="s">
        <v>184</v>
      </c>
      <c r="E572" s="150" t="s">
        <v>1</v>
      </c>
      <c r="F572" s="151" t="s">
        <v>874</v>
      </c>
      <c r="H572" s="152">
        <v>74.710999999999999</v>
      </c>
      <c r="I572" s="153"/>
      <c r="L572" s="149"/>
      <c r="M572" s="154"/>
      <c r="T572" s="155"/>
      <c r="AT572" s="150" t="s">
        <v>184</v>
      </c>
      <c r="AU572" s="150" t="s">
        <v>83</v>
      </c>
      <c r="AV572" s="12" t="s">
        <v>83</v>
      </c>
      <c r="AW572" s="12" t="s">
        <v>30</v>
      </c>
      <c r="AX572" s="12" t="s">
        <v>73</v>
      </c>
      <c r="AY572" s="150" t="s">
        <v>173</v>
      </c>
    </row>
    <row r="573" spans="2:65" s="12" customFormat="1" ht="22.5">
      <c r="B573" s="149"/>
      <c r="D573" s="145" t="s">
        <v>184</v>
      </c>
      <c r="E573" s="150" t="s">
        <v>1</v>
      </c>
      <c r="F573" s="151" t="s">
        <v>875</v>
      </c>
      <c r="H573" s="152">
        <v>42.05</v>
      </c>
      <c r="I573" s="153"/>
      <c r="L573" s="149"/>
      <c r="M573" s="154"/>
      <c r="T573" s="155"/>
      <c r="AT573" s="150" t="s">
        <v>184</v>
      </c>
      <c r="AU573" s="150" t="s">
        <v>83</v>
      </c>
      <c r="AV573" s="12" t="s">
        <v>83</v>
      </c>
      <c r="AW573" s="12" t="s">
        <v>30</v>
      </c>
      <c r="AX573" s="12" t="s">
        <v>73</v>
      </c>
      <c r="AY573" s="150" t="s">
        <v>173</v>
      </c>
    </row>
    <row r="574" spans="2:65" s="12" customFormat="1" ht="11.25">
      <c r="B574" s="149"/>
      <c r="D574" s="145" t="s">
        <v>184</v>
      </c>
      <c r="E574" s="150" t="s">
        <v>1</v>
      </c>
      <c r="F574" s="151" t="s">
        <v>876</v>
      </c>
      <c r="H574" s="152">
        <v>4.4800000000000004</v>
      </c>
      <c r="I574" s="153"/>
      <c r="L574" s="149"/>
      <c r="M574" s="154"/>
      <c r="T574" s="155"/>
      <c r="AT574" s="150" t="s">
        <v>184</v>
      </c>
      <c r="AU574" s="150" t="s">
        <v>83</v>
      </c>
      <c r="AV574" s="12" t="s">
        <v>83</v>
      </c>
      <c r="AW574" s="12" t="s">
        <v>30</v>
      </c>
      <c r="AX574" s="12" t="s">
        <v>73</v>
      </c>
      <c r="AY574" s="150" t="s">
        <v>173</v>
      </c>
    </row>
    <row r="575" spans="2:65" s="12" customFormat="1" ht="11.25">
      <c r="B575" s="149"/>
      <c r="D575" s="145" t="s">
        <v>184</v>
      </c>
      <c r="E575" s="150" t="s">
        <v>1</v>
      </c>
      <c r="F575" s="151" t="s">
        <v>877</v>
      </c>
      <c r="H575" s="152">
        <v>-65.400000000000006</v>
      </c>
      <c r="I575" s="153"/>
      <c r="L575" s="149"/>
      <c r="M575" s="154"/>
      <c r="T575" s="155"/>
      <c r="AT575" s="150" t="s">
        <v>184</v>
      </c>
      <c r="AU575" s="150" t="s">
        <v>83</v>
      </c>
      <c r="AV575" s="12" t="s">
        <v>83</v>
      </c>
      <c r="AW575" s="12" t="s">
        <v>30</v>
      </c>
      <c r="AX575" s="12" t="s">
        <v>73</v>
      </c>
      <c r="AY575" s="150" t="s">
        <v>173</v>
      </c>
    </row>
    <row r="576" spans="2:65" s="14" customFormat="1" ht="11.25">
      <c r="B576" s="174"/>
      <c r="D576" s="145" t="s">
        <v>184</v>
      </c>
      <c r="E576" s="175" t="s">
        <v>1</v>
      </c>
      <c r="F576" s="176" t="s">
        <v>878</v>
      </c>
      <c r="H576" s="175" t="s">
        <v>1</v>
      </c>
      <c r="I576" s="177"/>
      <c r="L576" s="174"/>
      <c r="M576" s="178"/>
      <c r="T576" s="179"/>
      <c r="AT576" s="175" t="s">
        <v>184</v>
      </c>
      <c r="AU576" s="175" t="s">
        <v>83</v>
      </c>
      <c r="AV576" s="14" t="s">
        <v>81</v>
      </c>
      <c r="AW576" s="14" t="s">
        <v>30</v>
      </c>
      <c r="AX576" s="14" t="s">
        <v>73</v>
      </c>
      <c r="AY576" s="175" t="s">
        <v>173</v>
      </c>
    </row>
    <row r="577" spans="2:51" s="12" customFormat="1" ht="11.25">
      <c r="B577" s="149"/>
      <c r="D577" s="145" t="s">
        <v>184</v>
      </c>
      <c r="E577" s="150" t="s">
        <v>1</v>
      </c>
      <c r="F577" s="151" t="s">
        <v>879</v>
      </c>
      <c r="H577" s="152">
        <v>41.7</v>
      </c>
      <c r="I577" s="153"/>
      <c r="L577" s="149"/>
      <c r="M577" s="154"/>
      <c r="T577" s="155"/>
      <c r="AT577" s="150" t="s">
        <v>184</v>
      </c>
      <c r="AU577" s="150" t="s">
        <v>83</v>
      </c>
      <c r="AV577" s="12" t="s">
        <v>83</v>
      </c>
      <c r="AW577" s="12" t="s">
        <v>30</v>
      </c>
      <c r="AX577" s="12" t="s">
        <v>73</v>
      </c>
      <c r="AY577" s="150" t="s">
        <v>173</v>
      </c>
    </row>
    <row r="578" spans="2:51" s="13" customFormat="1" ht="11.25">
      <c r="B578" s="167"/>
      <c r="D578" s="145" t="s">
        <v>184</v>
      </c>
      <c r="E578" s="168" t="s">
        <v>128</v>
      </c>
      <c r="F578" s="169" t="s">
        <v>226</v>
      </c>
      <c r="H578" s="170">
        <v>275.90600000000001</v>
      </c>
      <c r="I578" s="171"/>
      <c r="L578" s="167"/>
      <c r="M578" s="181"/>
      <c r="N578" s="182"/>
      <c r="O578" s="182"/>
      <c r="P578" s="182"/>
      <c r="Q578" s="182"/>
      <c r="R578" s="182"/>
      <c r="S578" s="182"/>
      <c r="T578" s="183"/>
      <c r="AT578" s="168" t="s">
        <v>184</v>
      </c>
      <c r="AU578" s="168" t="s">
        <v>83</v>
      </c>
      <c r="AV578" s="13" t="s">
        <v>180</v>
      </c>
      <c r="AW578" s="13" t="s">
        <v>30</v>
      </c>
      <c r="AX578" s="13" t="s">
        <v>81</v>
      </c>
      <c r="AY578" s="168" t="s">
        <v>173</v>
      </c>
    </row>
    <row r="579" spans="2:51" s="1" customFormat="1" ht="6.95" customHeight="1">
      <c r="B579" s="43"/>
      <c r="C579" s="44"/>
      <c r="D579" s="44"/>
      <c r="E579" s="44"/>
      <c r="F579" s="44"/>
      <c r="G579" s="44"/>
      <c r="H579" s="44"/>
      <c r="I579" s="44"/>
      <c r="J579" s="44"/>
      <c r="K579" s="44"/>
      <c r="L579" s="31"/>
    </row>
  </sheetData>
  <sheetProtection algorithmName="SHA-512" hashValue="VCsUbMGTg44uP1CInMpdFM9BbKpuRl/N1pzMfW8yU/kKsilks/F0R6WRK/qnIZ3w2GBcCLP33KK2dTwUphEjBQ==" saltValue="E6EK0tdL/gN4TCJE8FwnjQ==" spinCount="100000" sheet="1" objects="1" scenarios="1" formatColumns="0" formatRows="0" autoFilter="0"/>
  <autoFilter ref="C133:K578" xr:uid="{00000000-0009-0000-0000-000001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2:BM13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Nemocnice Náchod - Pavilog G - stavební úpravy části 1PP</v>
      </c>
      <c r="F7" s="237"/>
      <c r="G7" s="237"/>
      <c r="H7" s="237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98" t="s">
        <v>880</v>
      </c>
      <c r="F9" s="238"/>
      <c r="G9" s="238"/>
      <c r="H9" s="23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12. 9. 2025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9" t="str">
        <f>'Rekapitulace stavby'!E14</f>
        <v>Vyplň údaj</v>
      </c>
      <c r="F18" s="220"/>
      <c r="G18" s="220"/>
      <c r="H18" s="22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33</v>
      </c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1">
        <f>ROUND((SUM(BE118:BE133)),  2)</f>
        <v>0</v>
      </c>
      <c r="I33" s="92">
        <v>0.21</v>
      </c>
      <c r="J33" s="91">
        <f>ROUND(((SUM(BE118:BE133))*I33),  2)</f>
        <v>0</v>
      </c>
      <c r="L33" s="31"/>
    </row>
    <row r="34" spans="2:12" s="1" customFormat="1" ht="14.45" customHeight="1">
      <c r="B34" s="31"/>
      <c r="E34" s="26" t="s">
        <v>39</v>
      </c>
      <c r="F34" s="91">
        <f>ROUND((SUM(BF118:BF133)),  2)</f>
        <v>0</v>
      </c>
      <c r="I34" s="92">
        <v>0.12</v>
      </c>
      <c r="J34" s="91">
        <f>ROUND(((SUM(BF118:BF133))*I34),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1">
        <f>ROUND((SUM(BG118:BG133)),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1">
        <f>ROUND((SUM(BH118:BH133)),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1">
        <f>ROUND((SUM(BI118:BI133)),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9" t="s">
        <v>49</v>
      </c>
      <c r="G61" s="42" t="s">
        <v>48</v>
      </c>
      <c r="H61" s="33"/>
      <c r="I61" s="33"/>
      <c r="J61" s="100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9" t="s">
        <v>49</v>
      </c>
      <c r="G76" s="42" t="s">
        <v>48</v>
      </c>
      <c r="H76" s="33"/>
      <c r="I76" s="33"/>
      <c r="J76" s="100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6" t="str">
        <f>E7</f>
        <v>Nemocnice Náchod - Pavilog G - stavební úpravy části 1PP</v>
      </c>
      <c r="F85" s="237"/>
      <c r="G85" s="237"/>
      <c r="H85" s="237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98" t="str">
        <f>E9</f>
        <v>UT - Ústřední vytápění</v>
      </c>
      <c r="F87" s="238"/>
      <c r="G87" s="238"/>
      <c r="H87" s="23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12. 9. 2025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136</v>
      </c>
      <c r="D94" s="93"/>
      <c r="E94" s="93"/>
      <c r="F94" s="93"/>
      <c r="G94" s="93"/>
      <c r="H94" s="93"/>
      <c r="I94" s="93"/>
      <c r="J94" s="102" t="s">
        <v>137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138</v>
      </c>
      <c r="J96" s="65">
        <f>J118</f>
        <v>0</v>
      </c>
      <c r="L96" s="31"/>
      <c r="AU96" s="16" t="s">
        <v>139</v>
      </c>
    </row>
    <row r="97" spans="2:12" s="8" customFormat="1" ht="24.95" customHeight="1">
      <c r="B97" s="104"/>
      <c r="D97" s="105" t="s">
        <v>150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899999999999999" customHeight="1">
      <c r="B98" s="108"/>
      <c r="D98" s="109" t="s">
        <v>881</v>
      </c>
      <c r="E98" s="110"/>
      <c r="F98" s="110"/>
      <c r="G98" s="110"/>
      <c r="H98" s="110"/>
      <c r="I98" s="110"/>
      <c r="J98" s="111">
        <f>J120</f>
        <v>0</v>
      </c>
      <c r="L98" s="108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158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16.5" customHeight="1">
      <c r="B108" s="31"/>
      <c r="E108" s="236" t="str">
        <f>E7</f>
        <v>Nemocnice Náchod - Pavilog G - stavební úpravy části 1PP</v>
      </c>
      <c r="F108" s="237"/>
      <c r="G108" s="237"/>
      <c r="H108" s="237"/>
      <c r="L108" s="31"/>
    </row>
    <row r="109" spans="2:12" s="1" customFormat="1" ht="12" customHeight="1">
      <c r="B109" s="31"/>
      <c r="C109" s="26" t="s">
        <v>118</v>
      </c>
      <c r="L109" s="31"/>
    </row>
    <row r="110" spans="2:12" s="1" customFormat="1" ht="16.5" customHeight="1">
      <c r="B110" s="31"/>
      <c r="E110" s="198" t="str">
        <f>E9</f>
        <v>UT - Ústřední vytápění</v>
      </c>
      <c r="F110" s="238"/>
      <c r="G110" s="238"/>
      <c r="H110" s="238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26" t="s">
        <v>22</v>
      </c>
      <c r="J112" s="51" t="str">
        <f>IF(J12="","",J12)</f>
        <v>12. 9. 2025</v>
      </c>
      <c r="L112" s="31"/>
    </row>
    <row r="113" spans="2:65" s="1" customFormat="1" ht="6.95" customHeight="1">
      <c r="B113" s="31"/>
      <c r="L113" s="31"/>
    </row>
    <row r="114" spans="2:65" s="1" customFormat="1" ht="15.2" customHeight="1">
      <c r="B114" s="31"/>
      <c r="C114" s="26" t="s">
        <v>24</v>
      </c>
      <c r="F114" s="24" t="str">
        <f>E15</f>
        <v xml:space="preserve"> </v>
      </c>
      <c r="I114" s="26" t="s">
        <v>29</v>
      </c>
      <c r="J114" s="29" t="str">
        <f>E21</f>
        <v xml:space="preserve"> </v>
      </c>
      <c r="L114" s="31"/>
    </row>
    <row r="115" spans="2:65" s="1" customFormat="1" ht="15.2" customHeight="1">
      <c r="B115" s="31"/>
      <c r="C115" s="26" t="s">
        <v>27</v>
      </c>
      <c r="F115" s="24" t="str">
        <f>IF(E18="","",E18)</f>
        <v>Vyplň údaj</v>
      </c>
      <c r="I115" s="26" t="s">
        <v>31</v>
      </c>
      <c r="J115" s="29" t="str">
        <f>E24</f>
        <v xml:space="preserve"> 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2"/>
      <c r="C117" s="113" t="s">
        <v>159</v>
      </c>
      <c r="D117" s="114" t="s">
        <v>58</v>
      </c>
      <c r="E117" s="114" t="s">
        <v>54</v>
      </c>
      <c r="F117" s="114" t="s">
        <v>55</v>
      </c>
      <c r="G117" s="114" t="s">
        <v>160</v>
      </c>
      <c r="H117" s="114" t="s">
        <v>161</v>
      </c>
      <c r="I117" s="114" t="s">
        <v>162</v>
      </c>
      <c r="J117" s="114" t="s">
        <v>137</v>
      </c>
      <c r="K117" s="115" t="s">
        <v>163</v>
      </c>
      <c r="L117" s="112"/>
      <c r="M117" s="58" t="s">
        <v>1</v>
      </c>
      <c r="N117" s="59" t="s">
        <v>37</v>
      </c>
      <c r="O117" s="59" t="s">
        <v>164</v>
      </c>
      <c r="P117" s="59" t="s">
        <v>165</v>
      </c>
      <c r="Q117" s="59" t="s">
        <v>166</v>
      </c>
      <c r="R117" s="59" t="s">
        <v>167</v>
      </c>
      <c r="S117" s="59" t="s">
        <v>168</v>
      </c>
      <c r="T117" s="60" t="s">
        <v>169</v>
      </c>
    </row>
    <row r="118" spans="2:65" s="1" customFormat="1" ht="22.9" customHeight="1">
      <c r="B118" s="31"/>
      <c r="C118" s="63" t="s">
        <v>170</v>
      </c>
      <c r="J118" s="116">
        <f>BK118</f>
        <v>0</v>
      </c>
      <c r="L118" s="31"/>
      <c r="M118" s="61"/>
      <c r="N118" s="52"/>
      <c r="O118" s="52"/>
      <c r="P118" s="117">
        <f>P119</f>
        <v>0</v>
      </c>
      <c r="Q118" s="52"/>
      <c r="R118" s="117">
        <f>R119</f>
        <v>0</v>
      </c>
      <c r="S118" s="52"/>
      <c r="T118" s="118">
        <f>T119</f>
        <v>0</v>
      </c>
      <c r="AT118" s="16" t="s">
        <v>72</v>
      </c>
      <c r="AU118" s="16" t="s">
        <v>139</v>
      </c>
      <c r="BK118" s="119">
        <f>BK119</f>
        <v>0</v>
      </c>
    </row>
    <row r="119" spans="2:65" s="11" customFormat="1" ht="25.9" customHeight="1">
      <c r="B119" s="120"/>
      <c r="D119" s="121" t="s">
        <v>72</v>
      </c>
      <c r="E119" s="122" t="s">
        <v>480</v>
      </c>
      <c r="F119" s="122" t="s">
        <v>481</v>
      </c>
      <c r="I119" s="123"/>
      <c r="J119" s="124">
        <f>BK119</f>
        <v>0</v>
      </c>
      <c r="L119" s="120"/>
      <c r="M119" s="125"/>
      <c r="P119" s="126">
        <f>P120</f>
        <v>0</v>
      </c>
      <c r="R119" s="126">
        <f>R120</f>
        <v>0</v>
      </c>
      <c r="T119" s="127">
        <f>T120</f>
        <v>0</v>
      </c>
      <c r="AR119" s="121" t="s">
        <v>83</v>
      </c>
      <c r="AT119" s="128" t="s">
        <v>72</v>
      </c>
      <c r="AU119" s="128" t="s">
        <v>73</v>
      </c>
      <c r="AY119" s="121" t="s">
        <v>173</v>
      </c>
      <c r="BK119" s="129">
        <f>BK120</f>
        <v>0</v>
      </c>
    </row>
    <row r="120" spans="2:65" s="11" customFormat="1" ht="22.9" customHeight="1">
      <c r="B120" s="120"/>
      <c r="D120" s="121" t="s">
        <v>72</v>
      </c>
      <c r="E120" s="130" t="s">
        <v>882</v>
      </c>
      <c r="F120" s="130" t="s">
        <v>883</v>
      </c>
      <c r="I120" s="123"/>
      <c r="J120" s="131">
        <f>BK120</f>
        <v>0</v>
      </c>
      <c r="L120" s="120"/>
      <c r="M120" s="125"/>
      <c r="P120" s="126">
        <f>SUM(P121:P133)</f>
        <v>0</v>
      </c>
      <c r="R120" s="126">
        <f>SUM(R121:R133)</f>
        <v>0</v>
      </c>
      <c r="T120" s="127">
        <f>SUM(T121:T133)</f>
        <v>0</v>
      </c>
      <c r="AR120" s="121" t="s">
        <v>83</v>
      </c>
      <c r="AT120" s="128" t="s">
        <v>72</v>
      </c>
      <c r="AU120" s="128" t="s">
        <v>81</v>
      </c>
      <c r="AY120" s="121" t="s">
        <v>173</v>
      </c>
      <c r="BK120" s="129">
        <f>SUM(BK121:BK133)</f>
        <v>0</v>
      </c>
    </row>
    <row r="121" spans="2:65" s="1" customFormat="1" ht="33" customHeight="1">
      <c r="B121" s="31"/>
      <c r="C121" s="132" t="s">
        <v>81</v>
      </c>
      <c r="D121" s="132" t="s">
        <v>175</v>
      </c>
      <c r="E121" s="133" t="s">
        <v>884</v>
      </c>
      <c r="F121" s="134" t="s">
        <v>885</v>
      </c>
      <c r="G121" s="135" t="s">
        <v>234</v>
      </c>
      <c r="H121" s="136">
        <v>1</v>
      </c>
      <c r="I121" s="137"/>
      <c r="J121" s="138">
        <f>ROUND(I121*H121,2)</f>
        <v>0</v>
      </c>
      <c r="K121" s="134" t="s">
        <v>1</v>
      </c>
      <c r="L121" s="31"/>
      <c r="M121" s="139" t="s">
        <v>1</v>
      </c>
      <c r="N121" s="140" t="s">
        <v>38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269</v>
      </c>
      <c r="AT121" s="143" t="s">
        <v>175</v>
      </c>
      <c r="AU121" s="143" t="s">
        <v>83</v>
      </c>
      <c r="AY121" s="16" t="s">
        <v>173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81</v>
      </c>
      <c r="BK121" s="144">
        <f>ROUND(I121*H121,2)</f>
        <v>0</v>
      </c>
      <c r="BL121" s="16" t="s">
        <v>269</v>
      </c>
      <c r="BM121" s="143" t="s">
        <v>886</v>
      </c>
    </row>
    <row r="122" spans="2:65" s="1" customFormat="1" ht="19.5">
      <c r="B122" s="31"/>
      <c r="D122" s="145" t="s">
        <v>182</v>
      </c>
      <c r="F122" s="146" t="s">
        <v>885</v>
      </c>
      <c r="I122" s="147"/>
      <c r="L122" s="31"/>
      <c r="M122" s="148"/>
      <c r="T122" s="55"/>
      <c r="AT122" s="16" t="s">
        <v>182</v>
      </c>
      <c r="AU122" s="16" t="s">
        <v>83</v>
      </c>
    </row>
    <row r="123" spans="2:65" s="14" customFormat="1" ht="11.25">
      <c r="B123" s="174"/>
      <c r="D123" s="145" t="s">
        <v>184</v>
      </c>
      <c r="E123" s="175" t="s">
        <v>1</v>
      </c>
      <c r="F123" s="176" t="s">
        <v>887</v>
      </c>
      <c r="H123" s="175" t="s">
        <v>1</v>
      </c>
      <c r="I123" s="177"/>
      <c r="L123" s="174"/>
      <c r="M123" s="178"/>
      <c r="T123" s="179"/>
      <c r="AT123" s="175" t="s">
        <v>184</v>
      </c>
      <c r="AU123" s="175" t="s">
        <v>83</v>
      </c>
      <c r="AV123" s="14" t="s">
        <v>81</v>
      </c>
      <c r="AW123" s="14" t="s">
        <v>30</v>
      </c>
      <c r="AX123" s="14" t="s">
        <v>73</v>
      </c>
      <c r="AY123" s="175" t="s">
        <v>173</v>
      </c>
    </row>
    <row r="124" spans="2:65" s="12" customFormat="1" ht="11.25">
      <c r="B124" s="149"/>
      <c r="D124" s="145" t="s">
        <v>184</v>
      </c>
      <c r="E124" s="150" t="s">
        <v>1</v>
      </c>
      <c r="F124" s="151" t="s">
        <v>888</v>
      </c>
      <c r="H124" s="152">
        <v>1</v>
      </c>
      <c r="I124" s="153"/>
      <c r="L124" s="149"/>
      <c r="M124" s="154"/>
      <c r="T124" s="155"/>
      <c r="AT124" s="150" t="s">
        <v>184</v>
      </c>
      <c r="AU124" s="150" t="s">
        <v>83</v>
      </c>
      <c r="AV124" s="12" t="s">
        <v>83</v>
      </c>
      <c r="AW124" s="12" t="s">
        <v>30</v>
      </c>
      <c r="AX124" s="12" t="s">
        <v>81</v>
      </c>
      <c r="AY124" s="150" t="s">
        <v>173</v>
      </c>
    </row>
    <row r="125" spans="2:65" s="1" customFormat="1" ht="33" customHeight="1">
      <c r="B125" s="31"/>
      <c r="C125" s="132" t="s">
        <v>83</v>
      </c>
      <c r="D125" s="132" t="s">
        <v>175</v>
      </c>
      <c r="E125" s="133" t="s">
        <v>889</v>
      </c>
      <c r="F125" s="134" t="s">
        <v>890</v>
      </c>
      <c r="G125" s="135" t="s">
        <v>234</v>
      </c>
      <c r="H125" s="136">
        <v>1</v>
      </c>
      <c r="I125" s="137"/>
      <c r="J125" s="138">
        <f>ROUND(I125*H125,2)</f>
        <v>0</v>
      </c>
      <c r="K125" s="134" t="s">
        <v>1</v>
      </c>
      <c r="L125" s="31"/>
      <c r="M125" s="139" t="s">
        <v>1</v>
      </c>
      <c r="N125" s="140" t="s">
        <v>38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269</v>
      </c>
      <c r="AT125" s="143" t="s">
        <v>175</v>
      </c>
      <c r="AU125" s="143" t="s">
        <v>83</v>
      </c>
      <c r="AY125" s="16" t="s">
        <v>173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81</v>
      </c>
      <c r="BK125" s="144">
        <f>ROUND(I125*H125,2)</f>
        <v>0</v>
      </c>
      <c r="BL125" s="16" t="s">
        <v>269</v>
      </c>
      <c r="BM125" s="143" t="s">
        <v>891</v>
      </c>
    </row>
    <row r="126" spans="2:65" s="1" customFormat="1" ht="19.5">
      <c r="B126" s="31"/>
      <c r="D126" s="145" t="s">
        <v>182</v>
      </c>
      <c r="F126" s="146" t="s">
        <v>890</v>
      </c>
      <c r="I126" s="147"/>
      <c r="L126" s="31"/>
      <c r="M126" s="148"/>
      <c r="T126" s="55"/>
      <c r="AT126" s="16" t="s">
        <v>182</v>
      </c>
      <c r="AU126" s="16" t="s">
        <v>83</v>
      </c>
    </row>
    <row r="127" spans="2:65" s="14" customFormat="1" ht="11.25">
      <c r="B127" s="174"/>
      <c r="D127" s="145" t="s">
        <v>184</v>
      </c>
      <c r="E127" s="175" t="s">
        <v>1</v>
      </c>
      <c r="F127" s="176" t="s">
        <v>887</v>
      </c>
      <c r="H127" s="175" t="s">
        <v>1</v>
      </c>
      <c r="I127" s="177"/>
      <c r="L127" s="174"/>
      <c r="M127" s="178"/>
      <c r="T127" s="179"/>
      <c r="AT127" s="175" t="s">
        <v>184</v>
      </c>
      <c r="AU127" s="175" t="s">
        <v>83</v>
      </c>
      <c r="AV127" s="14" t="s">
        <v>81</v>
      </c>
      <c r="AW127" s="14" t="s">
        <v>30</v>
      </c>
      <c r="AX127" s="14" t="s">
        <v>73</v>
      </c>
      <c r="AY127" s="175" t="s">
        <v>173</v>
      </c>
    </row>
    <row r="128" spans="2:65" s="12" customFormat="1" ht="11.25">
      <c r="B128" s="149"/>
      <c r="D128" s="145" t="s">
        <v>184</v>
      </c>
      <c r="E128" s="150" t="s">
        <v>1</v>
      </c>
      <c r="F128" s="151" t="s">
        <v>892</v>
      </c>
      <c r="H128" s="152">
        <v>1</v>
      </c>
      <c r="I128" s="153"/>
      <c r="L128" s="149"/>
      <c r="M128" s="154"/>
      <c r="T128" s="155"/>
      <c r="AT128" s="150" t="s">
        <v>184</v>
      </c>
      <c r="AU128" s="150" t="s">
        <v>83</v>
      </c>
      <c r="AV128" s="12" t="s">
        <v>83</v>
      </c>
      <c r="AW128" s="12" t="s">
        <v>30</v>
      </c>
      <c r="AX128" s="12" t="s">
        <v>81</v>
      </c>
      <c r="AY128" s="150" t="s">
        <v>173</v>
      </c>
    </row>
    <row r="129" spans="2:65" s="1" customFormat="1" ht="24.2" customHeight="1">
      <c r="B129" s="31"/>
      <c r="C129" s="132" t="s">
        <v>192</v>
      </c>
      <c r="D129" s="132" t="s">
        <v>175</v>
      </c>
      <c r="E129" s="133" t="s">
        <v>893</v>
      </c>
      <c r="F129" s="134" t="s">
        <v>894</v>
      </c>
      <c r="G129" s="135" t="s">
        <v>234</v>
      </c>
      <c r="H129" s="136">
        <v>1</v>
      </c>
      <c r="I129" s="137"/>
      <c r="J129" s="138">
        <f>ROUND(I129*H129,2)</f>
        <v>0</v>
      </c>
      <c r="K129" s="134" t="s">
        <v>1</v>
      </c>
      <c r="L129" s="31"/>
      <c r="M129" s="139" t="s">
        <v>1</v>
      </c>
      <c r="N129" s="140" t="s">
        <v>38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269</v>
      </c>
      <c r="AT129" s="143" t="s">
        <v>175</v>
      </c>
      <c r="AU129" s="143" t="s">
        <v>83</v>
      </c>
      <c r="AY129" s="16" t="s">
        <v>173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81</v>
      </c>
      <c r="BK129" s="144">
        <f>ROUND(I129*H129,2)</f>
        <v>0</v>
      </c>
      <c r="BL129" s="16" t="s">
        <v>269</v>
      </c>
      <c r="BM129" s="143" t="s">
        <v>895</v>
      </c>
    </row>
    <row r="130" spans="2:65" s="1" customFormat="1" ht="19.5">
      <c r="B130" s="31"/>
      <c r="D130" s="145" t="s">
        <v>182</v>
      </c>
      <c r="F130" s="146" t="s">
        <v>894</v>
      </c>
      <c r="I130" s="147"/>
      <c r="L130" s="31"/>
      <c r="M130" s="148"/>
      <c r="T130" s="55"/>
      <c r="AT130" s="16" t="s">
        <v>182</v>
      </c>
      <c r="AU130" s="16" t="s">
        <v>83</v>
      </c>
    </row>
    <row r="131" spans="2:65" s="1" customFormat="1" ht="29.25">
      <c r="B131" s="31"/>
      <c r="D131" s="145" t="s">
        <v>210</v>
      </c>
      <c r="F131" s="166" t="s">
        <v>896</v>
      </c>
      <c r="I131" s="147"/>
      <c r="L131" s="31"/>
      <c r="M131" s="148"/>
      <c r="T131" s="55"/>
      <c r="AT131" s="16" t="s">
        <v>210</v>
      </c>
      <c r="AU131" s="16" t="s">
        <v>83</v>
      </c>
    </row>
    <row r="132" spans="2:65" s="14" customFormat="1" ht="11.25">
      <c r="B132" s="174"/>
      <c r="D132" s="145" t="s">
        <v>184</v>
      </c>
      <c r="E132" s="175" t="s">
        <v>1</v>
      </c>
      <c r="F132" s="176" t="s">
        <v>887</v>
      </c>
      <c r="H132" s="175" t="s">
        <v>1</v>
      </c>
      <c r="I132" s="177"/>
      <c r="L132" s="174"/>
      <c r="M132" s="178"/>
      <c r="T132" s="179"/>
      <c r="AT132" s="175" t="s">
        <v>184</v>
      </c>
      <c r="AU132" s="175" t="s">
        <v>83</v>
      </c>
      <c r="AV132" s="14" t="s">
        <v>81</v>
      </c>
      <c r="AW132" s="14" t="s">
        <v>30</v>
      </c>
      <c r="AX132" s="14" t="s">
        <v>73</v>
      </c>
      <c r="AY132" s="175" t="s">
        <v>173</v>
      </c>
    </row>
    <row r="133" spans="2:65" s="12" customFormat="1" ht="11.25">
      <c r="B133" s="149"/>
      <c r="D133" s="145" t="s">
        <v>184</v>
      </c>
      <c r="E133" s="150" t="s">
        <v>1</v>
      </c>
      <c r="F133" s="151" t="s">
        <v>888</v>
      </c>
      <c r="H133" s="152">
        <v>1</v>
      </c>
      <c r="I133" s="153"/>
      <c r="L133" s="149"/>
      <c r="M133" s="184"/>
      <c r="N133" s="185"/>
      <c r="O133" s="185"/>
      <c r="P133" s="185"/>
      <c r="Q133" s="185"/>
      <c r="R133" s="185"/>
      <c r="S133" s="185"/>
      <c r="T133" s="186"/>
      <c r="AT133" s="150" t="s">
        <v>184</v>
      </c>
      <c r="AU133" s="150" t="s">
        <v>83</v>
      </c>
      <c r="AV133" s="12" t="s">
        <v>83</v>
      </c>
      <c r="AW133" s="12" t="s">
        <v>30</v>
      </c>
      <c r="AX133" s="12" t="s">
        <v>81</v>
      </c>
      <c r="AY133" s="150" t="s">
        <v>173</v>
      </c>
    </row>
    <row r="134" spans="2:65" s="1" customFormat="1" ht="6.95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</sheetData>
  <sheetProtection algorithmName="SHA-512" hashValue="thmNeNQ+sO92P8ymVnH3m+s0BhkrgzvWwozwvXGSfmI6Tnm3cLmWSKl2H4zT2UlrMZLn/rMxEs9E80BKTQXThg==" saltValue="J1kKntxqUJEpZe2PDSt7lw==" spinCount="100000" sheet="1" objects="1" scenarios="1" formatColumns="0" formatRows="0" autoFilter="0"/>
  <autoFilter ref="C117:K133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B2:BM4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Nemocnice Náchod - Pavilog G - stavební úpravy části 1PP</v>
      </c>
      <c r="F7" s="237"/>
      <c r="G7" s="237"/>
      <c r="H7" s="237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98" t="s">
        <v>897</v>
      </c>
      <c r="F9" s="238"/>
      <c r="G9" s="238"/>
      <c r="H9" s="23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898</v>
      </c>
      <c r="I12" s="26" t="s">
        <v>22</v>
      </c>
      <c r="J12" s="51" t="str">
        <f>'Rekapitulace stavby'!AN8</f>
        <v>12. 9. 2025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21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9" t="str">
        <f>'Rekapitulace stavby'!E14</f>
        <v>Vyplň údaj</v>
      </c>
      <c r="F18" s="220"/>
      <c r="G18" s="220"/>
      <c r="H18" s="22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21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">
        <v>1</v>
      </c>
      <c r="L23" s="31"/>
    </row>
    <row r="24" spans="2:12" s="1" customFormat="1" ht="18" customHeight="1">
      <c r="B24" s="31"/>
      <c r="E24" s="24" t="s">
        <v>899</v>
      </c>
      <c r="I24" s="26" t="s">
        <v>26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33</v>
      </c>
      <c r="J30" s="65">
        <f>ROUND(J127,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1">
        <f>ROUND((SUM(BE127:BE476)),  2)</f>
        <v>0</v>
      </c>
      <c r="I33" s="92">
        <v>0.21</v>
      </c>
      <c r="J33" s="91">
        <f>ROUND(((SUM(BE127:BE476))*I33),  2)</f>
        <v>0</v>
      </c>
      <c r="L33" s="31"/>
    </row>
    <row r="34" spans="2:12" s="1" customFormat="1" ht="14.45" customHeight="1">
      <c r="B34" s="31"/>
      <c r="E34" s="26" t="s">
        <v>39</v>
      </c>
      <c r="F34" s="91">
        <f>ROUND((SUM(BF127:BF476)),  2)</f>
        <v>0</v>
      </c>
      <c r="I34" s="92">
        <v>0.12</v>
      </c>
      <c r="J34" s="91">
        <f>ROUND(((SUM(BF127:BF476))*I34),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1">
        <f>ROUND((SUM(BG127:BG476)),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1">
        <f>ROUND((SUM(BH127:BH476)),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1">
        <f>ROUND((SUM(BI127:BI476)),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9" t="s">
        <v>49</v>
      </c>
      <c r="G61" s="42" t="s">
        <v>48</v>
      </c>
      <c r="H61" s="33"/>
      <c r="I61" s="33"/>
      <c r="J61" s="100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9" t="s">
        <v>49</v>
      </c>
      <c r="G76" s="42" t="s">
        <v>48</v>
      </c>
      <c r="H76" s="33"/>
      <c r="I76" s="33"/>
      <c r="J76" s="100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6" t="str">
        <f>E7</f>
        <v>Nemocnice Náchod - Pavilog G - stavební úpravy části 1PP</v>
      </c>
      <c r="F85" s="237"/>
      <c r="G85" s="237"/>
      <c r="H85" s="237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98" t="str">
        <f>E9</f>
        <v>ZTI - ZDRAVOTNĚ TECHNICKÉ INSTALACE</v>
      </c>
      <c r="F87" s="238"/>
      <c r="G87" s="238"/>
      <c r="H87" s="23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Náchod</v>
      </c>
      <c r="I89" s="26" t="s">
        <v>22</v>
      </c>
      <c r="J89" s="51" t="str">
        <f>IF(J12="","",J12)</f>
        <v>12. 9. 2025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>Ing. Karel Dovrtěl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136</v>
      </c>
      <c r="D94" s="93"/>
      <c r="E94" s="93"/>
      <c r="F94" s="93"/>
      <c r="G94" s="93"/>
      <c r="H94" s="93"/>
      <c r="I94" s="93"/>
      <c r="J94" s="102" t="s">
        <v>137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138</v>
      </c>
      <c r="J96" s="65">
        <f>J127</f>
        <v>0</v>
      </c>
      <c r="L96" s="31"/>
      <c r="AU96" s="16" t="s">
        <v>139</v>
      </c>
    </row>
    <row r="97" spans="2:12" s="8" customFormat="1" ht="24.95" customHeight="1">
      <c r="B97" s="104"/>
      <c r="D97" s="105" t="s">
        <v>140</v>
      </c>
      <c r="E97" s="106"/>
      <c r="F97" s="106"/>
      <c r="G97" s="106"/>
      <c r="H97" s="106"/>
      <c r="I97" s="106"/>
      <c r="J97" s="107">
        <f>J128</f>
        <v>0</v>
      </c>
      <c r="L97" s="104"/>
    </row>
    <row r="98" spans="2:12" s="9" customFormat="1" ht="19.899999999999999" customHeight="1">
      <c r="B98" s="108"/>
      <c r="D98" s="109" t="s">
        <v>141</v>
      </c>
      <c r="E98" s="110"/>
      <c r="F98" s="110"/>
      <c r="G98" s="110"/>
      <c r="H98" s="110"/>
      <c r="I98" s="110"/>
      <c r="J98" s="111">
        <f>J129</f>
        <v>0</v>
      </c>
      <c r="L98" s="108"/>
    </row>
    <row r="99" spans="2:12" s="9" customFormat="1" ht="19.899999999999999" customHeight="1">
      <c r="B99" s="108"/>
      <c r="D99" s="109" t="s">
        <v>900</v>
      </c>
      <c r="E99" s="110"/>
      <c r="F99" s="110"/>
      <c r="G99" s="110"/>
      <c r="H99" s="110"/>
      <c r="I99" s="110"/>
      <c r="J99" s="111">
        <f>J161</f>
        <v>0</v>
      </c>
      <c r="L99" s="108"/>
    </row>
    <row r="100" spans="2:12" s="9" customFormat="1" ht="19.899999999999999" customHeight="1">
      <c r="B100" s="108"/>
      <c r="D100" s="109" t="s">
        <v>147</v>
      </c>
      <c r="E100" s="110"/>
      <c r="F100" s="110"/>
      <c r="G100" s="110"/>
      <c r="H100" s="110"/>
      <c r="I100" s="110"/>
      <c r="J100" s="111">
        <f>J166</f>
        <v>0</v>
      </c>
      <c r="L100" s="108"/>
    </row>
    <row r="101" spans="2:12" s="9" customFormat="1" ht="19.899999999999999" customHeight="1">
      <c r="B101" s="108"/>
      <c r="D101" s="109" t="s">
        <v>901</v>
      </c>
      <c r="E101" s="110"/>
      <c r="F101" s="110"/>
      <c r="G101" s="110"/>
      <c r="H101" s="110"/>
      <c r="I101" s="110"/>
      <c r="J101" s="111">
        <f>J175</f>
        <v>0</v>
      </c>
      <c r="L101" s="108"/>
    </row>
    <row r="102" spans="2:12" s="8" customFormat="1" ht="24.95" customHeight="1">
      <c r="B102" s="104"/>
      <c r="D102" s="105" t="s">
        <v>150</v>
      </c>
      <c r="E102" s="106"/>
      <c r="F102" s="106"/>
      <c r="G102" s="106"/>
      <c r="H102" s="106"/>
      <c r="I102" s="106"/>
      <c r="J102" s="107">
        <f>J184</f>
        <v>0</v>
      </c>
      <c r="L102" s="104"/>
    </row>
    <row r="103" spans="2:12" s="9" customFormat="1" ht="19.899999999999999" customHeight="1">
      <c r="B103" s="108"/>
      <c r="D103" s="109" t="s">
        <v>902</v>
      </c>
      <c r="E103" s="110"/>
      <c r="F103" s="110"/>
      <c r="G103" s="110"/>
      <c r="H103" s="110"/>
      <c r="I103" s="110"/>
      <c r="J103" s="111">
        <f>J185</f>
        <v>0</v>
      </c>
      <c r="L103" s="108"/>
    </row>
    <row r="104" spans="2:12" s="9" customFormat="1" ht="19.899999999999999" customHeight="1">
      <c r="B104" s="108"/>
      <c r="D104" s="109" t="s">
        <v>903</v>
      </c>
      <c r="E104" s="110"/>
      <c r="F104" s="110"/>
      <c r="G104" s="110"/>
      <c r="H104" s="110"/>
      <c r="I104" s="110"/>
      <c r="J104" s="111">
        <f>J274</f>
        <v>0</v>
      </c>
      <c r="L104" s="108"/>
    </row>
    <row r="105" spans="2:12" s="9" customFormat="1" ht="19.899999999999999" customHeight="1">
      <c r="B105" s="108"/>
      <c r="D105" s="109" t="s">
        <v>904</v>
      </c>
      <c r="E105" s="110"/>
      <c r="F105" s="110"/>
      <c r="G105" s="110"/>
      <c r="H105" s="110"/>
      <c r="I105" s="110"/>
      <c r="J105" s="111">
        <f>J363</f>
        <v>0</v>
      </c>
      <c r="L105" s="108"/>
    </row>
    <row r="106" spans="2:12" s="9" customFormat="1" ht="19.899999999999999" customHeight="1">
      <c r="B106" s="108"/>
      <c r="D106" s="109" t="s">
        <v>905</v>
      </c>
      <c r="E106" s="110"/>
      <c r="F106" s="110"/>
      <c r="G106" s="110"/>
      <c r="H106" s="110"/>
      <c r="I106" s="110"/>
      <c r="J106" s="111">
        <f>J453</f>
        <v>0</v>
      </c>
      <c r="L106" s="108"/>
    </row>
    <row r="107" spans="2:12" s="8" customFormat="1" ht="24.95" customHeight="1">
      <c r="B107" s="104"/>
      <c r="D107" s="105" t="s">
        <v>906</v>
      </c>
      <c r="E107" s="106"/>
      <c r="F107" s="106"/>
      <c r="G107" s="106"/>
      <c r="H107" s="106"/>
      <c r="I107" s="106"/>
      <c r="J107" s="107">
        <f>J468</f>
        <v>0</v>
      </c>
      <c r="L107" s="104"/>
    </row>
    <row r="108" spans="2:12" s="1" customFormat="1" ht="21.75" customHeight="1">
      <c r="B108" s="31"/>
      <c r="L108" s="31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3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3" s="1" customFormat="1" ht="24.95" customHeight="1">
      <c r="B114" s="31"/>
      <c r="C114" s="20" t="s">
        <v>158</v>
      </c>
      <c r="L114" s="31"/>
    </row>
    <row r="115" spans="2:63" s="1" customFormat="1" ht="6.95" customHeight="1">
      <c r="B115" s="31"/>
      <c r="L115" s="31"/>
    </row>
    <row r="116" spans="2:63" s="1" customFormat="1" ht="12" customHeight="1">
      <c r="B116" s="31"/>
      <c r="C116" s="26" t="s">
        <v>16</v>
      </c>
      <c r="L116" s="31"/>
    </row>
    <row r="117" spans="2:63" s="1" customFormat="1" ht="16.5" customHeight="1">
      <c r="B117" s="31"/>
      <c r="E117" s="236" t="str">
        <f>E7</f>
        <v>Nemocnice Náchod - Pavilog G - stavební úpravy části 1PP</v>
      </c>
      <c r="F117" s="237"/>
      <c r="G117" s="237"/>
      <c r="H117" s="237"/>
      <c r="L117" s="31"/>
    </row>
    <row r="118" spans="2:63" s="1" customFormat="1" ht="12" customHeight="1">
      <c r="B118" s="31"/>
      <c r="C118" s="26" t="s">
        <v>118</v>
      </c>
      <c r="L118" s="31"/>
    </row>
    <row r="119" spans="2:63" s="1" customFormat="1" ht="16.5" customHeight="1">
      <c r="B119" s="31"/>
      <c r="E119" s="198" t="str">
        <f>E9</f>
        <v>ZTI - ZDRAVOTNĚ TECHNICKÉ INSTALACE</v>
      </c>
      <c r="F119" s="238"/>
      <c r="G119" s="238"/>
      <c r="H119" s="238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F12</f>
        <v>Náchod</v>
      </c>
      <c r="I121" s="26" t="s">
        <v>22</v>
      </c>
      <c r="J121" s="51" t="str">
        <f>IF(J12="","",J12)</f>
        <v>12. 9. 2025</v>
      </c>
      <c r="L121" s="31"/>
    </row>
    <row r="122" spans="2:63" s="1" customFormat="1" ht="6.95" customHeight="1">
      <c r="B122" s="31"/>
      <c r="L122" s="31"/>
    </row>
    <row r="123" spans="2:63" s="1" customFormat="1" ht="15.2" customHeight="1">
      <c r="B123" s="31"/>
      <c r="C123" s="26" t="s">
        <v>24</v>
      </c>
      <c r="F123" s="24" t="str">
        <f>E15</f>
        <v xml:space="preserve"> </v>
      </c>
      <c r="I123" s="26" t="s">
        <v>29</v>
      </c>
      <c r="J123" s="29" t="str">
        <f>E21</f>
        <v xml:space="preserve"> </v>
      </c>
      <c r="L123" s="31"/>
    </row>
    <row r="124" spans="2:63" s="1" customFormat="1" ht="15.2" customHeight="1">
      <c r="B124" s="31"/>
      <c r="C124" s="26" t="s">
        <v>27</v>
      </c>
      <c r="F124" s="24" t="str">
        <f>IF(E18="","",E18)</f>
        <v>Vyplň údaj</v>
      </c>
      <c r="I124" s="26" t="s">
        <v>31</v>
      </c>
      <c r="J124" s="29" t="str">
        <f>E24</f>
        <v>Ing. Karel Dovrtěl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2"/>
      <c r="C126" s="113" t="s">
        <v>159</v>
      </c>
      <c r="D126" s="114" t="s">
        <v>58</v>
      </c>
      <c r="E126" s="114" t="s">
        <v>54</v>
      </c>
      <c r="F126" s="114" t="s">
        <v>55</v>
      </c>
      <c r="G126" s="114" t="s">
        <v>160</v>
      </c>
      <c r="H126" s="114" t="s">
        <v>161</v>
      </c>
      <c r="I126" s="114" t="s">
        <v>162</v>
      </c>
      <c r="J126" s="114" t="s">
        <v>137</v>
      </c>
      <c r="K126" s="115" t="s">
        <v>163</v>
      </c>
      <c r="L126" s="112"/>
      <c r="M126" s="58" t="s">
        <v>1</v>
      </c>
      <c r="N126" s="59" t="s">
        <v>37</v>
      </c>
      <c r="O126" s="59" t="s">
        <v>164</v>
      </c>
      <c r="P126" s="59" t="s">
        <v>165</v>
      </c>
      <c r="Q126" s="59" t="s">
        <v>166</v>
      </c>
      <c r="R126" s="59" t="s">
        <v>167</v>
      </c>
      <c r="S126" s="59" t="s">
        <v>168</v>
      </c>
      <c r="T126" s="60" t="s">
        <v>169</v>
      </c>
    </row>
    <row r="127" spans="2:63" s="1" customFormat="1" ht="22.9" customHeight="1">
      <c r="B127" s="31"/>
      <c r="C127" s="63" t="s">
        <v>170</v>
      </c>
      <c r="J127" s="116">
        <f>BK127</f>
        <v>0</v>
      </c>
      <c r="L127" s="31"/>
      <c r="M127" s="61"/>
      <c r="N127" s="52"/>
      <c r="O127" s="52"/>
      <c r="P127" s="117">
        <f>P128+P184+P468</f>
        <v>0</v>
      </c>
      <c r="Q127" s="52"/>
      <c r="R127" s="117">
        <f>R128+R184+R468</f>
        <v>16.744072778500001</v>
      </c>
      <c r="S127" s="52"/>
      <c r="T127" s="118">
        <f>T128+T184+T468</f>
        <v>3.9051600000000004</v>
      </c>
      <c r="AT127" s="16" t="s">
        <v>72</v>
      </c>
      <c r="AU127" s="16" t="s">
        <v>139</v>
      </c>
      <c r="BK127" s="119">
        <f>BK128+BK184+BK468</f>
        <v>0</v>
      </c>
    </row>
    <row r="128" spans="2:63" s="11" customFormat="1" ht="25.9" customHeight="1">
      <c r="B128" s="120"/>
      <c r="D128" s="121" t="s">
        <v>72</v>
      </c>
      <c r="E128" s="122" t="s">
        <v>171</v>
      </c>
      <c r="F128" s="122" t="s">
        <v>172</v>
      </c>
      <c r="I128" s="123"/>
      <c r="J128" s="124">
        <f>BK128</f>
        <v>0</v>
      </c>
      <c r="L128" s="120"/>
      <c r="M128" s="125"/>
      <c r="P128" s="126">
        <f>P129+P161+P166+P175</f>
        <v>0</v>
      </c>
      <c r="R128" s="126">
        <f>R129+R161+R166+R175</f>
        <v>16.034295</v>
      </c>
      <c r="T128" s="127">
        <f>T129+T161+T166+T175</f>
        <v>3.9000000000000004</v>
      </c>
      <c r="AR128" s="121" t="s">
        <v>81</v>
      </c>
      <c r="AT128" s="128" t="s">
        <v>72</v>
      </c>
      <c r="AU128" s="128" t="s">
        <v>73</v>
      </c>
      <c r="AY128" s="121" t="s">
        <v>173</v>
      </c>
      <c r="BK128" s="129">
        <f>BK129+BK161+BK166+BK175</f>
        <v>0</v>
      </c>
    </row>
    <row r="129" spans="2:65" s="11" customFormat="1" ht="22.9" customHeight="1">
      <c r="B129" s="120"/>
      <c r="D129" s="121" t="s">
        <v>72</v>
      </c>
      <c r="E129" s="130" t="s">
        <v>81</v>
      </c>
      <c r="F129" s="130" t="s">
        <v>174</v>
      </c>
      <c r="I129" s="123"/>
      <c r="J129" s="131">
        <f>BK129</f>
        <v>0</v>
      </c>
      <c r="L129" s="120"/>
      <c r="M129" s="125"/>
      <c r="P129" s="126">
        <f>SUM(P130:P160)</f>
        <v>0</v>
      </c>
      <c r="R129" s="126">
        <f>SUM(R130:R160)</f>
        <v>9.2609999999999992</v>
      </c>
      <c r="T129" s="127">
        <f>SUM(T130:T160)</f>
        <v>0</v>
      </c>
      <c r="AR129" s="121" t="s">
        <v>81</v>
      </c>
      <c r="AT129" s="128" t="s">
        <v>72</v>
      </c>
      <c r="AU129" s="128" t="s">
        <v>81</v>
      </c>
      <c r="AY129" s="121" t="s">
        <v>173</v>
      </c>
      <c r="BK129" s="129">
        <f>SUM(BK130:BK160)</f>
        <v>0</v>
      </c>
    </row>
    <row r="130" spans="2:65" s="1" customFormat="1" ht="33" customHeight="1">
      <c r="B130" s="31"/>
      <c r="C130" s="132" t="s">
        <v>81</v>
      </c>
      <c r="D130" s="132" t="s">
        <v>175</v>
      </c>
      <c r="E130" s="133" t="s">
        <v>907</v>
      </c>
      <c r="F130" s="134" t="s">
        <v>908</v>
      </c>
      <c r="G130" s="135" t="s">
        <v>188</v>
      </c>
      <c r="H130" s="136">
        <v>7.2</v>
      </c>
      <c r="I130" s="137"/>
      <c r="J130" s="138">
        <f>ROUND(I130*H130,2)</f>
        <v>0</v>
      </c>
      <c r="K130" s="134" t="s">
        <v>179</v>
      </c>
      <c r="L130" s="31"/>
      <c r="M130" s="139" t="s">
        <v>1</v>
      </c>
      <c r="N130" s="140" t="s">
        <v>38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180</v>
      </c>
      <c r="AT130" s="143" t="s">
        <v>175</v>
      </c>
      <c r="AU130" s="143" t="s">
        <v>83</v>
      </c>
      <c r="AY130" s="16" t="s">
        <v>173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81</v>
      </c>
      <c r="BK130" s="144">
        <f>ROUND(I130*H130,2)</f>
        <v>0</v>
      </c>
      <c r="BL130" s="16" t="s">
        <v>180</v>
      </c>
      <c r="BM130" s="143" t="s">
        <v>909</v>
      </c>
    </row>
    <row r="131" spans="2:65" s="1" customFormat="1" ht="19.5">
      <c r="B131" s="31"/>
      <c r="D131" s="145" t="s">
        <v>182</v>
      </c>
      <c r="F131" s="146" t="s">
        <v>908</v>
      </c>
      <c r="I131" s="147"/>
      <c r="L131" s="31"/>
      <c r="M131" s="148"/>
      <c r="T131" s="55"/>
      <c r="AT131" s="16" t="s">
        <v>182</v>
      </c>
      <c r="AU131" s="16" t="s">
        <v>83</v>
      </c>
    </row>
    <row r="132" spans="2:65" s="12" customFormat="1" ht="11.25">
      <c r="B132" s="149"/>
      <c r="D132" s="145" t="s">
        <v>184</v>
      </c>
      <c r="E132" s="150" t="s">
        <v>1</v>
      </c>
      <c r="F132" s="151" t="s">
        <v>910</v>
      </c>
      <c r="H132" s="152">
        <v>7.2</v>
      </c>
      <c r="I132" s="153"/>
      <c r="L132" s="149"/>
      <c r="M132" s="154"/>
      <c r="T132" s="155"/>
      <c r="AT132" s="150" t="s">
        <v>184</v>
      </c>
      <c r="AU132" s="150" t="s">
        <v>83</v>
      </c>
      <c r="AV132" s="12" t="s">
        <v>83</v>
      </c>
      <c r="AW132" s="12" t="s">
        <v>30</v>
      </c>
      <c r="AX132" s="12" t="s">
        <v>73</v>
      </c>
      <c r="AY132" s="150" t="s">
        <v>173</v>
      </c>
    </row>
    <row r="133" spans="2:65" s="13" customFormat="1" ht="11.25">
      <c r="B133" s="167"/>
      <c r="D133" s="145" t="s">
        <v>184</v>
      </c>
      <c r="E133" s="168" t="s">
        <v>1</v>
      </c>
      <c r="F133" s="169" t="s">
        <v>226</v>
      </c>
      <c r="H133" s="170">
        <v>7.2</v>
      </c>
      <c r="I133" s="171"/>
      <c r="L133" s="167"/>
      <c r="M133" s="172"/>
      <c r="T133" s="173"/>
      <c r="AT133" s="168" t="s">
        <v>184</v>
      </c>
      <c r="AU133" s="168" t="s">
        <v>83</v>
      </c>
      <c r="AV133" s="13" t="s">
        <v>180</v>
      </c>
      <c r="AW133" s="13" t="s">
        <v>30</v>
      </c>
      <c r="AX133" s="13" t="s">
        <v>81</v>
      </c>
      <c r="AY133" s="168" t="s">
        <v>173</v>
      </c>
    </row>
    <row r="134" spans="2:65" s="1" customFormat="1" ht="33" customHeight="1">
      <c r="B134" s="31"/>
      <c r="C134" s="132" t="s">
        <v>83</v>
      </c>
      <c r="D134" s="132" t="s">
        <v>175</v>
      </c>
      <c r="E134" s="133" t="s">
        <v>911</v>
      </c>
      <c r="F134" s="134" t="s">
        <v>912</v>
      </c>
      <c r="G134" s="135" t="s">
        <v>188</v>
      </c>
      <c r="H134" s="136">
        <v>7.2</v>
      </c>
      <c r="I134" s="137"/>
      <c r="J134" s="138">
        <f>ROUND(I134*H134,2)</f>
        <v>0</v>
      </c>
      <c r="K134" s="134" t="s">
        <v>179</v>
      </c>
      <c r="L134" s="31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180</v>
      </c>
      <c r="AT134" s="143" t="s">
        <v>175</v>
      </c>
      <c r="AU134" s="143" t="s">
        <v>83</v>
      </c>
      <c r="AY134" s="16" t="s">
        <v>173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81</v>
      </c>
      <c r="BK134" s="144">
        <f>ROUND(I134*H134,2)</f>
        <v>0</v>
      </c>
      <c r="BL134" s="16" t="s">
        <v>180</v>
      </c>
      <c r="BM134" s="143" t="s">
        <v>913</v>
      </c>
    </row>
    <row r="135" spans="2:65" s="1" customFormat="1" ht="19.5">
      <c r="B135" s="31"/>
      <c r="D135" s="145" t="s">
        <v>182</v>
      </c>
      <c r="F135" s="146" t="s">
        <v>912</v>
      </c>
      <c r="I135" s="147"/>
      <c r="L135" s="31"/>
      <c r="M135" s="148"/>
      <c r="T135" s="55"/>
      <c r="AT135" s="16" t="s">
        <v>182</v>
      </c>
      <c r="AU135" s="16" t="s">
        <v>83</v>
      </c>
    </row>
    <row r="136" spans="2:65" s="12" customFormat="1" ht="11.25">
      <c r="B136" s="149"/>
      <c r="D136" s="145" t="s">
        <v>184</v>
      </c>
      <c r="E136" s="150" t="s">
        <v>1</v>
      </c>
      <c r="F136" s="151" t="s">
        <v>914</v>
      </c>
      <c r="H136" s="152">
        <v>7.2</v>
      </c>
      <c r="I136" s="153"/>
      <c r="L136" s="149"/>
      <c r="M136" s="154"/>
      <c r="T136" s="155"/>
      <c r="AT136" s="150" t="s">
        <v>184</v>
      </c>
      <c r="AU136" s="150" t="s">
        <v>83</v>
      </c>
      <c r="AV136" s="12" t="s">
        <v>83</v>
      </c>
      <c r="AW136" s="12" t="s">
        <v>30</v>
      </c>
      <c r="AX136" s="12" t="s">
        <v>73</v>
      </c>
      <c r="AY136" s="150" t="s">
        <v>173</v>
      </c>
    </row>
    <row r="137" spans="2:65" s="13" customFormat="1" ht="11.25">
      <c r="B137" s="167"/>
      <c r="D137" s="145" t="s">
        <v>184</v>
      </c>
      <c r="E137" s="168" t="s">
        <v>1</v>
      </c>
      <c r="F137" s="169" t="s">
        <v>226</v>
      </c>
      <c r="H137" s="170">
        <v>7.2</v>
      </c>
      <c r="I137" s="171"/>
      <c r="L137" s="167"/>
      <c r="M137" s="172"/>
      <c r="T137" s="173"/>
      <c r="AT137" s="168" t="s">
        <v>184</v>
      </c>
      <c r="AU137" s="168" t="s">
        <v>83</v>
      </c>
      <c r="AV137" s="13" t="s">
        <v>180</v>
      </c>
      <c r="AW137" s="13" t="s">
        <v>30</v>
      </c>
      <c r="AX137" s="13" t="s">
        <v>81</v>
      </c>
      <c r="AY137" s="168" t="s">
        <v>173</v>
      </c>
    </row>
    <row r="138" spans="2:65" s="1" customFormat="1" ht="24.2" customHeight="1">
      <c r="B138" s="31"/>
      <c r="C138" s="132" t="s">
        <v>192</v>
      </c>
      <c r="D138" s="132" t="s">
        <v>175</v>
      </c>
      <c r="E138" s="133" t="s">
        <v>915</v>
      </c>
      <c r="F138" s="134" t="s">
        <v>916</v>
      </c>
      <c r="G138" s="135" t="s">
        <v>188</v>
      </c>
      <c r="H138" s="136">
        <v>6.36</v>
      </c>
      <c r="I138" s="137"/>
      <c r="J138" s="138">
        <f>ROUND(I138*H138,2)</f>
        <v>0</v>
      </c>
      <c r="K138" s="134" t="s">
        <v>1</v>
      </c>
      <c r="L138" s="31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180</v>
      </c>
      <c r="AT138" s="143" t="s">
        <v>175</v>
      </c>
      <c r="AU138" s="143" t="s">
        <v>83</v>
      </c>
      <c r="AY138" s="16" t="s">
        <v>173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81</v>
      </c>
      <c r="BK138" s="144">
        <f>ROUND(I138*H138,2)</f>
        <v>0</v>
      </c>
      <c r="BL138" s="16" t="s">
        <v>180</v>
      </c>
      <c r="BM138" s="143" t="s">
        <v>917</v>
      </c>
    </row>
    <row r="139" spans="2:65" s="1" customFormat="1" ht="19.5">
      <c r="B139" s="31"/>
      <c r="D139" s="145" t="s">
        <v>182</v>
      </c>
      <c r="F139" s="146" t="s">
        <v>916</v>
      </c>
      <c r="I139" s="147"/>
      <c r="L139" s="31"/>
      <c r="M139" s="148"/>
      <c r="T139" s="55"/>
      <c r="AT139" s="16" t="s">
        <v>182</v>
      </c>
      <c r="AU139" s="16" t="s">
        <v>83</v>
      </c>
    </row>
    <row r="140" spans="2:65" s="12" customFormat="1" ht="11.25">
      <c r="B140" s="149"/>
      <c r="D140" s="145" t="s">
        <v>184</v>
      </c>
      <c r="E140" s="150" t="s">
        <v>1</v>
      </c>
      <c r="F140" s="151" t="s">
        <v>918</v>
      </c>
      <c r="H140" s="152">
        <v>1.2</v>
      </c>
      <c r="I140" s="153"/>
      <c r="L140" s="149"/>
      <c r="M140" s="154"/>
      <c r="T140" s="155"/>
      <c r="AT140" s="150" t="s">
        <v>184</v>
      </c>
      <c r="AU140" s="150" t="s">
        <v>83</v>
      </c>
      <c r="AV140" s="12" t="s">
        <v>83</v>
      </c>
      <c r="AW140" s="12" t="s">
        <v>30</v>
      </c>
      <c r="AX140" s="12" t="s">
        <v>73</v>
      </c>
      <c r="AY140" s="150" t="s">
        <v>173</v>
      </c>
    </row>
    <row r="141" spans="2:65" s="12" customFormat="1" ht="11.25">
      <c r="B141" s="149"/>
      <c r="D141" s="145" t="s">
        <v>184</v>
      </c>
      <c r="E141" s="150" t="s">
        <v>1</v>
      </c>
      <c r="F141" s="151" t="s">
        <v>919</v>
      </c>
      <c r="H141" s="152">
        <v>4.9000000000000004</v>
      </c>
      <c r="I141" s="153"/>
      <c r="L141" s="149"/>
      <c r="M141" s="154"/>
      <c r="T141" s="155"/>
      <c r="AT141" s="150" t="s">
        <v>184</v>
      </c>
      <c r="AU141" s="150" t="s">
        <v>83</v>
      </c>
      <c r="AV141" s="12" t="s">
        <v>83</v>
      </c>
      <c r="AW141" s="12" t="s">
        <v>30</v>
      </c>
      <c r="AX141" s="12" t="s">
        <v>73</v>
      </c>
      <c r="AY141" s="150" t="s">
        <v>173</v>
      </c>
    </row>
    <row r="142" spans="2:65" s="12" customFormat="1" ht="11.25">
      <c r="B142" s="149"/>
      <c r="D142" s="145" t="s">
        <v>184</v>
      </c>
      <c r="E142" s="150" t="s">
        <v>1</v>
      </c>
      <c r="F142" s="151" t="s">
        <v>920</v>
      </c>
      <c r="H142" s="152">
        <v>0.26</v>
      </c>
      <c r="I142" s="153"/>
      <c r="L142" s="149"/>
      <c r="M142" s="154"/>
      <c r="T142" s="155"/>
      <c r="AT142" s="150" t="s">
        <v>184</v>
      </c>
      <c r="AU142" s="150" t="s">
        <v>83</v>
      </c>
      <c r="AV142" s="12" t="s">
        <v>83</v>
      </c>
      <c r="AW142" s="12" t="s">
        <v>30</v>
      </c>
      <c r="AX142" s="12" t="s">
        <v>73</v>
      </c>
      <c r="AY142" s="150" t="s">
        <v>173</v>
      </c>
    </row>
    <row r="143" spans="2:65" s="13" customFormat="1" ht="11.25">
      <c r="B143" s="167"/>
      <c r="D143" s="145" t="s">
        <v>184</v>
      </c>
      <c r="E143" s="168" t="s">
        <v>1</v>
      </c>
      <c r="F143" s="169" t="s">
        <v>226</v>
      </c>
      <c r="H143" s="170">
        <v>6.36</v>
      </c>
      <c r="I143" s="171"/>
      <c r="L143" s="167"/>
      <c r="M143" s="172"/>
      <c r="T143" s="173"/>
      <c r="AT143" s="168" t="s">
        <v>184</v>
      </c>
      <c r="AU143" s="168" t="s">
        <v>83</v>
      </c>
      <c r="AV143" s="13" t="s">
        <v>180</v>
      </c>
      <c r="AW143" s="13" t="s">
        <v>30</v>
      </c>
      <c r="AX143" s="13" t="s">
        <v>81</v>
      </c>
      <c r="AY143" s="168" t="s">
        <v>173</v>
      </c>
    </row>
    <row r="144" spans="2:65" s="1" customFormat="1" ht="16.5" customHeight="1">
      <c r="B144" s="31"/>
      <c r="C144" s="132" t="s">
        <v>180</v>
      </c>
      <c r="D144" s="132" t="s">
        <v>175</v>
      </c>
      <c r="E144" s="133" t="s">
        <v>921</v>
      </c>
      <c r="F144" s="134" t="s">
        <v>922</v>
      </c>
      <c r="G144" s="135" t="s">
        <v>188</v>
      </c>
      <c r="H144" s="136">
        <v>6.36</v>
      </c>
      <c r="I144" s="137"/>
      <c r="J144" s="138">
        <f>ROUND(I144*H144,2)</f>
        <v>0</v>
      </c>
      <c r="K144" s="134" t="s">
        <v>1</v>
      </c>
      <c r="L144" s="31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81</v>
      </c>
      <c r="AT144" s="143" t="s">
        <v>175</v>
      </c>
      <c r="AU144" s="143" t="s">
        <v>83</v>
      </c>
      <c r="AY144" s="16" t="s">
        <v>173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81</v>
      </c>
      <c r="BK144" s="144">
        <f>ROUND(I144*H144,2)</f>
        <v>0</v>
      </c>
      <c r="BL144" s="16" t="s">
        <v>81</v>
      </c>
      <c r="BM144" s="143" t="s">
        <v>923</v>
      </c>
    </row>
    <row r="145" spans="2:65" s="1" customFormat="1" ht="11.25">
      <c r="B145" s="31"/>
      <c r="D145" s="145" t="s">
        <v>182</v>
      </c>
      <c r="F145" s="146" t="s">
        <v>922</v>
      </c>
      <c r="I145" s="147"/>
      <c r="L145" s="31"/>
      <c r="M145" s="148"/>
      <c r="T145" s="55"/>
      <c r="AT145" s="16" t="s">
        <v>182</v>
      </c>
      <c r="AU145" s="16" t="s">
        <v>83</v>
      </c>
    </row>
    <row r="146" spans="2:65" s="1" customFormat="1" ht="24.2" customHeight="1">
      <c r="B146" s="31"/>
      <c r="C146" s="132" t="s">
        <v>204</v>
      </c>
      <c r="D146" s="132" t="s">
        <v>175</v>
      </c>
      <c r="E146" s="133" t="s">
        <v>924</v>
      </c>
      <c r="F146" s="134" t="s">
        <v>925</v>
      </c>
      <c r="G146" s="135" t="s">
        <v>201</v>
      </c>
      <c r="H146" s="136">
        <v>11.448</v>
      </c>
      <c r="I146" s="137"/>
      <c r="J146" s="138">
        <f>ROUND(I146*H146,2)</f>
        <v>0</v>
      </c>
      <c r="K146" s="134" t="s">
        <v>1</v>
      </c>
      <c r="L146" s="31"/>
      <c r="M146" s="139" t="s">
        <v>1</v>
      </c>
      <c r="N146" s="140" t="s">
        <v>38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180</v>
      </c>
      <c r="AT146" s="143" t="s">
        <v>175</v>
      </c>
      <c r="AU146" s="143" t="s">
        <v>83</v>
      </c>
      <c r="AY146" s="16" t="s">
        <v>173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81</v>
      </c>
      <c r="BK146" s="144">
        <f>ROUND(I146*H146,2)</f>
        <v>0</v>
      </c>
      <c r="BL146" s="16" t="s">
        <v>180</v>
      </c>
      <c r="BM146" s="143" t="s">
        <v>926</v>
      </c>
    </row>
    <row r="147" spans="2:65" s="1" customFormat="1" ht="11.25">
      <c r="B147" s="31"/>
      <c r="D147" s="145" t="s">
        <v>182</v>
      </c>
      <c r="F147" s="146" t="s">
        <v>925</v>
      </c>
      <c r="I147" s="147"/>
      <c r="L147" s="31"/>
      <c r="M147" s="148"/>
      <c r="T147" s="55"/>
      <c r="AT147" s="16" t="s">
        <v>182</v>
      </c>
      <c r="AU147" s="16" t="s">
        <v>83</v>
      </c>
    </row>
    <row r="148" spans="2:65" s="1" customFormat="1" ht="24.2" customHeight="1">
      <c r="B148" s="31"/>
      <c r="C148" s="132" t="s">
        <v>213</v>
      </c>
      <c r="D148" s="132" t="s">
        <v>175</v>
      </c>
      <c r="E148" s="133" t="s">
        <v>927</v>
      </c>
      <c r="F148" s="134" t="s">
        <v>928</v>
      </c>
      <c r="G148" s="135" t="s">
        <v>188</v>
      </c>
      <c r="H148" s="136">
        <v>0.84</v>
      </c>
      <c r="I148" s="137"/>
      <c r="J148" s="138">
        <f>ROUND(I148*H148,2)</f>
        <v>0</v>
      </c>
      <c r="K148" s="134" t="s">
        <v>179</v>
      </c>
      <c r="L148" s="31"/>
      <c r="M148" s="139" t="s">
        <v>1</v>
      </c>
      <c r="N148" s="140" t="s">
        <v>38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81</v>
      </c>
      <c r="AT148" s="143" t="s">
        <v>175</v>
      </c>
      <c r="AU148" s="143" t="s">
        <v>83</v>
      </c>
      <c r="AY148" s="16" t="s">
        <v>173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81</v>
      </c>
      <c r="BK148" s="144">
        <f>ROUND(I148*H148,2)</f>
        <v>0</v>
      </c>
      <c r="BL148" s="16" t="s">
        <v>81</v>
      </c>
      <c r="BM148" s="143" t="s">
        <v>929</v>
      </c>
    </row>
    <row r="149" spans="2:65" s="1" customFormat="1" ht="11.25">
      <c r="B149" s="31"/>
      <c r="D149" s="145" t="s">
        <v>182</v>
      </c>
      <c r="F149" s="146" t="s">
        <v>928</v>
      </c>
      <c r="I149" s="147"/>
      <c r="L149" s="31"/>
      <c r="M149" s="148"/>
      <c r="T149" s="55"/>
      <c r="AT149" s="16" t="s">
        <v>182</v>
      </c>
      <c r="AU149" s="16" t="s">
        <v>83</v>
      </c>
    </row>
    <row r="150" spans="2:65" s="12" customFormat="1" ht="11.25">
      <c r="B150" s="149"/>
      <c r="D150" s="145" t="s">
        <v>184</v>
      </c>
      <c r="E150" s="150" t="s">
        <v>1</v>
      </c>
      <c r="F150" s="151" t="s">
        <v>914</v>
      </c>
      <c r="H150" s="152">
        <v>7.2</v>
      </c>
      <c r="I150" s="153"/>
      <c r="L150" s="149"/>
      <c r="M150" s="154"/>
      <c r="T150" s="155"/>
      <c r="AT150" s="150" t="s">
        <v>184</v>
      </c>
      <c r="AU150" s="150" t="s">
        <v>83</v>
      </c>
      <c r="AV150" s="12" t="s">
        <v>83</v>
      </c>
      <c r="AW150" s="12" t="s">
        <v>30</v>
      </c>
      <c r="AX150" s="12" t="s">
        <v>73</v>
      </c>
      <c r="AY150" s="150" t="s">
        <v>173</v>
      </c>
    </row>
    <row r="151" spans="2:65" s="12" customFormat="1" ht="11.25">
      <c r="B151" s="149"/>
      <c r="D151" s="145" t="s">
        <v>184</v>
      </c>
      <c r="E151" s="150" t="s">
        <v>1</v>
      </c>
      <c r="F151" s="151" t="s">
        <v>930</v>
      </c>
      <c r="H151" s="152">
        <v>-6.36</v>
      </c>
      <c r="I151" s="153"/>
      <c r="L151" s="149"/>
      <c r="M151" s="154"/>
      <c r="T151" s="155"/>
      <c r="AT151" s="150" t="s">
        <v>184</v>
      </c>
      <c r="AU151" s="150" t="s">
        <v>83</v>
      </c>
      <c r="AV151" s="12" t="s">
        <v>83</v>
      </c>
      <c r="AW151" s="12" t="s">
        <v>30</v>
      </c>
      <c r="AX151" s="12" t="s">
        <v>73</v>
      </c>
      <c r="AY151" s="150" t="s">
        <v>173</v>
      </c>
    </row>
    <row r="152" spans="2:65" s="13" customFormat="1" ht="11.25">
      <c r="B152" s="167"/>
      <c r="D152" s="145" t="s">
        <v>184</v>
      </c>
      <c r="E152" s="168" t="s">
        <v>1</v>
      </c>
      <c r="F152" s="169" t="s">
        <v>226</v>
      </c>
      <c r="H152" s="170">
        <v>0.83999999999999986</v>
      </c>
      <c r="I152" s="171"/>
      <c r="L152" s="167"/>
      <c r="M152" s="172"/>
      <c r="T152" s="173"/>
      <c r="AT152" s="168" t="s">
        <v>184</v>
      </c>
      <c r="AU152" s="168" t="s">
        <v>83</v>
      </c>
      <c r="AV152" s="13" t="s">
        <v>180</v>
      </c>
      <c r="AW152" s="13" t="s">
        <v>30</v>
      </c>
      <c r="AX152" s="13" t="s">
        <v>81</v>
      </c>
      <c r="AY152" s="168" t="s">
        <v>173</v>
      </c>
    </row>
    <row r="153" spans="2:65" s="1" customFormat="1" ht="24.2" customHeight="1">
      <c r="B153" s="31"/>
      <c r="C153" s="132" t="s">
        <v>220</v>
      </c>
      <c r="D153" s="132" t="s">
        <v>175</v>
      </c>
      <c r="E153" s="133" t="s">
        <v>931</v>
      </c>
      <c r="F153" s="134" t="s">
        <v>932</v>
      </c>
      <c r="G153" s="135" t="s">
        <v>188</v>
      </c>
      <c r="H153" s="136">
        <v>4.9000000000000004</v>
      </c>
      <c r="I153" s="137"/>
      <c r="J153" s="138">
        <f>ROUND(I153*H153,2)</f>
        <v>0</v>
      </c>
      <c r="K153" s="134" t="s">
        <v>179</v>
      </c>
      <c r="L153" s="31"/>
      <c r="M153" s="139" t="s">
        <v>1</v>
      </c>
      <c r="N153" s="140" t="s">
        <v>38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180</v>
      </c>
      <c r="AT153" s="143" t="s">
        <v>175</v>
      </c>
      <c r="AU153" s="143" t="s">
        <v>83</v>
      </c>
      <c r="AY153" s="16" t="s">
        <v>173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81</v>
      </c>
      <c r="BK153" s="144">
        <f>ROUND(I153*H153,2)</f>
        <v>0</v>
      </c>
      <c r="BL153" s="16" t="s">
        <v>180</v>
      </c>
      <c r="BM153" s="143" t="s">
        <v>933</v>
      </c>
    </row>
    <row r="154" spans="2:65" s="1" customFormat="1" ht="11.25">
      <c r="B154" s="31"/>
      <c r="D154" s="145" t="s">
        <v>182</v>
      </c>
      <c r="F154" s="146" t="s">
        <v>932</v>
      </c>
      <c r="I154" s="147"/>
      <c r="L154" s="31"/>
      <c r="M154" s="148"/>
      <c r="T154" s="55"/>
      <c r="AT154" s="16" t="s">
        <v>182</v>
      </c>
      <c r="AU154" s="16" t="s">
        <v>83</v>
      </c>
    </row>
    <row r="155" spans="2:65" s="12" customFormat="1" ht="11.25">
      <c r="B155" s="149"/>
      <c r="D155" s="145" t="s">
        <v>184</v>
      </c>
      <c r="E155" s="150" t="s">
        <v>1</v>
      </c>
      <c r="F155" s="151" t="s">
        <v>934</v>
      </c>
      <c r="H155" s="152">
        <v>4.9000000000000004</v>
      </c>
      <c r="I155" s="153"/>
      <c r="L155" s="149"/>
      <c r="M155" s="154"/>
      <c r="T155" s="155"/>
      <c r="AT155" s="150" t="s">
        <v>184</v>
      </c>
      <c r="AU155" s="150" t="s">
        <v>83</v>
      </c>
      <c r="AV155" s="12" t="s">
        <v>83</v>
      </c>
      <c r="AW155" s="12" t="s">
        <v>30</v>
      </c>
      <c r="AX155" s="12" t="s">
        <v>73</v>
      </c>
      <c r="AY155" s="150" t="s">
        <v>173</v>
      </c>
    </row>
    <row r="156" spans="2:65" s="13" customFormat="1" ht="11.25">
      <c r="B156" s="167"/>
      <c r="D156" s="145" t="s">
        <v>184</v>
      </c>
      <c r="E156" s="168" t="s">
        <v>1</v>
      </c>
      <c r="F156" s="169" t="s">
        <v>226</v>
      </c>
      <c r="H156" s="170">
        <v>4.9000000000000004</v>
      </c>
      <c r="I156" s="171"/>
      <c r="L156" s="167"/>
      <c r="M156" s="172"/>
      <c r="T156" s="173"/>
      <c r="AT156" s="168" t="s">
        <v>184</v>
      </c>
      <c r="AU156" s="168" t="s">
        <v>83</v>
      </c>
      <c r="AV156" s="13" t="s">
        <v>180</v>
      </c>
      <c r="AW156" s="13" t="s">
        <v>30</v>
      </c>
      <c r="AX156" s="13" t="s">
        <v>81</v>
      </c>
      <c r="AY156" s="168" t="s">
        <v>173</v>
      </c>
    </row>
    <row r="157" spans="2:65" s="1" customFormat="1" ht="16.5" customHeight="1">
      <c r="B157" s="31"/>
      <c r="C157" s="156" t="s">
        <v>208</v>
      </c>
      <c r="D157" s="156" t="s">
        <v>205</v>
      </c>
      <c r="E157" s="157" t="s">
        <v>935</v>
      </c>
      <c r="F157" s="158" t="s">
        <v>936</v>
      </c>
      <c r="G157" s="159" t="s">
        <v>201</v>
      </c>
      <c r="H157" s="160">
        <v>9.2609999999999992</v>
      </c>
      <c r="I157" s="161"/>
      <c r="J157" s="162">
        <f>ROUND(I157*H157,2)</f>
        <v>0</v>
      </c>
      <c r="K157" s="158" t="s">
        <v>1</v>
      </c>
      <c r="L157" s="163"/>
      <c r="M157" s="164" t="s">
        <v>1</v>
      </c>
      <c r="N157" s="165" t="s">
        <v>38</v>
      </c>
      <c r="P157" s="141">
        <f>O157*H157</f>
        <v>0</v>
      </c>
      <c r="Q157" s="141">
        <v>1</v>
      </c>
      <c r="R157" s="141">
        <f>Q157*H157</f>
        <v>9.2609999999999992</v>
      </c>
      <c r="S157" s="141">
        <v>0</v>
      </c>
      <c r="T157" s="142">
        <f>S157*H157</f>
        <v>0</v>
      </c>
      <c r="AR157" s="143" t="s">
        <v>83</v>
      </c>
      <c r="AT157" s="143" t="s">
        <v>205</v>
      </c>
      <c r="AU157" s="143" t="s">
        <v>83</v>
      </c>
      <c r="AY157" s="16" t="s">
        <v>173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6" t="s">
        <v>81</v>
      </c>
      <c r="BK157" s="144">
        <f>ROUND(I157*H157,2)</f>
        <v>0</v>
      </c>
      <c r="BL157" s="16" t="s">
        <v>81</v>
      </c>
      <c r="BM157" s="143" t="s">
        <v>937</v>
      </c>
    </row>
    <row r="158" spans="2:65" s="1" customFormat="1" ht="11.25">
      <c r="B158" s="31"/>
      <c r="D158" s="145" t="s">
        <v>182</v>
      </c>
      <c r="F158" s="146" t="s">
        <v>936</v>
      </c>
      <c r="I158" s="147"/>
      <c r="L158" s="31"/>
      <c r="M158" s="148"/>
      <c r="T158" s="55"/>
      <c r="AT158" s="16" t="s">
        <v>182</v>
      </c>
      <c r="AU158" s="16" t="s">
        <v>83</v>
      </c>
    </row>
    <row r="159" spans="2:65" s="12" customFormat="1" ht="11.25">
      <c r="B159" s="149"/>
      <c r="D159" s="145" t="s">
        <v>184</v>
      </c>
      <c r="E159" s="150" t="s">
        <v>1</v>
      </c>
      <c r="F159" s="151" t="s">
        <v>938</v>
      </c>
      <c r="H159" s="152">
        <v>9.2609999999999992</v>
      </c>
      <c r="I159" s="153"/>
      <c r="L159" s="149"/>
      <c r="M159" s="154"/>
      <c r="T159" s="155"/>
      <c r="AT159" s="150" t="s">
        <v>184</v>
      </c>
      <c r="AU159" s="150" t="s">
        <v>83</v>
      </c>
      <c r="AV159" s="12" t="s">
        <v>83</v>
      </c>
      <c r="AW159" s="12" t="s">
        <v>30</v>
      </c>
      <c r="AX159" s="12" t="s">
        <v>73</v>
      </c>
      <c r="AY159" s="150" t="s">
        <v>173</v>
      </c>
    </row>
    <row r="160" spans="2:65" s="13" customFormat="1" ht="11.25">
      <c r="B160" s="167"/>
      <c r="D160" s="145" t="s">
        <v>184</v>
      </c>
      <c r="E160" s="168" t="s">
        <v>1</v>
      </c>
      <c r="F160" s="169" t="s">
        <v>226</v>
      </c>
      <c r="H160" s="170">
        <v>9.2609999999999992</v>
      </c>
      <c r="I160" s="171"/>
      <c r="L160" s="167"/>
      <c r="M160" s="172"/>
      <c r="T160" s="173"/>
      <c r="AT160" s="168" t="s">
        <v>184</v>
      </c>
      <c r="AU160" s="168" t="s">
        <v>83</v>
      </c>
      <c r="AV160" s="13" t="s">
        <v>180</v>
      </c>
      <c r="AW160" s="13" t="s">
        <v>30</v>
      </c>
      <c r="AX160" s="13" t="s">
        <v>81</v>
      </c>
      <c r="AY160" s="168" t="s">
        <v>173</v>
      </c>
    </row>
    <row r="161" spans="2:65" s="11" customFormat="1" ht="22.9" customHeight="1">
      <c r="B161" s="120"/>
      <c r="D161" s="121" t="s">
        <v>72</v>
      </c>
      <c r="E161" s="130" t="s">
        <v>180</v>
      </c>
      <c r="F161" s="130" t="s">
        <v>939</v>
      </c>
      <c r="I161" s="123"/>
      <c r="J161" s="131">
        <f>BK161</f>
        <v>0</v>
      </c>
      <c r="L161" s="120"/>
      <c r="M161" s="125"/>
      <c r="P161" s="126">
        <f>SUM(P162:P165)</f>
        <v>0</v>
      </c>
      <c r="R161" s="126">
        <f>SUM(R162:R165)</f>
        <v>2.2689240000000002</v>
      </c>
      <c r="T161" s="127">
        <f>SUM(T162:T165)</f>
        <v>0</v>
      </c>
      <c r="AR161" s="121" t="s">
        <v>81</v>
      </c>
      <c r="AT161" s="128" t="s">
        <v>72</v>
      </c>
      <c r="AU161" s="128" t="s">
        <v>81</v>
      </c>
      <c r="AY161" s="121" t="s">
        <v>173</v>
      </c>
      <c r="BK161" s="129">
        <f>SUM(BK162:BK165)</f>
        <v>0</v>
      </c>
    </row>
    <row r="162" spans="2:65" s="1" customFormat="1" ht="24.2" customHeight="1">
      <c r="B162" s="31"/>
      <c r="C162" s="132" t="s">
        <v>231</v>
      </c>
      <c r="D162" s="132" t="s">
        <v>175</v>
      </c>
      <c r="E162" s="133" t="s">
        <v>940</v>
      </c>
      <c r="F162" s="134" t="s">
        <v>941</v>
      </c>
      <c r="G162" s="135" t="s">
        <v>188</v>
      </c>
      <c r="H162" s="136">
        <v>1.2</v>
      </c>
      <c r="I162" s="137"/>
      <c r="J162" s="138">
        <f>ROUND(I162*H162,2)</f>
        <v>0</v>
      </c>
      <c r="K162" s="134" t="s">
        <v>179</v>
      </c>
      <c r="L162" s="31"/>
      <c r="M162" s="139" t="s">
        <v>1</v>
      </c>
      <c r="N162" s="140" t="s">
        <v>38</v>
      </c>
      <c r="P162" s="141">
        <f>O162*H162</f>
        <v>0</v>
      </c>
      <c r="Q162" s="141">
        <v>1.8907700000000001</v>
      </c>
      <c r="R162" s="141">
        <f>Q162*H162</f>
        <v>2.2689240000000002</v>
      </c>
      <c r="S162" s="141">
        <v>0</v>
      </c>
      <c r="T162" s="142">
        <f>S162*H162</f>
        <v>0</v>
      </c>
      <c r="AR162" s="143" t="s">
        <v>180</v>
      </c>
      <c r="AT162" s="143" t="s">
        <v>175</v>
      </c>
      <c r="AU162" s="143" t="s">
        <v>83</v>
      </c>
      <c r="AY162" s="16" t="s">
        <v>173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81</v>
      </c>
      <c r="BK162" s="144">
        <f>ROUND(I162*H162,2)</f>
        <v>0</v>
      </c>
      <c r="BL162" s="16" t="s">
        <v>180</v>
      </c>
      <c r="BM162" s="143" t="s">
        <v>942</v>
      </c>
    </row>
    <row r="163" spans="2:65" s="1" customFormat="1" ht="11.25">
      <c r="B163" s="31"/>
      <c r="D163" s="145" t="s">
        <v>182</v>
      </c>
      <c r="F163" s="146" t="s">
        <v>941</v>
      </c>
      <c r="I163" s="147"/>
      <c r="L163" s="31"/>
      <c r="M163" s="148"/>
      <c r="T163" s="55"/>
      <c r="AT163" s="16" t="s">
        <v>182</v>
      </c>
      <c r="AU163" s="16" t="s">
        <v>83</v>
      </c>
    </row>
    <row r="164" spans="2:65" s="12" customFormat="1" ht="11.25">
      <c r="B164" s="149"/>
      <c r="D164" s="145" t="s">
        <v>184</v>
      </c>
      <c r="E164" s="150" t="s">
        <v>1</v>
      </c>
      <c r="F164" s="151" t="s">
        <v>943</v>
      </c>
      <c r="H164" s="152">
        <v>1.2</v>
      </c>
      <c r="I164" s="153"/>
      <c r="L164" s="149"/>
      <c r="M164" s="154"/>
      <c r="T164" s="155"/>
      <c r="AT164" s="150" t="s">
        <v>184</v>
      </c>
      <c r="AU164" s="150" t="s">
        <v>83</v>
      </c>
      <c r="AV164" s="12" t="s">
        <v>83</v>
      </c>
      <c r="AW164" s="12" t="s">
        <v>30</v>
      </c>
      <c r="AX164" s="12" t="s">
        <v>73</v>
      </c>
      <c r="AY164" s="150" t="s">
        <v>173</v>
      </c>
    </row>
    <row r="165" spans="2:65" s="13" customFormat="1" ht="11.25">
      <c r="B165" s="167"/>
      <c r="D165" s="145" t="s">
        <v>184</v>
      </c>
      <c r="E165" s="168" t="s">
        <v>1</v>
      </c>
      <c r="F165" s="169" t="s">
        <v>226</v>
      </c>
      <c r="H165" s="170">
        <v>1.2</v>
      </c>
      <c r="I165" s="171"/>
      <c r="L165" s="167"/>
      <c r="M165" s="172"/>
      <c r="T165" s="173"/>
      <c r="AT165" s="168" t="s">
        <v>184</v>
      </c>
      <c r="AU165" s="168" t="s">
        <v>83</v>
      </c>
      <c r="AV165" s="13" t="s">
        <v>180</v>
      </c>
      <c r="AW165" s="13" t="s">
        <v>30</v>
      </c>
      <c r="AX165" s="13" t="s">
        <v>81</v>
      </c>
      <c r="AY165" s="168" t="s">
        <v>173</v>
      </c>
    </row>
    <row r="166" spans="2:65" s="11" customFormat="1" ht="22.9" customHeight="1">
      <c r="B166" s="120"/>
      <c r="D166" s="121" t="s">
        <v>72</v>
      </c>
      <c r="E166" s="130" t="s">
        <v>231</v>
      </c>
      <c r="F166" s="130" t="s">
        <v>307</v>
      </c>
      <c r="I166" s="123"/>
      <c r="J166" s="131">
        <f>BK166</f>
        <v>0</v>
      </c>
      <c r="L166" s="120"/>
      <c r="M166" s="125"/>
      <c r="P166" s="126">
        <f>SUM(P167:P174)</f>
        <v>0</v>
      </c>
      <c r="R166" s="126">
        <f>SUM(R167:R174)</f>
        <v>4.5043709999999999</v>
      </c>
      <c r="T166" s="127">
        <f>SUM(T167:T174)</f>
        <v>3.9000000000000004</v>
      </c>
      <c r="AR166" s="121" t="s">
        <v>81</v>
      </c>
      <c r="AT166" s="128" t="s">
        <v>72</v>
      </c>
      <c r="AU166" s="128" t="s">
        <v>81</v>
      </c>
      <c r="AY166" s="121" t="s">
        <v>173</v>
      </c>
      <c r="BK166" s="129">
        <f>SUM(BK167:BK174)</f>
        <v>0</v>
      </c>
    </row>
    <row r="167" spans="2:65" s="1" customFormat="1" ht="24.2" customHeight="1">
      <c r="B167" s="31"/>
      <c r="C167" s="132" t="s">
        <v>237</v>
      </c>
      <c r="D167" s="132" t="s">
        <v>175</v>
      </c>
      <c r="E167" s="133" t="s">
        <v>944</v>
      </c>
      <c r="F167" s="134" t="s">
        <v>945</v>
      </c>
      <c r="G167" s="135" t="s">
        <v>178</v>
      </c>
      <c r="H167" s="136">
        <v>12</v>
      </c>
      <c r="I167" s="137"/>
      <c r="J167" s="138">
        <f>ROUND(I167*H167,2)</f>
        <v>0</v>
      </c>
      <c r="K167" s="134" t="s">
        <v>179</v>
      </c>
      <c r="L167" s="31"/>
      <c r="M167" s="139" t="s">
        <v>1</v>
      </c>
      <c r="N167" s="140" t="s">
        <v>38</v>
      </c>
      <c r="P167" s="141">
        <f>O167*H167</f>
        <v>0</v>
      </c>
      <c r="Q167" s="141">
        <v>0</v>
      </c>
      <c r="R167" s="141">
        <f>Q167*H167</f>
        <v>0</v>
      </c>
      <c r="S167" s="141">
        <v>0.32500000000000001</v>
      </c>
      <c r="T167" s="142">
        <f>S167*H167</f>
        <v>3.9000000000000004</v>
      </c>
      <c r="AR167" s="143" t="s">
        <v>180</v>
      </c>
      <c r="AT167" s="143" t="s">
        <v>175</v>
      </c>
      <c r="AU167" s="143" t="s">
        <v>83</v>
      </c>
      <c r="AY167" s="16" t="s">
        <v>173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81</v>
      </c>
      <c r="BK167" s="144">
        <f>ROUND(I167*H167,2)</f>
        <v>0</v>
      </c>
      <c r="BL167" s="16" t="s">
        <v>180</v>
      </c>
      <c r="BM167" s="143" t="s">
        <v>946</v>
      </c>
    </row>
    <row r="168" spans="2:65" s="1" customFormat="1" ht="19.5">
      <c r="B168" s="31"/>
      <c r="D168" s="145" t="s">
        <v>182</v>
      </c>
      <c r="F168" s="146" t="s">
        <v>945</v>
      </c>
      <c r="I168" s="147"/>
      <c r="L168" s="31"/>
      <c r="M168" s="148"/>
      <c r="T168" s="55"/>
      <c r="AT168" s="16" t="s">
        <v>182</v>
      </c>
      <c r="AU168" s="16" t="s">
        <v>83</v>
      </c>
    </row>
    <row r="169" spans="2:65" s="12" customFormat="1" ht="11.25">
      <c r="B169" s="149"/>
      <c r="D169" s="145" t="s">
        <v>184</v>
      </c>
      <c r="E169" s="150" t="s">
        <v>1</v>
      </c>
      <c r="F169" s="151" t="s">
        <v>947</v>
      </c>
      <c r="H169" s="152">
        <v>12</v>
      </c>
      <c r="I169" s="153"/>
      <c r="L169" s="149"/>
      <c r="M169" s="154"/>
      <c r="T169" s="155"/>
      <c r="AT169" s="150" t="s">
        <v>184</v>
      </c>
      <c r="AU169" s="150" t="s">
        <v>83</v>
      </c>
      <c r="AV169" s="12" t="s">
        <v>83</v>
      </c>
      <c r="AW169" s="12" t="s">
        <v>30</v>
      </c>
      <c r="AX169" s="12" t="s">
        <v>73</v>
      </c>
      <c r="AY169" s="150" t="s">
        <v>173</v>
      </c>
    </row>
    <row r="170" spans="2:65" s="13" customFormat="1" ht="11.25">
      <c r="B170" s="167"/>
      <c r="D170" s="145" t="s">
        <v>184</v>
      </c>
      <c r="E170" s="168" t="s">
        <v>1</v>
      </c>
      <c r="F170" s="169" t="s">
        <v>226</v>
      </c>
      <c r="H170" s="170">
        <v>12</v>
      </c>
      <c r="I170" s="171"/>
      <c r="L170" s="167"/>
      <c r="M170" s="172"/>
      <c r="T170" s="173"/>
      <c r="AT170" s="168" t="s">
        <v>184</v>
      </c>
      <c r="AU170" s="168" t="s">
        <v>83</v>
      </c>
      <c r="AV170" s="13" t="s">
        <v>180</v>
      </c>
      <c r="AW170" s="13" t="s">
        <v>30</v>
      </c>
      <c r="AX170" s="13" t="s">
        <v>81</v>
      </c>
      <c r="AY170" s="168" t="s">
        <v>173</v>
      </c>
    </row>
    <row r="171" spans="2:65" s="1" customFormat="1" ht="37.9" customHeight="1">
      <c r="B171" s="31"/>
      <c r="C171" s="132" t="s">
        <v>242</v>
      </c>
      <c r="D171" s="132" t="s">
        <v>175</v>
      </c>
      <c r="E171" s="133" t="s">
        <v>948</v>
      </c>
      <c r="F171" s="134" t="s">
        <v>949</v>
      </c>
      <c r="G171" s="135" t="s">
        <v>178</v>
      </c>
      <c r="H171" s="136">
        <v>12</v>
      </c>
      <c r="I171" s="137"/>
      <c r="J171" s="138">
        <f>ROUND(I171*H171,2)</f>
        <v>0</v>
      </c>
      <c r="K171" s="134" t="s">
        <v>179</v>
      </c>
      <c r="L171" s="31"/>
      <c r="M171" s="139" t="s">
        <v>1</v>
      </c>
      <c r="N171" s="140" t="s">
        <v>38</v>
      </c>
      <c r="P171" s="141">
        <f>O171*H171</f>
        <v>0</v>
      </c>
      <c r="Q171" s="141">
        <v>0.37536425000000001</v>
      </c>
      <c r="R171" s="141">
        <f>Q171*H171</f>
        <v>4.5043709999999999</v>
      </c>
      <c r="S171" s="141">
        <v>0</v>
      </c>
      <c r="T171" s="142">
        <f>S171*H171</f>
        <v>0</v>
      </c>
      <c r="AR171" s="143" t="s">
        <v>180</v>
      </c>
      <c r="AT171" s="143" t="s">
        <v>175</v>
      </c>
      <c r="AU171" s="143" t="s">
        <v>83</v>
      </c>
      <c r="AY171" s="16" t="s">
        <v>173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81</v>
      </c>
      <c r="BK171" s="144">
        <f>ROUND(I171*H171,2)</f>
        <v>0</v>
      </c>
      <c r="BL171" s="16" t="s">
        <v>180</v>
      </c>
      <c r="BM171" s="143" t="s">
        <v>950</v>
      </c>
    </row>
    <row r="172" spans="2:65" s="1" customFormat="1" ht="19.5">
      <c r="B172" s="31"/>
      <c r="D172" s="145" t="s">
        <v>182</v>
      </c>
      <c r="F172" s="146" t="s">
        <v>949</v>
      </c>
      <c r="I172" s="147"/>
      <c r="L172" s="31"/>
      <c r="M172" s="148"/>
      <c r="T172" s="55"/>
      <c r="AT172" s="16" t="s">
        <v>182</v>
      </c>
      <c r="AU172" s="16" t="s">
        <v>83</v>
      </c>
    </row>
    <row r="173" spans="2:65" s="12" customFormat="1" ht="11.25">
      <c r="B173" s="149"/>
      <c r="D173" s="145" t="s">
        <v>184</v>
      </c>
      <c r="E173" s="150" t="s">
        <v>1</v>
      </c>
      <c r="F173" s="151" t="s">
        <v>947</v>
      </c>
      <c r="H173" s="152">
        <v>12</v>
      </c>
      <c r="I173" s="153"/>
      <c r="L173" s="149"/>
      <c r="M173" s="154"/>
      <c r="T173" s="155"/>
      <c r="AT173" s="150" t="s">
        <v>184</v>
      </c>
      <c r="AU173" s="150" t="s">
        <v>83</v>
      </c>
      <c r="AV173" s="12" t="s">
        <v>83</v>
      </c>
      <c r="AW173" s="12" t="s">
        <v>30</v>
      </c>
      <c r="AX173" s="12" t="s">
        <v>73</v>
      </c>
      <c r="AY173" s="150" t="s">
        <v>173</v>
      </c>
    </row>
    <row r="174" spans="2:65" s="13" customFormat="1" ht="11.25">
      <c r="B174" s="167"/>
      <c r="D174" s="145" t="s">
        <v>184</v>
      </c>
      <c r="E174" s="168" t="s">
        <v>1</v>
      </c>
      <c r="F174" s="169" t="s">
        <v>226</v>
      </c>
      <c r="H174" s="170">
        <v>12</v>
      </c>
      <c r="I174" s="171"/>
      <c r="L174" s="167"/>
      <c r="M174" s="172"/>
      <c r="T174" s="173"/>
      <c r="AT174" s="168" t="s">
        <v>184</v>
      </c>
      <c r="AU174" s="168" t="s">
        <v>83</v>
      </c>
      <c r="AV174" s="13" t="s">
        <v>180</v>
      </c>
      <c r="AW174" s="13" t="s">
        <v>30</v>
      </c>
      <c r="AX174" s="13" t="s">
        <v>81</v>
      </c>
      <c r="AY174" s="168" t="s">
        <v>173</v>
      </c>
    </row>
    <row r="175" spans="2:65" s="11" customFormat="1" ht="22.9" customHeight="1">
      <c r="B175" s="120"/>
      <c r="D175" s="121" t="s">
        <v>72</v>
      </c>
      <c r="E175" s="130" t="s">
        <v>450</v>
      </c>
      <c r="F175" s="130" t="s">
        <v>951</v>
      </c>
      <c r="I175" s="123"/>
      <c r="J175" s="131">
        <f>BK175</f>
        <v>0</v>
      </c>
      <c r="L175" s="120"/>
      <c r="M175" s="125"/>
      <c r="P175" s="126">
        <f>SUM(P176:P183)</f>
        <v>0</v>
      </c>
      <c r="R175" s="126">
        <f>SUM(R176:R183)</f>
        <v>0</v>
      </c>
      <c r="T175" s="127">
        <f>SUM(T176:T183)</f>
        <v>0</v>
      </c>
      <c r="AR175" s="121" t="s">
        <v>81</v>
      </c>
      <c r="AT175" s="128" t="s">
        <v>72</v>
      </c>
      <c r="AU175" s="128" t="s">
        <v>81</v>
      </c>
      <c r="AY175" s="121" t="s">
        <v>173</v>
      </c>
      <c r="BK175" s="129">
        <f>SUM(BK176:BK183)</f>
        <v>0</v>
      </c>
    </row>
    <row r="176" spans="2:65" s="1" customFormat="1" ht="16.5" customHeight="1">
      <c r="B176" s="31"/>
      <c r="C176" s="132" t="s">
        <v>8</v>
      </c>
      <c r="D176" s="132" t="s">
        <v>175</v>
      </c>
      <c r="E176" s="133" t="s">
        <v>952</v>
      </c>
      <c r="F176" s="134" t="s">
        <v>953</v>
      </c>
      <c r="G176" s="135" t="s">
        <v>201</v>
      </c>
      <c r="H176" s="136">
        <v>3.9049999999999998</v>
      </c>
      <c r="I176" s="137"/>
      <c r="J176" s="138">
        <f>ROUND(I176*H176,2)</f>
        <v>0</v>
      </c>
      <c r="K176" s="134" t="s">
        <v>179</v>
      </c>
      <c r="L176" s="31"/>
      <c r="M176" s="139" t="s">
        <v>1</v>
      </c>
      <c r="N176" s="140" t="s">
        <v>38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180</v>
      </c>
      <c r="AT176" s="143" t="s">
        <v>175</v>
      </c>
      <c r="AU176" s="143" t="s">
        <v>83</v>
      </c>
      <c r="AY176" s="16" t="s">
        <v>173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81</v>
      </c>
      <c r="BK176" s="144">
        <f>ROUND(I176*H176,2)</f>
        <v>0</v>
      </c>
      <c r="BL176" s="16" t="s">
        <v>180</v>
      </c>
      <c r="BM176" s="143" t="s">
        <v>954</v>
      </c>
    </row>
    <row r="177" spans="2:65" s="1" customFormat="1" ht="11.25">
      <c r="B177" s="31"/>
      <c r="D177" s="145" t="s">
        <v>182</v>
      </c>
      <c r="F177" s="146" t="s">
        <v>953</v>
      </c>
      <c r="I177" s="147"/>
      <c r="L177" s="31"/>
      <c r="M177" s="148"/>
      <c r="T177" s="55"/>
      <c r="AT177" s="16" t="s">
        <v>182</v>
      </c>
      <c r="AU177" s="16" t="s">
        <v>83</v>
      </c>
    </row>
    <row r="178" spans="2:65" s="1" customFormat="1" ht="24.2" customHeight="1">
      <c r="B178" s="31"/>
      <c r="C178" s="132" t="s">
        <v>252</v>
      </c>
      <c r="D178" s="132" t="s">
        <v>175</v>
      </c>
      <c r="E178" s="133" t="s">
        <v>955</v>
      </c>
      <c r="F178" s="134" t="s">
        <v>956</v>
      </c>
      <c r="G178" s="135" t="s">
        <v>201</v>
      </c>
      <c r="H178" s="136">
        <v>19.55</v>
      </c>
      <c r="I178" s="137"/>
      <c r="J178" s="138">
        <f>ROUND(I178*H178,2)</f>
        <v>0</v>
      </c>
      <c r="K178" s="134" t="s">
        <v>179</v>
      </c>
      <c r="L178" s="31"/>
      <c r="M178" s="139" t="s">
        <v>1</v>
      </c>
      <c r="N178" s="140" t="s">
        <v>38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180</v>
      </c>
      <c r="AT178" s="143" t="s">
        <v>175</v>
      </c>
      <c r="AU178" s="143" t="s">
        <v>83</v>
      </c>
      <c r="AY178" s="16" t="s">
        <v>173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81</v>
      </c>
      <c r="BK178" s="144">
        <f>ROUND(I178*H178,2)</f>
        <v>0</v>
      </c>
      <c r="BL178" s="16" t="s">
        <v>180</v>
      </c>
      <c r="BM178" s="143" t="s">
        <v>957</v>
      </c>
    </row>
    <row r="179" spans="2:65" s="1" customFormat="1" ht="11.25">
      <c r="B179" s="31"/>
      <c r="D179" s="145" t="s">
        <v>182</v>
      </c>
      <c r="F179" s="146" t="s">
        <v>956</v>
      </c>
      <c r="I179" s="147"/>
      <c r="L179" s="31"/>
      <c r="M179" s="148"/>
      <c r="T179" s="55"/>
      <c r="AT179" s="16" t="s">
        <v>182</v>
      </c>
      <c r="AU179" s="16" t="s">
        <v>83</v>
      </c>
    </row>
    <row r="180" spans="2:65" s="12" customFormat="1" ht="11.25">
      <c r="B180" s="149"/>
      <c r="D180" s="145" t="s">
        <v>184</v>
      </c>
      <c r="E180" s="150" t="s">
        <v>1</v>
      </c>
      <c r="F180" s="151" t="s">
        <v>958</v>
      </c>
      <c r="H180" s="152">
        <v>19.55</v>
      </c>
      <c r="I180" s="153"/>
      <c r="L180" s="149"/>
      <c r="M180" s="154"/>
      <c r="T180" s="155"/>
      <c r="AT180" s="150" t="s">
        <v>184</v>
      </c>
      <c r="AU180" s="150" t="s">
        <v>83</v>
      </c>
      <c r="AV180" s="12" t="s">
        <v>83</v>
      </c>
      <c r="AW180" s="12" t="s">
        <v>30</v>
      </c>
      <c r="AX180" s="12" t="s">
        <v>73</v>
      </c>
      <c r="AY180" s="150" t="s">
        <v>173</v>
      </c>
    </row>
    <row r="181" spans="2:65" s="13" customFormat="1" ht="11.25">
      <c r="B181" s="167"/>
      <c r="D181" s="145" t="s">
        <v>184</v>
      </c>
      <c r="E181" s="168" t="s">
        <v>1</v>
      </c>
      <c r="F181" s="169" t="s">
        <v>226</v>
      </c>
      <c r="H181" s="170">
        <v>19.55</v>
      </c>
      <c r="I181" s="171"/>
      <c r="L181" s="167"/>
      <c r="M181" s="172"/>
      <c r="T181" s="173"/>
      <c r="AT181" s="168" t="s">
        <v>184</v>
      </c>
      <c r="AU181" s="168" t="s">
        <v>83</v>
      </c>
      <c r="AV181" s="13" t="s">
        <v>180</v>
      </c>
      <c r="AW181" s="13" t="s">
        <v>30</v>
      </c>
      <c r="AX181" s="13" t="s">
        <v>81</v>
      </c>
      <c r="AY181" s="168" t="s">
        <v>173</v>
      </c>
    </row>
    <row r="182" spans="2:65" s="1" customFormat="1" ht="37.9" customHeight="1">
      <c r="B182" s="31"/>
      <c r="C182" s="132" t="s">
        <v>259</v>
      </c>
      <c r="D182" s="132" t="s">
        <v>175</v>
      </c>
      <c r="E182" s="133" t="s">
        <v>959</v>
      </c>
      <c r="F182" s="134" t="s">
        <v>960</v>
      </c>
      <c r="G182" s="135" t="s">
        <v>201</v>
      </c>
      <c r="H182" s="136">
        <v>3.9049999999999998</v>
      </c>
      <c r="I182" s="137"/>
      <c r="J182" s="138">
        <f>ROUND(I182*H182,2)</f>
        <v>0</v>
      </c>
      <c r="K182" s="134" t="s">
        <v>179</v>
      </c>
      <c r="L182" s="31"/>
      <c r="M182" s="139" t="s">
        <v>1</v>
      </c>
      <c r="N182" s="140" t="s">
        <v>38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180</v>
      </c>
      <c r="AT182" s="143" t="s">
        <v>175</v>
      </c>
      <c r="AU182" s="143" t="s">
        <v>83</v>
      </c>
      <c r="AY182" s="16" t="s">
        <v>173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81</v>
      </c>
      <c r="BK182" s="144">
        <f>ROUND(I182*H182,2)</f>
        <v>0</v>
      </c>
      <c r="BL182" s="16" t="s">
        <v>180</v>
      </c>
      <c r="BM182" s="143" t="s">
        <v>961</v>
      </c>
    </row>
    <row r="183" spans="2:65" s="1" customFormat="1" ht="19.5">
      <c r="B183" s="31"/>
      <c r="D183" s="145" t="s">
        <v>182</v>
      </c>
      <c r="F183" s="146" t="s">
        <v>960</v>
      </c>
      <c r="I183" s="147"/>
      <c r="L183" s="31"/>
      <c r="M183" s="148"/>
      <c r="T183" s="55"/>
      <c r="AT183" s="16" t="s">
        <v>182</v>
      </c>
      <c r="AU183" s="16" t="s">
        <v>83</v>
      </c>
    </row>
    <row r="184" spans="2:65" s="11" customFormat="1" ht="25.9" customHeight="1">
      <c r="B184" s="120"/>
      <c r="D184" s="121" t="s">
        <v>72</v>
      </c>
      <c r="E184" s="122" t="s">
        <v>480</v>
      </c>
      <c r="F184" s="122" t="s">
        <v>481</v>
      </c>
      <c r="I184" s="123"/>
      <c r="J184" s="124">
        <f>BK184</f>
        <v>0</v>
      </c>
      <c r="L184" s="120"/>
      <c r="M184" s="125"/>
      <c r="P184" s="126">
        <f>P185+P274+P363+P453</f>
        <v>0</v>
      </c>
      <c r="R184" s="126">
        <f>R185+R274+R363+R453</f>
        <v>0.70977777850000012</v>
      </c>
      <c r="T184" s="127">
        <f>T185+T274+T363+T453</f>
        <v>5.1599999999999997E-3</v>
      </c>
      <c r="AR184" s="121" t="s">
        <v>83</v>
      </c>
      <c r="AT184" s="128" t="s">
        <v>72</v>
      </c>
      <c r="AU184" s="128" t="s">
        <v>73</v>
      </c>
      <c r="AY184" s="121" t="s">
        <v>173</v>
      </c>
      <c r="BK184" s="129">
        <f>BK185+BK274+BK363+BK453</f>
        <v>0</v>
      </c>
    </row>
    <row r="185" spans="2:65" s="11" customFormat="1" ht="22.9" customHeight="1">
      <c r="B185" s="120"/>
      <c r="D185" s="121" t="s">
        <v>72</v>
      </c>
      <c r="E185" s="130" t="s">
        <v>962</v>
      </c>
      <c r="F185" s="130" t="s">
        <v>963</v>
      </c>
      <c r="I185" s="123"/>
      <c r="J185" s="131">
        <f>BK185</f>
        <v>0</v>
      </c>
      <c r="L185" s="120"/>
      <c r="M185" s="125"/>
      <c r="P185" s="126">
        <f>SUM(P186:P273)</f>
        <v>0</v>
      </c>
      <c r="R185" s="126">
        <f>SUM(R186:R273)</f>
        <v>0.18211999999999998</v>
      </c>
      <c r="T185" s="127">
        <f>SUM(T186:T273)</f>
        <v>0</v>
      </c>
      <c r="AR185" s="121" t="s">
        <v>83</v>
      </c>
      <c r="AT185" s="128" t="s">
        <v>72</v>
      </c>
      <c r="AU185" s="128" t="s">
        <v>81</v>
      </c>
      <c r="AY185" s="121" t="s">
        <v>173</v>
      </c>
      <c r="BK185" s="129">
        <f>SUM(BK186:BK273)</f>
        <v>0</v>
      </c>
    </row>
    <row r="186" spans="2:65" s="1" customFormat="1" ht="16.5" customHeight="1">
      <c r="B186" s="31"/>
      <c r="C186" s="132" t="s">
        <v>264</v>
      </c>
      <c r="D186" s="132" t="s">
        <v>175</v>
      </c>
      <c r="E186" s="133" t="s">
        <v>964</v>
      </c>
      <c r="F186" s="134" t="s">
        <v>965</v>
      </c>
      <c r="G186" s="135" t="s">
        <v>234</v>
      </c>
      <c r="H186" s="136">
        <v>3</v>
      </c>
      <c r="I186" s="137"/>
      <c r="J186" s="138">
        <f>ROUND(I186*H186,2)</f>
        <v>0</v>
      </c>
      <c r="K186" s="134" t="s">
        <v>179</v>
      </c>
      <c r="L186" s="31"/>
      <c r="M186" s="139" t="s">
        <v>1</v>
      </c>
      <c r="N186" s="140" t="s">
        <v>38</v>
      </c>
      <c r="P186" s="141">
        <f>O186*H186</f>
        <v>0</v>
      </c>
      <c r="Q186" s="141">
        <v>2.9659999999999999E-2</v>
      </c>
      <c r="R186" s="141">
        <f>Q186*H186</f>
        <v>8.8980000000000004E-2</v>
      </c>
      <c r="S186" s="141">
        <v>0</v>
      </c>
      <c r="T186" s="142">
        <f>S186*H186</f>
        <v>0</v>
      </c>
      <c r="AR186" s="143" t="s">
        <v>269</v>
      </c>
      <c r="AT186" s="143" t="s">
        <v>175</v>
      </c>
      <c r="AU186" s="143" t="s">
        <v>83</v>
      </c>
      <c r="AY186" s="16" t="s">
        <v>173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81</v>
      </c>
      <c r="BK186" s="144">
        <f>ROUND(I186*H186,2)</f>
        <v>0</v>
      </c>
      <c r="BL186" s="16" t="s">
        <v>269</v>
      </c>
      <c r="BM186" s="143" t="s">
        <v>966</v>
      </c>
    </row>
    <row r="187" spans="2:65" s="1" customFormat="1" ht="11.25">
      <c r="B187" s="31"/>
      <c r="D187" s="145" t="s">
        <v>182</v>
      </c>
      <c r="F187" s="146" t="s">
        <v>965</v>
      </c>
      <c r="I187" s="147"/>
      <c r="L187" s="31"/>
      <c r="M187" s="148"/>
      <c r="T187" s="55"/>
      <c r="AT187" s="16" t="s">
        <v>182</v>
      </c>
      <c r="AU187" s="16" t="s">
        <v>83</v>
      </c>
    </row>
    <row r="188" spans="2:65" s="12" customFormat="1" ht="11.25">
      <c r="B188" s="149"/>
      <c r="D188" s="145" t="s">
        <v>184</v>
      </c>
      <c r="E188" s="150" t="s">
        <v>1</v>
      </c>
      <c r="F188" s="151" t="s">
        <v>967</v>
      </c>
      <c r="H188" s="152">
        <v>3</v>
      </c>
      <c r="I188" s="153"/>
      <c r="L188" s="149"/>
      <c r="M188" s="154"/>
      <c r="T188" s="155"/>
      <c r="AT188" s="150" t="s">
        <v>184</v>
      </c>
      <c r="AU188" s="150" t="s">
        <v>83</v>
      </c>
      <c r="AV188" s="12" t="s">
        <v>83</v>
      </c>
      <c r="AW188" s="12" t="s">
        <v>30</v>
      </c>
      <c r="AX188" s="12" t="s">
        <v>73</v>
      </c>
      <c r="AY188" s="150" t="s">
        <v>173</v>
      </c>
    </row>
    <row r="189" spans="2:65" s="13" customFormat="1" ht="11.25">
      <c r="B189" s="167"/>
      <c r="D189" s="145" t="s">
        <v>184</v>
      </c>
      <c r="E189" s="168" t="s">
        <v>1</v>
      </c>
      <c r="F189" s="169" t="s">
        <v>226</v>
      </c>
      <c r="H189" s="170">
        <v>3</v>
      </c>
      <c r="I189" s="171"/>
      <c r="L189" s="167"/>
      <c r="M189" s="172"/>
      <c r="T189" s="173"/>
      <c r="AT189" s="168" t="s">
        <v>184</v>
      </c>
      <c r="AU189" s="168" t="s">
        <v>83</v>
      </c>
      <c r="AV189" s="13" t="s">
        <v>180</v>
      </c>
      <c r="AW189" s="13" t="s">
        <v>30</v>
      </c>
      <c r="AX189" s="13" t="s">
        <v>81</v>
      </c>
      <c r="AY189" s="168" t="s">
        <v>173</v>
      </c>
    </row>
    <row r="190" spans="2:65" s="1" customFormat="1" ht="16.5" customHeight="1">
      <c r="B190" s="31"/>
      <c r="C190" s="132" t="s">
        <v>269</v>
      </c>
      <c r="D190" s="132" t="s">
        <v>175</v>
      </c>
      <c r="E190" s="133" t="s">
        <v>968</v>
      </c>
      <c r="F190" s="134" t="s">
        <v>969</v>
      </c>
      <c r="G190" s="135" t="s">
        <v>234</v>
      </c>
      <c r="H190" s="136">
        <v>3</v>
      </c>
      <c r="I190" s="137"/>
      <c r="J190" s="138">
        <f>ROUND(I190*H190,2)</f>
        <v>0</v>
      </c>
      <c r="K190" s="134" t="s">
        <v>179</v>
      </c>
      <c r="L190" s="31"/>
      <c r="M190" s="139" t="s">
        <v>1</v>
      </c>
      <c r="N190" s="140" t="s">
        <v>38</v>
      </c>
      <c r="P190" s="141">
        <f>O190*H190</f>
        <v>0</v>
      </c>
      <c r="Q190" s="141">
        <v>2.48E-3</v>
      </c>
      <c r="R190" s="141">
        <f>Q190*H190</f>
        <v>7.4400000000000004E-3</v>
      </c>
      <c r="S190" s="141">
        <v>0</v>
      </c>
      <c r="T190" s="142">
        <f>S190*H190</f>
        <v>0</v>
      </c>
      <c r="AR190" s="143" t="s">
        <v>269</v>
      </c>
      <c r="AT190" s="143" t="s">
        <v>175</v>
      </c>
      <c r="AU190" s="143" t="s">
        <v>83</v>
      </c>
      <c r="AY190" s="16" t="s">
        <v>173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81</v>
      </c>
      <c r="BK190" s="144">
        <f>ROUND(I190*H190,2)</f>
        <v>0</v>
      </c>
      <c r="BL190" s="16" t="s">
        <v>269</v>
      </c>
      <c r="BM190" s="143" t="s">
        <v>970</v>
      </c>
    </row>
    <row r="191" spans="2:65" s="1" customFormat="1" ht="11.25">
      <c r="B191" s="31"/>
      <c r="D191" s="145" t="s">
        <v>182</v>
      </c>
      <c r="F191" s="146" t="s">
        <v>969</v>
      </c>
      <c r="I191" s="147"/>
      <c r="L191" s="31"/>
      <c r="M191" s="148"/>
      <c r="T191" s="55"/>
      <c r="AT191" s="16" t="s">
        <v>182</v>
      </c>
      <c r="AU191" s="16" t="s">
        <v>83</v>
      </c>
    </row>
    <row r="192" spans="2:65" s="12" customFormat="1" ht="11.25">
      <c r="B192" s="149"/>
      <c r="D192" s="145" t="s">
        <v>184</v>
      </c>
      <c r="E192" s="150" t="s">
        <v>1</v>
      </c>
      <c r="F192" s="151" t="s">
        <v>967</v>
      </c>
      <c r="H192" s="152">
        <v>3</v>
      </c>
      <c r="I192" s="153"/>
      <c r="L192" s="149"/>
      <c r="M192" s="154"/>
      <c r="T192" s="155"/>
      <c r="AT192" s="150" t="s">
        <v>184</v>
      </c>
      <c r="AU192" s="150" t="s">
        <v>83</v>
      </c>
      <c r="AV192" s="12" t="s">
        <v>83</v>
      </c>
      <c r="AW192" s="12" t="s">
        <v>30</v>
      </c>
      <c r="AX192" s="12" t="s">
        <v>73</v>
      </c>
      <c r="AY192" s="150" t="s">
        <v>173</v>
      </c>
    </row>
    <row r="193" spans="2:65" s="13" customFormat="1" ht="11.25">
      <c r="B193" s="167"/>
      <c r="D193" s="145" t="s">
        <v>184</v>
      </c>
      <c r="E193" s="168" t="s">
        <v>1</v>
      </c>
      <c r="F193" s="169" t="s">
        <v>226</v>
      </c>
      <c r="H193" s="170">
        <v>3</v>
      </c>
      <c r="I193" s="171"/>
      <c r="L193" s="167"/>
      <c r="M193" s="172"/>
      <c r="T193" s="173"/>
      <c r="AT193" s="168" t="s">
        <v>184</v>
      </c>
      <c r="AU193" s="168" t="s">
        <v>83</v>
      </c>
      <c r="AV193" s="13" t="s">
        <v>180</v>
      </c>
      <c r="AW193" s="13" t="s">
        <v>30</v>
      </c>
      <c r="AX193" s="13" t="s">
        <v>81</v>
      </c>
      <c r="AY193" s="168" t="s">
        <v>173</v>
      </c>
    </row>
    <row r="194" spans="2:65" s="1" customFormat="1" ht="16.5" customHeight="1">
      <c r="B194" s="31"/>
      <c r="C194" s="132" t="s">
        <v>274</v>
      </c>
      <c r="D194" s="132" t="s">
        <v>175</v>
      </c>
      <c r="E194" s="133" t="s">
        <v>971</v>
      </c>
      <c r="F194" s="134" t="s">
        <v>972</v>
      </c>
      <c r="G194" s="135" t="s">
        <v>234</v>
      </c>
      <c r="H194" s="136">
        <v>3</v>
      </c>
      <c r="I194" s="137"/>
      <c r="J194" s="138">
        <f>ROUND(I194*H194,2)</f>
        <v>0</v>
      </c>
      <c r="K194" s="134" t="s">
        <v>179</v>
      </c>
      <c r="L194" s="31"/>
      <c r="M194" s="139" t="s">
        <v>1</v>
      </c>
      <c r="N194" s="140" t="s">
        <v>38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269</v>
      </c>
      <c r="AT194" s="143" t="s">
        <v>175</v>
      </c>
      <c r="AU194" s="143" t="s">
        <v>83</v>
      </c>
      <c r="AY194" s="16" t="s">
        <v>173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81</v>
      </c>
      <c r="BK194" s="144">
        <f>ROUND(I194*H194,2)</f>
        <v>0</v>
      </c>
      <c r="BL194" s="16" t="s">
        <v>269</v>
      </c>
      <c r="BM194" s="143" t="s">
        <v>973</v>
      </c>
    </row>
    <row r="195" spans="2:65" s="1" customFormat="1" ht="11.25">
      <c r="B195" s="31"/>
      <c r="D195" s="145" t="s">
        <v>182</v>
      </c>
      <c r="F195" s="146" t="s">
        <v>972</v>
      </c>
      <c r="I195" s="147"/>
      <c r="L195" s="31"/>
      <c r="M195" s="148"/>
      <c r="T195" s="55"/>
      <c r="AT195" s="16" t="s">
        <v>182</v>
      </c>
      <c r="AU195" s="16" t="s">
        <v>83</v>
      </c>
    </row>
    <row r="196" spans="2:65" s="12" customFormat="1" ht="11.25">
      <c r="B196" s="149"/>
      <c r="D196" s="145" t="s">
        <v>184</v>
      </c>
      <c r="E196" s="150" t="s">
        <v>1</v>
      </c>
      <c r="F196" s="151" t="s">
        <v>967</v>
      </c>
      <c r="H196" s="152">
        <v>3</v>
      </c>
      <c r="I196" s="153"/>
      <c r="L196" s="149"/>
      <c r="M196" s="154"/>
      <c r="T196" s="155"/>
      <c r="AT196" s="150" t="s">
        <v>184</v>
      </c>
      <c r="AU196" s="150" t="s">
        <v>83</v>
      </c>
      <c r="AV196" s="12" t="s">
        <v>83</v>
      </c>
      <c r="AW196" s="12" t="s">
        <v>30</v>
      </c>
      <c r="AX196" s="12" t="s">
        <v>73</v>
      </c>
      <c r="AY196" s="150" t="s">
        <v>173</v>
      </c>
    </row>
    <row r="197" spans="2:65" s="13" customFormat="1" ht="11.25">
      <c r="B197" s="167"/>
      <c r="D197" s="145" t="s">
        <v>184</v>
      </c>
      <c r="E197" s="168" t="s">
        <v>1</v>
      </c>
      <c r="F197" s="169" t="s">
        <v>226</v>
      </c>
      <c r="H197" s="170">
        <v>3</v>
      </c>
      <c r="I197" s="171"/>
      <c r="L197" s="167"/>
      <c r="M197" s="172"/>
      <c r="T197" s="173"/>
      <c r="AT197" s="168" t="s">
        <v>184</v>
      </c>
      <c r="AU197" s="168" t="s">
        <v>83</v>
      </c>
      <c r="AV197" s="13" t="s">
        <v>180</v>
      </c>
      <c r="AW197" s="13" t="s">
        <v>30</v>
      </c>
      <c r="AX197" s="13" t="s">
        <v>81</v>
      </c>
      <c r="AY197" s="168" t="s">
        <v>173</v>
      </c>
    </row>
    <row r="198" spans="2:65" s="1" customFormat="1" ht="16.5" customHeight="1">
      <c r="B198" s="31"/>
      <c r="C198" s="132" t="s">
        <v>279</v>
      </c>
      <c r="D198" s="132" t="s">
        <v>175</v>
      </c>
      <c r="E198" s="133" t="s">
        <v>974</v>
      </c>
      <c r="F198" s="134" t="s">
        <v>975</v>
      </c>
      <c r="G198" s="135" t="s">
        <v>282</v>
      </c>
      <c r="H198" s="136">
        <v>20</v>
      </c>
      <c r="I198" s="137"/>
      <c r="J198" s="138">
        <f>ROUND(I198*H198,2)</f>
        <v>0</v>
      </c>
      <c r="K198" s="134" t="s">
        <v>179</v>
      </c>
      <c r="L198" s="31"/>
      <c r="M198" s="139" t="s">
        <v>1</v>
      </c>
      <c r="N198" s="140" t="s">
        <v>38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269</v>
      </c>
      <c r="AT198" s="143" t="s">
        <v>175</v>
      </c>
      <c r="AU198" s="143" t="s">
        <v>83</v>
      </c>
      <c r="AY198" s="16" t="s">
        <v>173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81</v>
      </c>
      <c r="BK198" s="144">
        <f>ROUND(I198*H198,2)</f>
        <v>0</v>
      </c>
      <c r="BL198" s="16" t="s">
        <v>269</v>
      </c>
      <c r="BM198" s="143" t="s">
        <v>976</v>
      </c>
    </row>
    <row r="199" spans="2:65" s="1" customFormat="1" ht="11.25">
      <c r="B199" s="31"/>
      <c r="D199" s="145" t="s">
        <v>182</v>
      </c>
      <c r="F199" s="146" t="s">
        <v>975</v>
      </c>
      <c r="I199" s="147"/>
      <c r="L199" s="31"/>
      <c r="M199" s="148"/>
      <c r="T199" s="55"/>
      <c r="AT199" s="16" t="s">
        <v>182</v>
      </c>
      <c r="AU199" s="16" t="s">
        <v>83</v>
      </c>
    </row>
    <row r="200" spans="2:65" s="12" customFormat="1" ht="11.25">
      <c r="B200" s="149"/>
      <c r="D200" s="145" t="s">
        <v>184</v>
      </c>
      <c r="E200" s="150" t="s">
        <v>1</v>
      </c>
      <c r="F200" s="151" t="s">
        <v>977</v>
      </c>
      <c r="H200" s="152">
        <v>20</v>
      </c>
      <c r="I200" s="153"/>
      <c r="L200" s="149"/>
      <c r="M200" s="154"/>
      <c r="T200" s="155"/>
      <c r="AT200" s="150" t="s">
        <v>184</v>
      </c>
      <c r="AU200" s="150" t="s">
        <v>83</v>
      </c>
      <c r="AV200" s="12" t="s">
        <v>83</v>
      </c>
      <c r="AW200" s="12" t="s">
        <v>30</v>
      </c>
      <c r="AX200" s="12" t="s">
        <v>73</v>
      </c>
      <c r="AY200" s="150" t="s">
        <v>173</v>
      </c>
    </row>
    <row r="201" spans="2:65" s="13" customFormat="1" ht="11.25">
      <c r="B201" s="167"/>
      <c r="D201" s="145" t="s">
        <v>184</v>
      </c>
      <c r="E201" s="168" t="s">
        <v>1</v>
      </c>
      <c r="F201" s="169" t="s">
        <v>226</v>
      </c>
      <c r="H201" s="170">
        <v>20</v>
      </c>
      <c r="I201" s="171"/>
      <c r="L201" s="167"/>
      <c r="M201" s="172"/>
      <c r="T201" s="173"/>
      <c r="AT201" s="168" t="s">
        <v>184</v>
      </c>
      <c r="AU201" s="168" t="s">
        <v>83</v>
      </c>
      <c r="AV201" s="13" t="s">
        <v>180</v>
      </c>
      <c r="AW201" s="13" t="s">
        <v>30</v>
      </c>
      <c r="AX201" s="13" t="s">
        <v>81</v>
      </c>
      <c r="AY201" s="168" t="s">
        <v>173</v>
      </c>
    </row>
    <row r="202" spans="2:65" s="1" customFormat="1" ht="21.75" customHeight="1">
      <c r="B202" s="31"/>
      <c r="C202" s="132" t="s">
        <v>289</v>
      </c>
      <c r="D202" s="132" t="s">
        <v>175</v>
      </c>
      <c r="E202" s="133" t="s">
        <v>978</v>
      </c>
      <c r="F202" s="134" t="s">
        <v>979</v>
      </c>
      <c r="G202" s="135" t="s">
        <v>282</v>
      </c>
      <c r="H202" s="136">
        <v>6</v>
      </c>
      <c r="I202" s="137"/>
      <c r="J202" s="138">
        <f>ROUND(I202*H202,2)</f>
        <v>0</v>
      </c>
      <c r="K202" s="134" t="s">
        <v>179</v>
      </c>
      <c r="L202" s="31"/>
      <c r="M202" s="139" t="s">
        <v>1</v>
      </c>
      <c r="N202" s="140" t="s">
        <v>38</v>
      </c>
      <c r="P202" s="141">
        <f>O202*H202</f>
        <v>0</v>
      </c>
      <c r="Q202" s="141">
        <v>1.42E-3</v>
      </c>
      <c r="R202" s="141">
        <f>Q202*H202</f>
        <v>8.5199999999999998E-3</v>
      </c>
      <c r="S202" s="141">
        <v>0</v>
      </c>
      <c r="T202" s="142">
        <f>S202*H202</f>
        <v>0</v>
      </c>
      <c r="AR202" s="143" t="s">
        <v>269</v>
      </c>
      <c r="AT202" s="143" t="s">
        <v>175</v>
      </c>
      <c r="AU202" s="143" t="s">
        <v>83</v>
      </c>
      <c r="AY202" s="16" t="s">
        <v>173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81</v>
      </c>
      <c r="BK202" s="144">
        <f>ROUND(I202*H202,2)</f>
        <v>0</v>
      </c>
      <c r="BL202" s="16" t="s">
        <v>269</v>
      </c>
      <c r="BM202" s="143" t="s">
        <v>980</v>
      </c>
    </row>
    <row r="203" spans="2:65" s="1" customFormat="1" ht="11.25">
      <c r="B203" s="31"/>
      <c r="D203" s="145" t="s">
        <v>182</v>
      </c>
      <c r="F203" s="146" t="s">
        <v>979</v>
      </c>
      <c r="I203" s="147"/>
      <c r="L203" s="31"/>
      <c r="M203" s="148"/>
      <c r="T203" s="55"/>
      <c r="AT203" s="16" t="s">
        <v>182</v>
      </c>
      <c r="AU203" s="16" t="s">
        <v>83</v>
      </c>
    </row>
    <row r="204" spans="2:65" s="12" customFormat="1" ht="11.25">
      <c r="B204" s="149"/>
      <c r="D204" s="145" t="s">
        <v>184</v>
      </c>
      <c r="E204" s="150" t="s">
        <v>1</v>
      </c>
      <c r="F204" s="151" t="s">
        <v>981</v>
      </c>
      <c r="H204" s="152">
        <v>6</v>
      </c>
      <c r="I204" s="153"/>
      <c r="L204" s="149"/>
      <c r="M204" s="154"/>
      <c r="T204" s="155"/>
      <c r="AT204" s="150" t="s">
        <v>184</v>
      </c>
      <c r="AU204" s="150" t="s">
        <v>83</v>
      </c>
      <c r="AV204" s="12" t="s">
        <v>83</v>
      </c>
      <c r="AW204" s="12" t="s">
        <v>30</v>
      </c>
      <c r="AX204" s="12" t="s">
        <v>73</v>
      </c>
      <c r="AY204" s="150" t="s">
        <v>173</v>
      </c>
    </row>
    <row r="205" spans="2:65" s="13" customFormat="1" ht="11.25">
      <c r="B205" s="167"/>
      <c r="D205" s="145" t="s">
        <v>184</v>
      </c>
      <c r="E205" s="168" t="s">
        <v>1</v>
      </c>
      <c r="F205" s="169" t="s">
        <v>226</v>
      </c>
      <c r="H205" s="170">
        <v>6</v>
      </c>
      <c r="I205" s="171"/>
      <c r="L205" s="167"/>
      <c r="M205" s="172"/>
      <c r="T205" s="173"/>
      <c r="AT205" s="168" t="s">
        <v>184</v>
      </c>
      <c r="AU205" s="168" t="s">
        <v>83</v>
      </c>
      <c r="AV205" s="13" t="s">
        <v>180</v>
      </c>
      <c r="AW205" s="13" t="s">
        <v>30</v>
      </c>
      <c r="AX205" s="13" t="s">
        <v>81</v>
      </c>
      <c r="AY205" s="168" t="s">
        <v>173</v>
      </c>
    </row>
    <row r="206" spans="2:65" s="1" customFormat="1" ht="21.75" customHeight="1">
      <c r="B206" s="31"/>
      <c r="C206" s="132" t="s">
        <v>295</v>
      </c>
      <c r="D206" s="132" t="s">
        <v>175</v>
      </c>
      <c r="E206" s="133" t="s">
        <v>982</v>
      </c>
      <c r="F206" s="134" t="s">
        <v>983</v>
      </c>
      <c r="G206" s="135" t="s">
        <v>282</v>
      </c>
      <c r="H206" s="136">
        <v>15</v>
      </c>
      <c r="I206" s="137"/>
      <c r="J206" s="138">
        <f>ROUND(I206*H206,2)</f>
        <v>0</v>
      </c>
      <c r="K206" s="134" t="s">
        <v>179</v>
      </c>
      <c r="L206" s="31"/>
      <c r="M206" s="139" t="s">
        <v>1</v>
      </c>
      <c r="N206" s="140" t="s">
        <v>38</v>
      </c>
      <c r="P206" s="141">
        <f>O206*H206</f>
        <v>0</v>
      </c>
      <c r="Q206" s="141">
        <v>1.97E-3</v>
      </c>
      <c r="R206" s="141">
        <f>Q206*H206</f>
        <v>2.955E-2</v>
      </c>
      <c r="S206" s="141">
        <v>0</v>
      </c>
      <c r="T206" s="142">
        <f>S206*H206</f>
        <v>0</v>
      </c>
      <c r="AR206" s="143" t="s">
        <v>269</v>
      </c>
      <c r="AT206" s="143" t="s">
        <v>175</v>
      </c>
      <c r="AU206" s="143" t="s">
        <v>83</v>
      </c>
      <c r="AY206" s="16" t="s">
        <v>173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81</v>
      </c>
      <c r="BK206" s="144">
        <f>ROUND(I206*H206,2)</f>
        <v>0</v>
      </c>
      <c r="BL206" s="16" t="s">
        <v>269</v>
      </c>
      <c r="BM206" s="143" t="s">
        <v>984</v>
      </c>
    </row>
    <row r="207" spans="2:65" s="1" customFormat="1" ht="11.25">
      <c r="B207" s="31"/>
      <c r="D207" s="145" t="s">
        <v>182</v>
      </c>
      <c r="F207" s="146" t="s">
        <v>983</v>
      </c>
      <c r="I207" s="147"/>
      <c r="L207" s="31"/>
      <c r="M207" s="148"/>
      <c r="T207" s="55"/>
      <c r="AT207" s="16" t="s">
        <v>182</v>
      </c>
      <c r="AU207" s="16" t="s">
        <v>83</v>
      </c>
    </row>
    <row r="208" spans="2:65" s="12" customFormat="1" ht="11.25">
      <c r="B208" s="149"/>
      <c r="D208" s="145" t="s">
        <v>184</v>
      </c>
      <c r="E208" s="150" t="s">
        <v>1</v>
      </c>
      <c r="F208" s="151" t="s">
        <v>985</v>
      </c>
      <c r="H208" s="152">
        <v>15</v>
      </c>
      <c r="I208" s="153"/>
      <c r="L208" s="149"/>
      <c r="M208" s="154"/>
      <c r="T208" s="155"/>
      <c r="AT208" s="150" t="s">
        <v>184</v>
      </c>
      <c r="AU208" s="150" t="s">
        <v>83</v>
      </c>
      <c r="AV208" s="12" t="s">
        <v>83</v>
      </c>
      <c r="AW208" s="12" t="s">
        <v>30</v>
      </c>
      <c r="AX208" s="12" t="s">
        <v>73</v>
      </c>
      <c r="AY208" s="150" t="s">
        <v>173</v>
      </c>
    </row>
    <row r="209" spans="2:65" s="13" customFormat="1" ht="11.25">
      <c r="B209" s="167"/>
      <c r="D209" s="145" t="s">
        <v>184</v>
      </c>
      <c r="E209" s="168" t="s">
        <v>1</v>
      </c>
      <c r="F209" s="169" t="s">
        <v>226</v>
      </c>
      <c r="H209" s="170">
        <v>15</v>
      </c>
      <c r="I209" s="171"/>
      <c r="L209" s="167"/>
      <c r="M209" s="172"/>
      <c r="T209" s="173"/>
      <c r="AT209" s="168" t="s">
        <v>184</v>
      </c>
      <c r="AU209" s="168" t="s">
        <v>83</v>
      </c>
      <c r="AV209" s="13" t="s">
        <v>180</v>
      </c>
      <c r="AW209" s="13" t="s">
        <v>30</v>
      </c>
      <c r="AX209" s="13" t="s">
        <v>81</v>
      </c>
      <c r="AY209" s="168" t="s">
        <v>173</v>
      </c>
    </row>
    <row r="210" spans="2:65" s="1" customFormat="1" ht="16.5" customHeight="1">
      <c r="B210" s="31"/>
      <c r="C210" s="132" t="s">
        <v>7</v>
      </c>
      <c r="D210" s="132" t="s">
        <v>175</v>
      </c>
      <c r="E210" s="133" t="s">
        <v>986</v>
      </c>
      <c r="F210" s="134" t="s">
        <v>987</v>
      </c>
      <c r="G210" s="135" t="s">
        <v>282</v>
      </c>
      <c r="H210" s="136">
        <v>6</v>
      </c>
      <c r="I210" s="137"/>
      <c r="J210" s="138">
        <f>ROUND(I210*H210,2)</f>
        <v>0</v>
      </c>
      <c r="K210" s="134" t="s">
        <v>179</v>
      </c>
      <c r="L210" s="31"/>
      <c r="M210" s="139" t="s">
        <v>1</v>
      </c>
      <c r="N210" s="140" t="s">
        <v>38</v>
      </c>
      <c r="P210" s="141">
        <f>O210*H210</f>
        <v>0</v>
      </c>
      <c r="Q210" s="141">
        <v>6.3000000000000003E-4</v>
      </c>
      <c r="R210" s="141">
        <f>Q210*H210</f>
        <v>3.7800000000000004E-3</v>
      </c>
      <c r="S210" s="141">
        <v>0</v>
      </c>
      <c r="T210" s="142">
        <f>S210*H210</f>
        <v>0</v>
      </c>
      <c r="AR210" s="143" t="s">
        <v>269</v>
      </c>
      <c r="AT210" s="143" t="s">
        <v>175</v>
      </c>
      <c r="AU210" s="143" t="s">
        <v>83</v>
      </c>
      <c r="AY210" s="16" t="s">
        <v>173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81</v>
      </c>
      <c r="BK210" s="144">
        <f>ROUND(I210*H210,2)</f>
        <v>0</v>
      </c>
      <c r="BL210" s="16" t="s">
        <v>269</v>
      </c>
      <c r="BM210" s="143" t="s">
        <v>988</v>
      </c>
    </row>
    <row r="211" spans="2:65" s="1" customFormat="1" ht="11.25">
      <c r="B211" s="31"/>
      <c r="D211" s="145" t="s">
        <v>182</v>
      </c>
      <c r="F211" s="146" t="s">
        <v>987</v>
      </c>
      <c r="I211" s="147"/>
      <c r="L211" s="31"/>
      <c r="M211" s="148"/>
      <c r="T211" s="55"/>
      <c r="AT211" s="16" t="s">
        <v>182</v>
      </c>
      <c r="AU211" s="16" t="s">
        <v>83</v>
      </c>
    </row>
    <row r="212" spans="2:65" s="12" customFormat="1" ht="11.25">
      <c r="B212" s="149"/>
      <c r="D212" s="145" t="s">
        <v>184</v>
      </c>
      <c r="E212" s="150" t="s">
        <v>1</v>
      </c>
      <c r="F212" s="151" t="s">
        <v>989</v>
      </c>
      <c r="H212" s="152">
        <v>6</v>
      </c>
      <c r="I212" s="153"/>
      <c r="L212" s="149"/>
      <c r="M212" s="154"/>
      <c r="T212" s="155"/>
      <c r="AT212" s="150" t="s">
        <v>184</v>
      </c>
      <c r="AU212" s="150" t="s">
        <v>83</v>
      </c>
      <c r="AV212" s="12" t="s">
        <v>83</v>
      </c>
      <c r="AW212" s="12" t="s">
        <v>30</v>
      </c>
      <c r="AX212" s="12" t="s">
        <v>73</v>
      </c>
      <c r="AY212" s="150" t="s">
        <v>173</v>
      </c>
    </row>
    <row r="213" spans="2:65" s="13" customFormat="1" ht="11.25">
      <c r="B213" s="167"/>
      <c r="D213" s="145" t="s">
        <v>184</v>
      </c>
      <c r="E213" s="168" t="s">
        <v>1</v>
      </c>
      <c r="F213" s="169" t="s">
        <v>226</v>
      </c>
      <c r="H213" s="170">
        <v>6</v>
      </c>
      <c r="I213" s="171"/>
      <c r="L213" s="167"/>
      <c r="M213" s="172"/>
      <c r="T213" s="173"/>
      <c r="AT213" s="168" t="s">
        <v>184</v>
      </c>
      <c r="AU213" s="168" t="s">
        <v>83</v>
      </c>
      <c r="AV213" s="13" t="s">
        <v>180</v>
      </c>
      <c r="AW213" s="13" t="s">
        <v>30</v>
      </c>
      <c r="AX213" s="13" t="s">
        <v>81</v>
      </c>
      <c r="AY213" s="168" t="s">
        <v>173</v>
      </c>
    </row>
    <row r="214" spans="2:65" s="1" customFormat="1" ht="16.5" customHeight="1">
      <c r="B214" s="31"/>
      <c r="C214" s="132" t="s">
        <v>308</v>
      </c>
      <c r="D214" s="132" t="s">
        <v>175</v>
      </c>
      <c r="E214" s="133" t="s">
        <v>990</v>
      </c>
      <c r="F214" s="134" t="s">
        <v>991</v>
      </c>
      <c r="G214" s="135" t="s">
        <v>282</v>
      </c>
      <c r="H214" s="136">
        <v>6</v>
      </c>
      <c r="I214" s="137"/>
      <c r="J214" s="138">
        <f>ROUND(I214*H214,2)</f>
        <v>0</v>
      </c>
      <c r="K214" s="134" t="s">
        <v>179</v>
      </c>
      <c r="L214" s="31"/>
      <c r="M214" s="139" t="s">
        <v>1</v>
      </c>
      <c r="N214" s="140" t="s">
        <v>38</v>
      </c>
      <c r="P214" s="141">
        <f>O214*H214</f>
        <v>0</v>
      </c>
      <c r="Q214" s="141">
        <v>1.2999999999999999E-3</v>
      </c>
      <c r="R214" s="141">
        <f>Q214*H214</f>
        <v>7.7999999999999996E-3</v>
      </c>
      <c r="S214" s="141">
        <v>0</v>
      </c>
      <c r="T214" s="142">
        <f>S214*H214</f>
        <v>0</v>
      </c>
      <c r="AR214" s="143" t="s">
        <v>269</v>
      </c>
      <c r="AT214" s="143" t="s">
        <v>175</v>
      </c>
      <c r="AU214" s="143" t="s">
        <v>83</v>
      </c>
      <c r="AY214" s="16" t="s">
        <v>173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81</v>
      </c>
      <c r="BK214" s="144">
        <f>ROUND(I214*H214,2)</f>
        <v>0</v>
      </c>
      <c r="BL214" s="16" t="s">
        <v>269</v>
      </c>
      <c r="BM214" s="143" t="s">
        <v>992</v>
      </c>
    </row>
    <row r="215" spans="2:65" s="1" customFormat="1" ht="11.25">
      <c r="B215" s="31"/>
      <c r="D215" s="145" t="s">
        <v>182</v>
      </c>
      <c r="F215" s="146" t="s">
        <v>991</v>
      </c>
      <c r="I215" s="147"/>
      <c r="L215" s="31"/>
      <c r="M215" s="148"/>
      <c r="T215" s="55"/>
      <c r="AT215" s="16" t="s">
        <v>182</v>
      </c>
      <c r="AU215" s="16" t="s">
        <v>83</v>
      </c>
    </row>
    <row r="216" spans="2:65" s="12" customFormat="1" ht="11.25">
      <c r="B216" s="149"/>
      <c r="D216" s="145" t="s">
        <v>184</v>
      </c>
      <c r="E216" s="150" t="s">
        <v>1</v>
      </c>
      <c r="F216" s="151" t="s">
        <v>989</v>
      </c>
      <c r="H216" s="152">
        <v>6</v>
      </c>
      <c r="I216" s="153"/>
      <c r="L216" s="149"/>
      <c r="M216" s="154"/>
      <c r="T216" s="155"/>
      <c r="AT216" s="150" t="s">
        <v>184</v>
      </c>
      <c r="AU216" s="150" t="s">
        <v>83</v>
      </c>
      <c r="AV216" s="12" t="s">
        <v>83</v>
      </c>
      <c r="AW216" s="12" t="s">
        <v>30</v>
      </c>
      <c r="AX216" s="12" t="s">
        <v>73</v>
      </c>
      <c r="AY216" s="150" t="s">
        <v>173</v>
      </c>
    </row>
    <row r="217" spans="2:65" s="13" customFormat="1" ht="11.25">
      <c r="B217" s="167"/>
      <c r="D217" s="145" t="s">
        <v>184</v>
      </c>
      <c r="E217" s="168" t="s">
        <v>1</v>
      </c>
      <c r="F217" s="169" t="s">
        <v>226</v>
      </c>
      <c r="H217" s="170">
        <v>6</v>
      </c>
      <c r="I217" s="171"/>
      <c r="L217" s="167"/>
      <c r="M217" s="172"/>
      <c r="T217" s="173"/>
      <c r="AT217" s="168" t="s">
        <v>184</v>
      </c>
      <c r="AU217" s="168" t="s">
        <v>83</v>
      </c>
      <c r="AV217" s="13" t="s">
        <v>180</v>
      </c>
      <c r="AW217" s="13" t="s">
        <v>30</v>
      </c>
      <c r="AX217" s="13" t="s">
        <v>81</v>
      </c>
      <c r="AY217" s="168" t="s">
        <v>173</v>
      </c>
    </row>
    <row r="218" spans="2:65" s="1" customFormat="1" ht="16.5" customHeight="1">
      <c r="B218" s="31"/>
      <c r="C218" s="132" t="s">
        <v>314</v>
      </c>
      <c r="D218" s="132" t="s">
        <v>175</v>
      </c>
      <c r="E218" s="133" t="s">
        <v>993</v>
      </c>
      <c r="F218" s="134" t="s">
        <v>994</v>
      </c>
      <c r="G218" s="135" t="s">
        <v>282</v>
      </c>
      <c r="H218" s="136">
        <v>16</v>
      </c>
      <c r="I218" s="137"/>
      <c r="J218" s="138">
        <f>ROUND(I218*H218,2)</f>
        <v>0</v>
      </c>
      <c r="K218" s="134" t="s">
        <v>179</v>
      </c>
      <c r="L218" s="31"/>
      <c r="M218" s="139" t="s">
        <v>1</v>
      </c>
      <c r="N218" s="140" t="s">
        <v>38</v>
      </c>
      <c r="P218" s="141">
        <f>O218*H218</f>
        <v>0</v>
      </c>
      <c r="Q218" s="141">
        <v>4.2999999999999999E-4</v>
      </c>
      <c r="R218" s="141">
        <f>Q218*H218</f>
        <v>6.8799999999999998E-3</v>
      </c>
      <c r="S218" s="141">
        <v>0</v>
      </c>
      <c r="T218" s="142">
        <f>S218*H218</f>
        <v>0</v>
      </c>
      <c r="AR218" s="143" t="s">
        <v>269</v>
      </c>
      <c r="AT218" s="143" t="s">
        <v>175</v>
      </c>
      <c r="AU218" s="143" t="s">
        <v>83</v>
      </c>
      <c r="AY218" s="16" t="s">
        <v>173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81</v>
      </c>
      <c r="BK218" s="144">
        <f>ROUND(I218*H218,2)</f>
        <v>0</v>
      </c>
      <c r="BL218" s="16" t="s">
        <v>269</v>
      </c>
      <c r="BM218" s="143" t="s">
        <v>995</v>
      </c>
    </row>
    <row r="219" spans="2:65" s="1" customFormat="1" ht="11.25">
      <c r="B219" s="31"/>
      <c r="D219" s="145" t="s">
        <v>182</v>
      </c>
      <c r="F219" s="146" t="s">
        <v>994</v>
      </c>
      <c r="I219" s="147"/>
      <c r="L219" s="31"/>
      <c r="M219" s="148"/>
      <c r="T219" s="55"/>
      <c r="AT219" s="16" t="s">
        <v>182</v>
      </c>
      <c r="AU219" s="16" t="s">
        <v>83</v>
      </c>
    </row>
    <row r="220" spans="2:65" s="12" customFormat="1" ht="11.25">
      <c r="B220" s="149"/>
      <c r="D220" s="145" t="s">
        <v>184</v>
      </c>
      <c r="E220" s="150" t="s">
        <v>1</v>
      </c>
      <c r="F220" s="151" t="s">
        <v>996</v>
      </c>
      <c r="H220" s="152">
        <v>16</v>
      </c>
      <c r="I220" s="153"/>
      <c r="L220" s="149"/>
      <c r="M220" s="154"/>
      <c r="T220" s="155"/>
      <c r="AT220" s="150" t="s">
        <v>184</v>
      </c>
      <c r="AU220" s="150" t="s">
        <v>83</v>
      </c>
      <c r="AV220" s="12" t="s">
        <v>83</v>
      </c>
      <c r="AW220" s="12" t="s">
        <v>30</v>
      </c>
      <c r="AX220" s="12" t="s">
        <v>73</v>
      </c>
      <c r="AY220" s="150" t="s">
        <v>173</v>
      </c>
    </row>
    <row r="221" spans="2:65" s="13" customFormat="1" ht="11.25">
      <c r="B221" s="167"/>
      <c r="D221" s="145" t="s">
        <v>184</v>
      </c>
      <c r="E221" s="168" t="s">
        <v>1</v>
      </c>
      <c r="F221" s="169" t="s">
        <v>226</v>
      </c>
      <c r="H221" s="170">
        <v>16</v>
      </c>
      <c r="I221" s="171"/>
      <c r="L221" s="167"/>
      <c r="M221" s="172"/>
      <c r="T221" s="173"/>
      <c r="AT221" s="168" t="s">
        <v>184</v>
      </c>
      <c r="AU221" s="168" t="s">
        <v>83</v>
      </c>
      <c r="AV221" s="13" t="s">
        <v>180</v>
      </c>
      <c r="AW221" s="13" t="s">
        <v>30</v>
      </c>
      <c r="AX221" s="13" t="s">
        <v>81</v>
      </c>
      <c r="AY221" s="168" t="s">
        <v>173</v>
      </c>
    </row>
    <row r="222" spans="2:65" s="1" customFormat="1" ht="16.5" customHeight="1">
      <c r="B222" s="31"/>
      <c r="C222" s="132" t="s">
        <v>319</v>
      </c>
      <c r="D222" s="132" t="s">
        <v>175</v>
      </c>
      <c r="E222" s="133" t="s">
        <v>997</v>
      </c>
      <c r="F222" s="134" t="s">
        <v>998</v>
      </c>
      <c r="G222" s="135" t="s">
        <v>282</v>
      </c>
      <c r="H222" s="136">
        <v>9</v>
      </c>
      <c r="I222" s="137"/>
      <c r="J222" s="138">
        <f>ROUND(I222*H222,2)</f>
        <v>0</v>
      </c>
      <c r="K222" s="134" t="s">
        <v>179</v>
      </c>
      <c r="L222" s="31"/>
      <c r="M222" s="139" t="s">
        <v>1</v>
      </c>
      <c r="N222" s="140" t="s">
        <v>38</v>
      </c>
      <c r="P222" s="141">
        <f>O222*H222</f>
        <v>0</v>
      </c>
      <c r="Q222" s="141">
        <v>5.0000000000000001E-4</v>
      </c>
      <c r="R222" s="141">
        <f>Q222*H222</f>
        <v>4.5000000000000005E-3</v>
      </c>
      <c r="S222" s="141">
        <v>0</v>
      </c>
      <c r="T222" s="142">
        <f>S222*H222</f>
        <v>0</v>
      </c>
      <c r="AR222" s="143" t="s">
        <v>269</v>
      </c>
      <c r="AT222" s="143" t="s">
        <v>175</v>
      </c>
      <c r="AU222" s="143" t="s">
        <v>83</v>
      </c>
      <c r="AY222" s="16" t="s">
        <v>173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81</v>
      </c>
      <c r="BK222" s="144">
        <f>ROUND(I222*H222,2)</f>
        <v>0</v>
      </c>
      <c r="BL222" s="16" t="s">
        <v>269</v>
      </c>
      <c r="BM222" s="143" t="s">
        <v>999</v>
      </c>
    </row>
    <row r="223" spans="2:65" s="1" customFormat="1" ht="11.25">
      <c r="B223" s="31"/>
      <c r="D223" s="145" t="s">
        <v>182</v>
      </c>
      <c r="F223" s="146" t="s">
        <v>998</v>
      </c>
      <c r="I223" s="147"/>
      <c r="L223" s="31"/>
      <c r="M223" s="148"/>
      <c r="T223" s="55"/>
      <c r="AT223" s="16" t="s">
        <v>182</v>
      </c>
      <c r="AU223" s="16" t="s">
        <v>83</v>
      </c>
    </row>
    <row r="224" spans="2:65" s="12" customFormat="1" ht="11.25">
      <c r="B224" s="149"/>
      <c r="D224" s="145" t="s">
        <v>184</v>
      </c>
      <c r="E224" s="150" t="s">
        <v>1</v>
      </c>
      <c r="F224" s="151" t="s">
        <v>1000</v>
      </c>
      <c r="H224" s="152">
        <v>9</v>
      </c>
      <c r="I224" s="153"/>
      <c r="L224" s="149"/>
      <c r="M224" s="154"/>
      <c r="T224" s="155"/>
      <c r="AT224" s="150" t="s">
        <v>184</v>
      </c>
      <c r="AU224" s="150" t="s">
        <v>83</v>
      </c>
      <c r="AV224" s="12" t="s">
        <v>83</v>
      </c>
      <c r="AW224" s="12" t="s">
        <v>30</v>
      </c>
      <c r="AX224" s="12" t="s">
        <v>73</v>
      </c>
      <c r="AY224" s="150" t="s">
        <v>173</v>
      </c>
    </row>
    <row r="225" spans="2:65" s="13" customFormat="1" ht="11.25">
      <c r="B225" s="167"/>
      <c r="D225" s="145" t="s">
        <v>184</v>
      </c>
      <c r="E225" s="168" t="s">
        <v>1</v>
      </c>
      <c r="F225" s="169" t="s">
        <v>226</v>
      </c>
      <c r="H225" s="170">
        <v>9</v>
      </c>
      <c r="I225" s="171"/>
      <c r="L225" s="167"/>
      <c r="M225" s="172"/>
      <c r="T225" s="173"/>
      <c r="AT225" s="168" t="s">
        <v>184</v>
      </c>
      <c r="AU225" s="168" t="s">
        <v>83</v>
      </c>
      <c r="AV225" s="13" t="s">
        <v>180</v>
      </c>
      <c r="AW225" s="13" t="s">
        <v>30</v>
      </c>
      <c r="AX225" s="13" t="s">
        <v>81</v>
      </c>
      <c r="AY225" s="168" t="s">
        <v>173</v>
      </c>
    </row>
    <row r="226" spans="2:65" s="1" customFormat="1" ht="16.5" customHeight="1">
      <c r="B226" s="31"/>
      <c r="C226" s="132" t="s">
        <v>325</v>
      </c>
      <c r="D226" s="132" t="s">
        <v>175</v>
      </c>
      <c r="E226" s="133" t="s">
        <v>1001</v>
      </c>
      <c r="F226" s="134" t="s">
        <v>1002</v>
      </c>
      <c r="G226" s="135" t="s">
        <v>282</v>
      </c>
      <c r="H226" s="136">
        <v>12</v>
      </c>
      <c r="I226" s="137"/>
      <c r="J226" s="138">
        <f>ROUND(I226*H226,2)</f>
        <v>0</v>
      </c>
      <c r="K226" s="134" t="s">
        <v>179</v>
      </c>
      <c r="L226" s="31"/>
      <c r="M226" s="139" t="s">
        <v>1</v>
      </c>
      <c r="N226" s="140" t="s">
        <v>38</v>
      </c>
      <c r="P226" s="141">
        <f>O226*H226</f>
        <v>0</v>
      </c>
      <c r="Q226" s="141">
        <v>1.5299999999999999E-3</v>
      </c>
      <c r="R226" s="141">
        <f>Q226*H226</f>
        <v>1.8359999999999998E-2</v>
      </c>
      <c r="S226" s="141">
        <v>0</v>
      </c>
      <c r="T226" s="142">
        <f>S226*H226</f>
        <v>0</v>
      </c>
      <c r="AR226" s="143" t="s">
        <v>269</v>
      </c>
      <c r="AT226" s="143" t="s">
        <v>175</v>
      </c>
      <c r="AU226" s="143" t="s">
        <v>83</v>
      </c>
      <c r="AY226" s="16" t="s">
        <v>173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81</v>
      </c>
      <c r="BK226" s="144">
        <f>ROUND(I226*H226,2)</f>
        <v>0</v>
      </c>
      <c r="BL226" s="16" t="s">
        <v>269</v>
      </c>
      <c r="BM226" s="143" t="s">
        <v>1003</v>
      </c>
    </row>
    <row r="227" spans="2:65" s="1" customFormat="1" ht="11.25">
      <c r="B227" s="31"/>
      <c r="D227" s="145" t="s">
        <v>182</v>
      </c>
      <c r="F227" s="146" t="s">
        <v>1002</v>
      </c>
      <c r="I227" s="147"/>
      <c r="L227" s="31"/>
      <c r="M227" s="148"/>
      <c r="T227" s="55"/>
      <c r="AT227" s="16" t="s">
        <v>182</v>
      </c>
      <c r="AU227" s="16" t="s">
        <v>83</v>
      </c>
    </row>
    <row r="228" spans="2:65" s="12" customFormat="1" ht="11.25">
      <c r="B228" s="149"/>
      <c r="D228" s="145" t="s">
        <v>184</v>
      </c>
      <c r="E228" s="150" t="s">
        <v>1</v>
      </c>
      <c r="F228" s="151" t="s">
        <v>1004</v>
      </c>
      <c r="H228" s="152">
        <v>12</v>
      </c>
      <c r="I228" s="153"/>
      <c r="L228" s="149"/>
      <c r="M228" s="154"/>
      <c r="T228" s="155"/>
      <c r="AT228" s="150" t="s">
        <v>184</v>
      </c>
      <c r="AU228" s="150" t="s">
        <v>83</v>
      </c>
      <c r="AV228" s="12" t="s">
        <v>83</v>
      </c>
      <c r="AW228" s="12" t="s">
        <v>30</v>
      </c>
      <c r="AX228" s="12" t="s">
        <v>73</v>
      </c>
      <c r="AY228" s="150" t="s">
        <v>173</v>
      </c>
    </row>
    <row r="229" spans="2:65" s="13" customFormat="1" ht="11.25">
      <c r="B229" s="167"/>
      <c r="D229" s="145" t="s">
        <v>184</v>
      </c>
      <c r="E229" s="168" t="s">
        <v>1</v>
      </c>
      <c r="F229" s="169" t="s">
        <v>226</v>
      </c>
      <c r="H229" s="170">
        <v>12</v>
      </c>
      <c r="I229" s="171"/>
      <c r="L229" s="167"/>
      <c r="M229" s="172"/>
      <c r="T229" s="173"/>
      <c r="AT229" s="168" t="s">
        <v>184</v>
      </c>
      <c r="AU229" s="168" t="s">
        <v>83</v>
      </c>
      <c r="AV229" s="13" t="s">
        <v>180</v>
      </c>
      <c r="AW229" s="13" t="s">
        <v>30</v>
      </c>
      <c r="AX229" s="13" t="s">
        <v>81</v>
      </c>
      <c r="AY229" s="168" t="s">
        <v>173</v>
      </c>
    </row>
    <row r="230" spans="2:65" s="1" customFormat="1" ht="24.2" customHeight="1">
      <c r="B230" s="31"/>
      <c r="C230" s="132" t="s">
        <v>330</v>
      </c>
      <c r="D230" s="132" t="s">
        <v>175</v>
      </c>
      <c r="E230" s="133" t="s">
        <v>1005</v>
      </c>
      <c r="F230" s="134" t="s">
        <v>1006</v>
      </c>
      <c r="G230" s="135" t="s">
        <v>282</v>
      </c>
      <c r="H230" s="136">
        <v>6</v>
      </c>
      <c r="I230" s="137"/>
      <c r="J230" s="138">
        <f>ROUND(I230*H230,2)</f>
        <v>0</v>
      </c>
      <c r="K230" s="134" t="s">
        <v>1</v>
      </c>
      <c r="L230" s="31"/>
      <c r="M230" s="139" t="s">
        <v>1</v>
      </c>
      <c r="N230" s="140" t="s">
        <v>38</v>
      </c>
      <c r="P230" s="141">
        <f>O230*H230</f>
        <v>0</v>
      </c>
      <c r="Q230" s="141">
        <v>8.0000000000000004E-4</v>
      </c>
      <c r="R230" s="141">
        <f>Q230*H230</f>
        <v>4.8000000000000004E-3</v>
      </c>
      <c r="S230" s="141">
        <v>0</v>
      </c>
      <c r="T230" s="142">
        <f>S230*H230</f>
        <v>0</v>
      </c>
      <c r="AR230" s="143" t="s">
        <v>269</v>
      </c>
      <c r="AT230" s="143" t="s">
        <v>175</v>
      </c>
      <c r="AU230" s="143" t="s">
        <v>83</v>
      </c>
      <c r="AY230" s="16" t="s">
        <v>173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81</v>
      </c>
      <c r="BK230" s="144">
        <f>ROUND(I230*H230,2)</f>
        <v>0</v>
      </c>
      <c r="BL230" s="16" t="s">
        <v>269</v>
      </c>
      <c r="BM230" s="143" t="s">
        <v>1007</v>
      </c>
    </row>
    <row r="231" spans="2:65" s="1" customFormat="1" ht="19.5">
      <c r="B231" s="31"/>
      <c r="D231" s="145" t="s">
        <v>182</v>
      </c>
      <c r="F231" s="146" t="s">
        <v>1006</v>
      </c>
      <c r="I231" s="147"/>
      <c r="L231" s="31"/>
      <c r="M231" s="148"/>
      <c r="T231" s="55"/>
      <c r="AT231" s="16" t="s">
        <v>182</v>
      </c>
      <c r="AU231" s="16" t="s">
        <v>83</v>
      </c>
    </row>
    <row r="232" spans="2:65" s="12" customFormat="1" ht="11.25">
      <c r="B232" s="149"/>
      <c r="D232" s="145" t="s">
        <v>184</v>
      </c>
      <c r="E232" s="150" t="s">
        <v>1</v>
      </c>
      <c r="F232" s="151" t="s">
        <v>1008</v>
      </c>
      <c r="H232" s="152">
        <v>6</v>
      </c>
      <c r="I232" s="153"/>
      <c r="L232" s="149"/>
      <c r="M232" s="154"/>
      <c r="T232" s="155"/>
      <c r="AT232" s="150" t="s">
        <v>184</v>
      </c>
      <c r="AU232" s="150" t="s">
        <v>83</v>
      </c>
      <c r="AV232" s="12" t="s">
        <v>83</v>
      </c>
      <c r="AW232" s="12" t="s">
        <v>30</v>
      </c>
      <c r="AX232" s="12" t="s">
        <v>73</v>
      </c>
      <c r="AY232" s="150" t="s">
        <v>173</v>
      </c>
    </row>
    <row r="233" spans="2:65" s="13" customFormat="1" ht="11.25">
      <c r="B233" s="167"/>
      <c r="D233" s="145" t="s">
        <v>184</v>
      </c>
      <c r="E233" s="168" t="s">
        <v>1</v>
      </c>
      <c r="F233" s="169" t="s">
        <v>226</v>
      </c>
      <c r="H233" s="170">
        <v>6</v>
      </c>
      <c r="I233" s="171"/>
      <c r="L233" s="167"/>
      <c r="M233" s="172"/>
      <c r="T233" s="173"/>
      <c r="AT233" s="168" t="s">
        <v>184</v>
      </c>
      <c r="AU233" s="168" t="s">
        <v>83</v>
      </c>
      <c r="AV233" s="13" t="s">
        <v>180</v>
      </c>
      <c r="AW233" s="13" t="s">
        <v>30</v>
      </c>
      <c r="AX233" s="13" t="s">
        <v>81</v>
      </c>
      <c r="AY233" s="168" t="s">
        <v>173</v>
      </c>
    </row>
    <row r="234" spans="2:65" s="1" customFormat="1" ht="16.5" customHeight="1">
      <c r="B234" s="31"/>
      <c r="C234" s="132" t="s">
        <v>336</v>
      </c>
      <c r="D234" s="132" t="s">
        <v>175</v>
      </c>
      <c r="E234" s="133" t="s">
        <v>1009</v>
      </c>
      <c r="F234" s="134" t="s">
        <v>1010</v>
      </c>
      <c r="G234" s="135" t="s">
        <v>234</v>
      </c>
      <c r="H234" s="136">
        <v>11</v>
      </c>
      <c r="I234" s="137"/>
      <c r="J234" s="138">
        <f>ROUND(I234*H234,2)</f>
        <v>0</v>
      </c>
      <c r="K234" s="134" t="s">
        <v>179</v>
      </c>
      <c r="L234" s="31"/>
      <c r="M234" s="139" t="s">
        <v>1</v>
      </c>
      <c r="N234" s="140" t="s">
        <v>38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269</v>
      </c>
      <c r="AT234" s="143" t="s">
        <v>175</v>
      </c>
      <c r="AU234" s="143" t="s">
        <v>83</v>
      </c>
      <c r="AY234" s="16" t="s">
        <v>173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81</v>
      </c>
      <c r="BK234" s="144">
        <f>ROUND(I234*H234,2)</f>
        <v>0</v>
      </c>
      <c r="BL234" s="16" t="s">
        <v>269</v>
      </c>
      <c r="BM234" s="143" t="s">
        <v>1011</v>
      </c>
    </row>
    <row r="235" spans="2:65" s="1" customFormat="1" ht="11.25">
      <c r="B235" s="31"/>
      <c r="D235" s="145" t="s">
        <v>182</v>
      </c>
      <c r="F235" s="146" t="s">
        <v>1010</v>
      </c>
      <c r="I235" s="147"/>
      <c r="L235" s="31"/>
      <c r="M235" s="148"/>
      <c r="T235" s="55"/>
      <c r="AT235" s="16" t="s">
        <v>182</v>
      </c>
      <c r="AU235" s="16" t="s">
        <v>83</v>
      </c>
    </row>
    <row r="236" spans="2:65" s="12" customFormat="1" ht="11.25">
      <c r="B236" s="149"/>
      <c r="D236" s="145" t="s">
        <v>184</v>
      </c>
      <c r="E236" s="150" t="s">
        <v>1</v>
      </c>
      <c r="F236" s="151" t="s">
        <v>1012</v>
      </c>
      <c r="H236" s="152">
        <v>11</v>
      </c>
      <c r="I236" s="153"/>
      <c r="L236" s="149"/>
      <c r="M236" s="154"/>
      <c r="T236" s="155"/>
      <c r="AT236" s="150" t="s">
        <v>184</v>
      </c>
      <c r="AU236" s="150" t="s">
        <v>83</v>
      </c>
      <c r="AV236" s="12" t="s">
        <v>83</v>
      </c>
      <c r="AW236" s="12" t="s">
        <v>30</v>
      </c>
      <c r="AX236" s="12" t="s">
        <v>73</v>
      </c>
      <c r="AY236" s="150" t="s">
        <v>173</v>
      </c>
    </row>
    <row r="237" spans="2:65" s="13" customFormat="1" ht="11.25">
      <c r="B237" s="167"/>
      <c r="D237" s="145" t="s">
        <v>184</v>
      </c>
      <c r="E237" s="168" t="s">
        <v>1</v>
      </c>
      <c r="F237" s="169" t="s">
        <v>226</v>
      </c>
      <c r="H237" s="170">
        <v>11</v>
      </c>
      <c r="I237" s="171"/>
      <c r="L237" s="167"/>
      <c r="M237" s="172"/>
      <c r="T237" s="173"/>
      <c r="AT237" s="168" t="s">
        <v>184</v>
      </c>
      <c r="AU237" s="168" t="s">
        <v>83</v>
      </c>
      <c r="AV237" s="13" t="s">
        <v>180</v>
      </c>
      <c r="AW237" s="13" t="s">
        <v>30</v>
      </c>
      <c r="AX237" s="13" t="s">
        <v>81</v>
      </c>
      <c r="AY237" s="168" t="s">
        <v>173</v>
      </c>
    </row>
    <row r="238" spans="2:65" s="1" customFormat="1" ht="16.5" customHeight="1">
      <c r="B238" s="31"/>
      <c r="C238" s="132" t="s">
        <v>343</v>
      </c>
      <c r="D238" s="132" t="s">
        <v>175</v>
      </c>
      <c r="E238" s="133" t="s">
        <v>1013</v>
      </c>
      <c r="F238" s="134" t="s">
        <v>1014</v>
      </c>
      <c r="G238" s="135" t="s">
        <v>234</v>
      </c>
      <c r="H238" s="136">
        <v>2</v>
      </c>
      <c r="I238" s="137"/>
      <c r="J238" s="138">
        <f>ROUND(I238*H238,2)</f>
        <v>0</v>
      </c>
      <c r="K238" s="134" t="s">
        <v>179</v>
      </c>
      <c r="L238" s="31"/>
      <c r="M238" s="139" t="s">
        <v>1</v>
      </c>
      <c r="N238" s="140" t="s">
        <v>38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269</v>
      </c>
      <c r="AT238" s="143" t="s">
        <v>175</v>
      </c>
      <c r="AU238" s="143" t="s">
        <v>83</v>
      </c>
      <c r="AY238" s="16" t="s">
        <v>173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81</v>
      </c>
      <c r="BK238" s="144">
        <f>ROUND(I238*H238,2)</f>
        <v>0</v>
      </c>
      <c r="BL238" s="16" t="s">
        <v>269</v>
      </c>
      <c r="BM238" s="143" t="s">
        <v>1015</v>
      </c>
    </row>
    <row r="239" spans="2:65" s="1" customFormat="1" ht="11.25">
      <c r="B239" s="31"/>
      <c r="D239" s="145" t="s">
        <v>182</v>
      </c>
      <c r="F239" s="146" t="s">
        <v>1014</v>
      </c>
      <c r="I239" s="147"/>
      <c r="L239" s="31"/>
      <c r="M239" s="148"/>
      <c r="T239" s="55"/>
      <c r="AT239" s="16" t="s">
        <v>182</v>
      </c>
      <c r="AU239" s="16" t="s">
        <v>83</v>
      </c>
    </row>
    <row r="240" spans="2:65" s="12" customFormat="1" ht="11.25">
      <c r="B240" s="149"/>
      <c r="D240" s="145" t="s">
        <v>184</v>
      </c>
      <c r="E240" s="150" t="s">
        <v>1</v>
      </c>
      <c r="F240" s="151" t="s">
        <v>1016</v>
      </c>
      <c r="H240" s="152">
        <v>2</v>
      </c>
      <c r="I240" s="153"/>
      <c r="L240" s="149"/>
      <c r="M240" s="154"/>
      <c r="T240" s="155"/>
      <c r="AT240" s="150" t="s">
        <v>184</v>
      </c>
      <c r="AU240" s="150" t="s">
        <v>83</v>
      </c>
      <c r="AV240" s="12" t="s">
        <v>83</v>
      </c>
      <c r="AW240" s="12" t="s">
        <v>30</v>
      </c>
      <c r="AX240" s="12" t="s">
        <v>73</v>
      </c>
      <c r="AY240" s="150" t="s">
        <v>173</v>
      </c>
    </row>
    <row r="241" spans="2:65" s="13" customFormat="1" ht="11.25">
      <c r="B241" s="167"/>
      <c r="D241" s="145" t="s">
        <v>184</v>
      </c>
      <c r="E241" s="168" t="s">
        <v>1</v>
      </c>
      <c r="F241" s="169" t="s">
        <v>226</v>
      </c>
      <c r="H241" s="170">
        <v>2</v>
      </c>
      <c r="I241" s="171"/>
      <c r="L241" s="167"/>
      <c r="M241" s="172"/>
      <c r="T241" s="173"/>
      <c r="AT241" s="168" t="s">
        <v>184</v>
      </c>
      <c r="AU241" s="168" t="s">
        <v>83</v>
      </c>
      <c r="AV241" s="13" t="s">
        <v>180</v>
      </c>
      <c r="AW241" s="13" t="s">
        <v>30</v>
      </c>
      <c r="AX241" s="13" t="s">
        <v>81</v>
      </c>
      <c r="AY241" s="168" t="s">
        <v>173</v>
      </c>
    </row>
    <row r="242" spans="2:65" s="1" customFormat="1" ht="21.75" customHeight="1">
      <c r="B242" s="31"/>
      <c r="C242" s="132" t="s">
        <v>348</v>
      </c>
      <c r="D242" s="132" t="s">
        <v>175</v>
      </c>
      <c r="E242" s="133" t="s">
        <v>1017</v>
      </c>
      <c r="F242" s="134" t="s">
        <v>1018</v>
      </c>
      <c r="G242" s="135" t="s">
        <v>234</v>
      </c>
      <c r="H242" s="136">
        <v>4</v>
      </c>
      <c r="I242" s="137"/>
      <c r="J242" s="138">
        <f>ROUND(I242*H242,2)</f>
        <v>0</v>
      </c>
      <c r="K242" s="134" t="s">
        <v>179</v>
      </c>
      <c r="L242" s="31"/>
      <c r="M242" s="139" t="s">
        <v>1</v>
      </c>
      <c r="N242" s="140" t="s">
        <v>38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269</v>
      </c>
      <c r="AT242" s="143" t="s">
        <v>175</v>
      </c>
      <c r="AU242" s="143" t="s">
        <v>83</v>
      </c>
      <c r="AY242" s="16" t="s">
        <v>173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81</v>
      </c>
      <c r="BK242" s="144">
        <f>ROUND(I242*H242,2)</f>
        <v>0</v>
      </c>
      <c r="BL242" s="16" t="s">
        <v>269</v>
      </c>
      <c r="BM242" s="143" t="s">
        <v>1019</v>
      </c>
    </row>
    <row r="243" spans="2:65" s="1" customFormat="1" ht="11.25">
      <c r="B243" s="31"/>
      <c r="D243" s="145" t="s">
        <v>182</v>
      </c>
      <c r="F243" s="146" t="s">
        <v>1018</v>
      </c>
      <c r="I243" s="147"/>
      <c r="L243" s="31"/>
      <c r="M243" s="148"/>
      <c r="T243" s="55"/>
      <c r="AT243" s="16" t="s">
        <v>182</v>
      </c>
      <c r="AU243" s="16" t="s">
        <v>83</v>
      </c>
    </row>
    <row r="244" spans="2:65" s="12" customFormat="1" ht="11.25">
      <c r="B244" s="149"/>
      <c r="D244" s="145" t="s">
        <v>184</v>
      </c>
      <c r="E244" s="150" t="s">
        <v>1</v>
      </c>
      <c r="F244" s="151" t="s">
        <v>1020</v>
      </c>
      <c r="H244" s="152">
        <v>4</v>
      </c>
      <c r="I244" s="153"/>
      <c r="L244" s="149"/>
      <c r="M244" s="154"/>
      <c r="T244" s="155"/>
      <c r="AT244" s="150" t="s">
        <v>184</v>
      </c>
      <c r="AU244" s="150" t="s">
        <v>83</v>
      </c>
      <c r="AV244" s="12" t="s">
        <v>83</v>
      </c>
      <c r="AW244" s="12" t="s">
        <v>30</v>
      </c>
      <c r="AX244" s="12" t="s">
        <v>73</v>
      </c>
      <c r="AY244" s="150" t="s">
        <v>173</v>
      </c>
    </row>
    <row r="245" spans="2:65" s="13" customFormat="1" ht="11.25">
      <c r="B245" s="167"/>
      <c r="D245" s="145" t="s">
        <v>184</v>
      </c>
      <c r="E245" s="168" t="s">
        <v>1</v>
      </c>
      <c r="F245" s="169" t="s">
        <v>226</v>
      </c>
      <c r="H245" s="170">
        <v>4</v>
      </c>
      <c r="I245" s="171"/>
      <c r="L245" s="167"/>
      <c r="M245" s="172"/>
      <c r="T245" s="173"/>
      <c r="AT245" s="168" t="s">
        <v>184</v>
      </c>
      <c r="AU245" s="168" t="s">
        <v>83</v>
      </c>
      <c r="AV245" s="13" t="s">
        <v>180</v>
      </c>
      <c r="AW245" s="13" t="s">
        <v>30</v>
      </c>
      <c r="AX245" s="13" t="s">
        <v>81</v>
      </c>
      <c r="AY245" s="168" t="s">
        <v>173</v>
      </c>
    </row>
    <row r="246" spans="2:65" s="1" customFormat="1" ht="37.9" customHeight="1">
      <c r="B246" s="31"/>
      <c r="C246" s="132" t="s">
        <v>354</v>
      </c>
      <c r="D246" s="132" t="s">
        <v>175</v>
      </c>
      <c r="E246" s="133" t="s">
        <v>1021</v>
      </c>
      <c r="F246" s="134" t="s">
        <v>1022</v>
      </c>
      <c r="G246" s="135" t="s">
        <v>234</v>
      </c>
      <c r="H246" s="136">
        <v>1</v>
      </c>
      <c r="I246" s="137"/>
      <c r="J246" s="138">
        <f>ROUND(I246*H246,2)</f>
        <v>0</v>
      </c>
      <c r="K246" s="134" t="s">
        <v>1</v>
      </c>
      <c r="L246" s="31"/>
      <c r="M246" s="139" t="s">
        <v>1</v>
      </c>
      <c r="N246" s="140" t="s">
        <v>38</v>
      </c>
      <c r="P246" s="141">
        <f>O246*H246</f>
        <v>0</v>
      </c>
      <c r="Q246" s="141">
        <v>2.7999999999999998E-4</v>
      </c>
      <c r="R246" s="141">
        <f>Q246*H246</f>
        <v>2.7999999999999998E-4</v>
      </c>
      <c r="S246" s="141">
        <v>0</v>
      </c>
      <c r="T246" s="142">
        <f>S246*H246</f>
        <v>0</v>
      </c>
      <c r="AR246" s="143" t="s">
        <v>269</v>
      </c>
      <c r="AT246" s="143" t="s">
        <v>175</v>
      </c>
      <c r="AU246" s="143" t="s">
        <v>83</v>
      </c>
      <c r="AY246" s="16" t="s">
        <v>173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81</v>
      </c>
      <c r="BK246" s="144">
        <f>ROUND(I246*H246,2)</f>
        <v>0</v>
      </c>
      <c r="BL246" s="16" t="s">
        <v>269</v>
      </c>
      <c r="BM246" s="143" t="s">
        <v>1023</v>
      </c>
    </row>
    <row r="247" spans="2:65" s="1" customFormat="1" ht="19.5">
      <c r="B247" s="31"/>
      <c r="D247" s="145" t="s">
        <v>182</v>
      </c>
      <c r="F247" s="146" t="s">
        <v>1022</v>
      </c>
      <c r="I247" s="147"/>
      <c r="L247" s="31"/>
      <c r="M247" s="148"/>
      <c r="T247" s="55"/>
      <c r="AT247" s="16" t="s">
        <v>182</v>
      </c>
      <c r="AU247" s="16" t="s">
        <v>83</v>
      </c>
    </row>
    <row r="248" spans="2:65" s="12" customFormat="1" ht="11.25">
      <c r="B248" s="149"/>
      <c r="D248" s="145" t="s">
        <v>184</v>
      </c>
      <c r="E248" s="150" t="s">
        <v>1</v>
      </c>
      <c r="F248" s="151" t="s">
        <v>1024</v>
      </c>
      <c r="H248" s="152">
        <v>1</v>
      </c>
      <c r="I248" s="153"/>
      <c r="L248" s="149"/>
      <c r="M248" s="154"/>
      <c r="T248" s="155"/>
      <c r="AT248" s="150" t="s">
        <v>184</v>
      </c>
      <c r="AU248" s="150" t="s">
        <v>83</v>
      </c>
      <c r="AV248" s="12" t="s">
        <v>83</v>
      </c>
      <c r="AW248" s="12" t="s">
        <v>30</v>
      </c>
      <c r="AX248" s="12" t="s">
        <v>73</v>
      </c>
      <c r="AY248" s="150" t="s">
        <v>173</v>
      </c>
    </row>
    <row r="249" spans="2:65" s="13" customFormat="1" ht="11.25">
      <c r="B249" s="167"/>
      <c r="D249" s="145" t="s">
        <v>184</v>
      </c>
      <c r="E249" s="168" t="s">
        <v>1</v>
      </c>
      <c r="F249" s="169" t="s">
        <v>226</v>
      </c>
      <c r="H249" s="170">
        <v>1</v>
      </c>
      <c r="I249" s="171"/>
      <c r="L249" s="167"/>
      <c r="M249" s="172"/>
      <c r="T249" s="173"/>
      <c r="AT249" s="168" t="s">
        <v>184</v>
      </c>
      <c r="AU249" s="168" t="s">
        <v>83</v>
      </c>
      <c r="AV249" s="13" t="s">
        <v>180</v>
      </c>
      <c r="AW249" s="13" t="s">
        <v>30</v>
      </c>
      <c r="AX249" s="13" t="s">
        <v>81</v>
      </c>
      <c r="AY249" s="168" t="s">
        <v>173</v>
      </c>
    </row>
    <row r="250" spans="2:65" s="1" customFormat="1" ht="24.2" customHeight="1">
      <c r="B250" s="31"/>
      <c r="C250" s="132" t="s">
        <v>360</v>
      </c>
      <c r="D250" s="132" t="s">
        <v>175</v>
      </c>
      <c r="E250" s="133" t="s">
        <v>1025</v>
      </c>
      <c r="F250" s="134" t="s">
        <v>1026</v>
      </c>
      <c r="G250" s="135" t="s">
        <v>234</v>
      </c>
      <c r="H250" s="136">
        <v>1</v>
      </c>
      <c r="I250" s="137"/>
      <c r="J250" s="138">
        <f>ROUND(I250*H250,2)</f>
        <v>0</v>
      </c>
      <c r="K250" s="134" t="s">
        <v>1</v>
      </c>
      <c r="L250" s="31"/>
      <c r="M250" s="139" t="s">
        <v>1</v>
      </c>
      <c r="N250" s="140" t="s">
        <v>38</v>
      </c>
      <c r="P250" s="141">
        <f>O250*H250</f>
        <v>0</v>
      </c>
      <c r="Q250" s="141">
        <v>9.0000000000000006E-5</v>
      </c>
      <c r="R250" s="141">
        <f>Q250*H250</f>
        <v>9.0000000000000006E-5</v>
      </c>
      <c r="S250" s="141">
        <v>0</v>
      </c>
      <c r="T250" s="142">
        <f>S250*H250</f>
        <v>0</v>
      </c>
      <c r="AR250" s="143" t="s">
        <v>269</v>
      </c>
      <c r="AT250" s="143" t="s">
        <v>175</v>
      </c>
      <c r="AU250" s="143" t="s">
        <v>83</v>
      </c>
      <c r="AY250" s="16" t="s">
        <v>173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6" t="s">
        <v>81</v>
      </c>
      <c r="BK250" s="144">
        <f>ROUND(I250*H250,2)</f>
        <v>0</v>
      </c>
      <c r="BL250" s="16" t="s">
        <v>269</v>
      </c>
      <c r="BM250" s="143" t="s">
        <v>1027</v>
      </c>
    </row>
    <row r="251" spans="2:65" s="1" customFormat="1" ht="19.5">
      <c r="B251" s="31"/>
      <c r="D251" s="145" t="s">
        <v>182</v>
      </c>
      <c r="F251" s="146" t="s">
        <v>1026</v>
      </c>
      <c r="I251" s="147"/>
      <c r="L251" s="31"/>
      <c r="M251" s="148"/>
      <c r="T251" s="55"/>
      <c r="AT251" s="16" t="s">
        <v>182</v>
      </c>
      <c r="AU251" s="16" t="s">
        <v>83</v>
      </c>
    </row>
    <row r="252" spans="2:65" s="12" customFormat="1" ht="11.25">
      <c r="B252" s="149"/>
      <c r="D252" s="145" t="s">
        <v>184</v>
      </c>
      <c r="E252" s="150" t="s">
        <v>1</v>
      </c>
      <c r="F252" s="151" t="s">
        <v>1024</v>
      </c>
      <c r="H252" s="152">
        <v>1</v>
      </c>
      <c r="I252" s="153"/>
      <c r="L252" s="149"/>
      <c r="M252" s="154"/>
      <c r="T252" s="155"/>
      <c r="AT252" s="150" t="s">
        <v>184</v>
      </c>
      <c r="AU252" s="150" t="s">
        <v>83</v>
      </c>
      <c r="AV252" s="12" t="s">
        <v>83</v>
      </c>
      <c r="AW252" s="12" t="s">
        <v>30</v>
      </c>
      <c r="AX252" s="12" t="s">
        <v>73</v>
      </c>
      <c r="AY252" s="150" t="s">
        <v>173</v>
      </c>
    </row>
    <row r="253" spans="2:65" s="13" customFormat="1" ht="11.25">
      <c r="B253" s="167"/>
      <c r="D253" s="145" t="s">
        <v>184</v>
      </c>
      <c r="E253" s="168" t="s">
        <v>1</v>
      </c>
      <c r="F253" s="169" t="s">
        <v>226</v>
      </c>
      <c r="H253" s="170">
        <v>1</v>
      </c>
      <c r="I253" s="171"/>
      <c r="L253" s="167"/>
      <c r="M253" s="172"/>
      <c r="T253" s="173"/>
      <c r="AT253" s="168" t="s">
        <v>184</v>
      </c>
      <c r="AU253" s="168" t="s">
        <v>83</v>
      </c>
      <c r="AV253" s="13" t="s">
        <v>180</v>
      </c>
      <c r="AW253" s="13" t="s">
        <v>30</v>
      </c>
      <c r="AX253" s="13" t="s">
        <v>81</v>
      </c>
      <c r="AY253" s="168" t="s">
        <v>173</v>
      </c>
    </row>
    <row r="254" spans="2:65" s="1" customFormat="1" ht="24.2" customHeight="1">
      <c r="B254" s="31"/>
      <c r="C254" s="132" t="s">
        <v>367</v>
      </c>
      <c r="D254" s="132" t="s">
        <v>175</v>
      </c>
      <c r="E254" s="133" t="s">
        <v>1028</v>
      </c>
      <c r="F254" s="134" t="s">
        <v>1029</v>
      </c>
      <c r="G254" s="135" t="s">
        <v>234</v>
      </c>
      <c r="H254" s="136">
        <v>2</v>
      </c>
      <c r="I254" s="137"/>
      <c r="J254" s="138">
        <f>ROUND(I254*H254,2)</f>
        <v>0</v>
      </c>
      <c r="K254" s="134" t="s">
        <v>1</v>
      </c>
      <c r="L254" s="31"/>
      <c r="M254" s="139" t="s">
        <v>1</v>
      </c>
      <c r="N254" s="140" t="s">
        <v>38</v>
      </c>
      <c r="P254" s="141">
        <f>O254*H254</f>
        <v>0</v>
      </c>
      <c r="Q254" s="141">
        <v>3.4000000000000002E-4</v>
      </c>
      <c r="R254" s="141">
        <f>Q254*H254</f>
        <v>6.8000000000000005E-4</v>
      </c>
      <c r="S254" s="141">
        <v>0</v>
      </c>
      <c r="T254" s="142">
        <f>S254*H254</f>
        <v>0</v>
      </c>
      <c r="AR254" s="143" t="s">
        <v>269</v>
      </c>
      <c r="AT254" s="143" t="s">
        <v>175</v>
      </c>
      <c r="AU254" s="143" t="s">
        <v>83</v>
      </c>
      <c r="AY254" s="16" t="s">
        <v>173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81</v>
      </c>
      <c r="BK254" s="144">
        <f>ROUND(I254*H254,2)</f>
        <v>0</v>
      </c>
      <c r="BL254" s="16" t="s">
        <v>269</v>
      </c>
      <c r="BM254" s="143" t="s">
        <v>1030</v>
      </c>
    </row>
    <row r="255" spans="2:65" s="1" customFormat="1" ht="19.5">
      <c r="B255" s="31"/>
      <c r="D255" s="145" t="s">
        <v>182</v>
      </c>
      <c r="F255" s="146" t="s">
        <v>1029</v>
      </c>
      <c r="I255" s="147"/>
      <c r="L255" s="31"/>
      <c r="M255" s="148"/>
      <c r="T255" s="55"/>
      <c r="AT255" s="16" t="s">
        <v>182</v>
      </c>
      <c r="AU255" s="16" t="s">
        <v>83</v>
      </c>
    </row>
    <row r="256" spans="2:65" s="12" customFormat="1" ht="11.25">
      <c r="B256" s="149"/>
      <c r="D256" s="145" t="s">
        <v>184</v>
      </c>
      <c r="E256" s="150" t="s">
        <v>1</v>
      </c>
      <c r="F256" s="151" t="s">
        <v>1031</v>
      </c>
      <c r="H256" s="152">
        <v>2</v>
      </c>
      <c r="I256" s="153"/>
      <c r="L256" s="149"/>
      <c r="M256" s="154"/>
      <c r="T256" s="155"/>
      <c r="AT256" s="150" t="s">
        <v>184</v>
      </c>
      <c r="AU256" s="150" t="s">
        <v>83</v>
      </c>
      <c r="AV256" s="12" t="s">
        <v>83</v>
      </c>
      <c r="AW256" s="12" t="s">
        <v>30</v>
      </c>
      <c r="AX256" s="12" t="s">
        <v>73</v>
      </c>
      <c r="AY256" s="150" t="s">
        <v>173</v>
      </c>
    </row>
    <row r="257" spans="2:65" s="13" customFormat="1" ht="11.25">
      <c r="B257" s="167"/>
      <c r="D257" s="145" t="s">
        <v>184</v>
      </c>
      <c r="E257" s="168" t="s">
        <v>1</v>
      </c>
      <c r="F257" s="169" t="s">
        <v>226</v>
      </c>
      <c r="H257" s="170">
        <v>2</v>
      </c>
      <c r="I257" s="171"/>
      <c r="L257" s="167"/>
      <c r="M257" s="172"/>
      <c r="T257" s="173"/>
      <c r="AT257" s="168" t="s">
        <v>184</v>
      </c>
      <c r="AU257" s="168" t="s">
        <v>83</v>
      </c>
      <c r="AV257" s="13" t="s">
        <v>180</v>
      </c>
      <c r="AW257" s="13" t="s">
        <v>30</v>
      </c>
      <c r="AX257" s="13" t="s">
        <v>81</v>
      </c>
      <c r="AY257" s="168" t="s">
        <v>173</v>
      </c>
    </row>
    <row r="258" spans="2:65" s="1" customFormat="1" ht="21.75" customHeight="1">
      <c r="B258" s="31"/>
      <c r="C258" s="132" t="s">
        <v>374</v>
      </c>
      <c r="D258" s="132" t="s">
        <v>175</v>
      </c>
      <c r="E258" s="133" t="s">
        <v>1032</v>
      </c>
      <c r="F258" s="134" t="s">
        <v>1033</v>
      </c>
      <c r="G258" s="135" t="s">
        <v>234</v>
      </c>
      <c r="H258" s="136">
        <v>2</v>
      </c>
      <c r="I258" s="137"/>
      <c r="J258" s="138">
        <f>ROUND(I258*H258,2)</f>
        <v>0</v>
      </c>
      <c r="K258" s="134" t="s">
        <v>179</v>
      </c>
      <c r="L258" s="31"/>
      <c r="M258" s="139" t="s">
        <v>1</v>
      </c>
      <c r="N258" s="140" t="s">
        <v>38</v>
      </c>
      <c r="P258" s="141">
        <f>O258*H258</f>
        <v>0</v>
      </c>
      <c r="Q258" s="141">
        <v>8.0000000000000007E-5</v>
      </c>
      <c r="R258" s="141">
        <f>Q258*H258</f>
        <v>1.6000000000000001E-4</v>
      </c>
      <c r="S258" s="141">
        <v>0</v>
      </c>
      <c r="T258" s="142">
        <f>S258*H258</f>
        <v>0</v>
      </c>
      <c r="AR258" s="143" t="s">
        <v>269</v>
      </c>
      <c r="AT258" s="143" t="s">
        <v>175</v>
      </c>
      <c r="AU258" s="143" t="s">
        <v>83</v>
      </c>
      <c r="AY258" s="16" t="s">
        <v>173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81</v>
      </c>
      <c r="BK258" s="144">
        <f>ROUND(I258*H258,2)</f>
        <v>0</v>
      </c>
      <c r="BL258" s="16" t="s">
        <v>269</v>
      </c>
      <c r="BM258" s="143" t="s">
        <v>1034</v>
      </c>
    </row>
    <row r="259" spans="2:65" s="1" customFormat="1" ht="11.25">
      <c r="B259" s="31"/>
      <c r="D259" s="145" t="s">
        <v>182</v>
      </c>
      <c r="F259" s="146" t="s">
        <v>1033</v>
      </c>
      <c r="I259" s="147"/>
      <c r="L259" s="31"/>
      <c r="M259" s="148"/>
      <c r="T259" s="55"/>
      <c r="AT259" s="16" t="s">
        <v>182</v>
      </c>
      <c r="AU259" s="16" t="s">
        <v>83</v>
      </c>
    </row>
    <row r="260" spans="2:65" s="12" customFormat="1" ht="11.25">
      <c r="B260" s="149"/>
      <c r="D260" s="145" t="s">
        <v>184</v>
      </c>
      <c r="E260" s="150" t="s">
        <v>1</v>
      </c>
      <c r="F260" s="151" t="s">
        <v>1035</v>
      </c>
      <c r="H260" s="152">
        <v>2</v>
      </c>
      <c r="I260" s="153"/>
      <c r="L260" s="149"/>
      <c r="M260" s="154"/>
      <c r="T260" s="155"/>
      <c r="AT260" s="150" t="s">
        <v>184</v>
      </c>
      <c r="AU260" s="150" t="s">
        <v>83</v>
      </c>
      <c r="AV260" s="12" t="s">
        <v>83</v>
      </c>
      <c r="AW260" s="12" t="s">
        <v>30</v>
      </c>
      <c r="AX260" s="12" t="s">
        <v>73</v>
      </c>
      <c r="AY260" s="150" t="s">
        <v>173</v>
      </c>
    </row>
    <row r="261" spans="2:65" s="13" customFormat="1" ht="11.25">
      <c r="B261" s="167"/>
      <c r="D261" s="145" t="s">
        <v>184</v>
      </c>
      <c r="E261" s="168" t="s">
        <v>1</v>
      </c>
      <c r="F261" s="169" t="s">
        <v>226</v>
      </c>
      <c r="H261" s="170">
        <v>2</v>
      </c>
      <c r="I261" s="171"/>
      <c r="L261" s="167"/>
      <c r="M261" s="172"/>
      <c r="T261" s="173"/>
      <c r="AT261" s="168" t="s">
        <v>184</v>
      </c>
      <c r="AU261" s="168" t="s">
        <v>83</v>
      </c>
      <c r="AV261" s="13" t="s">
        <v>180</v>
      </c>
      <c r="AW261" s="13" t="s">
        <v>30</v>
      </c>
      <c r="AX261" s="13" t="s">
        <v>81</v>
      </c>
      <c r="AY261" s="168" t="s">
        <v>173</v>
      </c>
    </row>
    <row r="262" spans="2:65" s="1" customFormat="1" ht="21.75" customHeight="1">
      <c r="B262" s="31"/>
      <c r="C262" s="132" t="s">
        <v>380</v>
      </c>
      <c r="D262" s="132" t="s">
        <v>175</v>
      </c>
      <c r="E262" s="133" t="s">
        <v>1036</v>
      </c>
      <c r="F262" s="134" t="s">
        <v>1037</v>
      </c>
      <c r="G262" s="135" t="s">
        <v>234</v>
      </c>
      <c r="H262" s="136">
        <v>2</v>
      </c>
      <c r="I262" s="137"/>
      <c r="J262" s="138">
        <f>ROUND(I262*H262,2)</f>
        <v>0</v>
      </c>
      <c r="K262" s="134" t="s">
        <v>179</v>
      </c>
      <c r="L262" s="31"/>
      <c r="M262" s="139" t="s">
        <v>1</v>
      </c>
      <c r="N262" s="140" t="s">
        <v>38</v>
      </c>
      <c r="P262" s="141">
        <f>O262*H262</f>
        <v>0</v>
      </c>
      <c r="Q262" s="141">
        <v>1.4999999999999999E-4</v>
      </c>
      <c r="R262" s="141">
        <f>Q262*H262</f>
        <v>2.9999999999999997E-4</v>
      </c>
      <c r="S262" s="141">
        <v>0</v>
      </c>
      <c r="T262" s="142">
        <f>S262*H262</f>
        <v>0</v>
      </c>
      <c r="AR262" s="143" t="s">
        <v>269</v>
      </c>
      <c r="AT262" s="143" t="s">
        <v>175</v>
      </c>
      <c r="AU262" s="143" t="s">
        <v>83</v>
      </c>
      <c r="AY262" s="16" t="s">
        <v>173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81</v>
      </c>
      <c r="BK262" s="144">
        <f>ROUND(I262*H262,2)</f>
        <v>0</v>
      </c>
      <c r="BL262" s="16" t="s">
        <v>269</v>
      </c>
      <c r="BM262" s="143" t="s">
        <v>1038</v>
      </c>
    </row>
    <row r="263" spans="2:65" s="1" customFormat="1" ht="11.25">
      <c r="B263" s="31"/>
      <c r="D263" s="145" t="s">
        <v>182</v>
      </c>
      <c r="F263" s="146" t="s">
        <v>1037</v>
      </c>
      <c r="I263" s="147"/>
      <c r="L263" s="31"/>
      <c r="M263" s="148"/>
      <c r="T263" s="55"/>
      <c r="AT263" s="16" t="s">
        <v>182</v>
      </c>
      <c r="AU263" s="16" t="s">
        <v>83</v>
      </c>
    </row>
    <row r="264" spans="2:65" s="12" customFormat="1" ht="11.25">
      <c r="B264" s="149"/>
      <c r="D264" s="145" t="s">
        <v>184</v>
      </c>
      <c r="E264" s="150" t="s">
        <v>1</v>
      </c>
      <c r="F264" s="151" t="s">
        <v>1035</v>
      </c>
      <c r="H264" s="152">
        <v>2</v>
      </c>
      <c r="I264" s="153"/>
      <c r="L264" s="149"/>
      <c r="M264" s="154"/>
      <c r="T264" s="155"/>
      <c r="AT264" s="150" t="s">
        <v>184</v>
      </c>
      <c r="AU264" s="150" t="s">
        <v>83</v>
      </c>
      <c r="AV264" s="12" t="s">
        <v>83</v>
      </c>
      <c r="AW264" s="12" t="s">
        <v>30</v>
      </c>
      <c r="AX264" s="12" t="s">
        <v>73</v>
      </c>
      <c r="AY264" s="150" t="s">
        <v>173</v>
      </c>
    </row>
    <row r="265" spans="2:65" s="13" customFormat="1" ht="11.25">
      <c r="B265" s="167"/>
      <c r="D265" s="145" t="s">
        <v>184</v>
      </c>
      <c r="E265" s="168" t="s">
        <v>1</v>
      </c>
      <c r="F265" s="169" t="s">
        <v>226</v>
      </c>
      <c r="H265" s="170">
        <v>2</v>
      </c>
      <c r="I265" s="171"/>
      <c r="L265" s="167"/>
      <c r="M265" s="172"/>
      <c r="T265" s="173"/>
      <c r="AT265" s="168" t="s">
        <v>184</v>
      </c>
      <c r="AU265" s="168" t="s">
        <v>83</v>
      </c>
      <c r="AV265" s="13" t="s">
        <v>180</v>
      </c>
      <c r="AW265" s="13" t="s">
        <v>30</v>
      </c>
      <c r="AX265" s="13" t="s">
        <v>81</v>
      </c>
      <c r="AY265" s="168" t="s">
        <v>173</v>
      </c>
    </row>
    <row r="266" spans="2:65" s="1" customFormat="1" ht="21.75" customHeight="1">
      <c r="B266" s="31"/>
      <c r="C266" s="132" t="s">
        <v>386</v>
      </c>
      <c r="D266" s="132" t="s">
        <v>175</v>
      </c>
      <c r="E266" s="133" t="s">
        <v>1039</v>
      </c>
      <c r="F266" s="134" t="s">
        <v>1040</v>
      </c>
      <c r="G266" s="135" t="s">
        <v>282</v>
      </c>
      <c r="H266" s="136">
        <v>76</v>
      </c>
      <c r="I266" s="137"/>
      <c r="J266" s="138">
        <f>ROUND(I266*H266,2)</f>
        <v>0</v>
      </c>
      <c r="K266" s="134" t="s">
        <v>179</v>
      </c>
      <c r="L266" s="31"/>
      <c r="M266" s="139" t="s">
        <v>1</v>
      </c>
      <c r="N266" s="140" t="s">
        <v>38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269</v>
      </c>
      <c r="AT266" s="143" t="s">
        <v>175</v>
      </c>
      <c r="AU266" s="143" t="s">
        <v>83</v>
      </c>
      <c r="AY266" s="16" t="s">
        <v>173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81</v>
      </c>
      <c r="BK266" s="144">
        <f>ROUND(I266*H266,2)</f>
        <v>0</v>
      </c>
      <c r="BL266" s="16" t="s">
        <v>269</v>
      </c>
      <c r="BM266" s="143" t="s">
        <v>1041</v>
      </c>
    </row>
    <row r="267" spans="2:65" s="1" customFormat="1" ht="11.25">
      <c r="B267" s="31"/>
      <c r="D267" s="145" t="s">
        <v>182</v>
      </c>
      <c r="F267" s="146" t="s">
        <v>1040</v>
      </c>
      <c r="I267" s="147"/>
      <c r="L267" s="31"/>
      <c r="M267" s="148"/>
      <c r="T267" s="55"/>
      <c r="AT267" s="16" t="s">
        <v>182</v>
      </c>
      <c r="AU267" s="16" t="s">
        <v>83</v>
      </c>
    </row>
    <row r="268" spans="2:65" s="12" customFormat="1" ht="11.25">
      <c r="B268" s="149"/>
      <c r="D268" s="145" t="s">
        <v>184</v>
      </c>
      <c r="E268" s="150" t="s">
        <v>1</v>
      </c>
      <c r="F268" s="151" t="s">
        <v>1042</v>
      </c>
      <c r="H268" s="152">
        <v>43</v>
      </c>
      <c r="I268" s="153"/>
      <c r="L268" s="149"/>
      <c r="M268" s="154"/>
      <c r="T268" s="155"/>
      <c r="AT268" s="150" t="s">
        <v>184</v>
      </c>
      <c r="AU268" s="150" t="s">
        <v>83</v>
      </c>
      <c r="AV268" s="12" t="s">
        <v>83</v>
      </c>
      <c r="AW268" s="12" t="s">
        <v>30</v>
      </c>
      <c r="AX268" s="12" t="s">
        <v>73</v>
      </c>
      <c r="AY268" s="150" t="s">
        <v>173</v>
      </c>
    </row>
    <row r="269" spans="2:65" s="12" customFormat="1" ht="11.25">
      <c r="B269" s="149"/>
      <c r="D269" s="145" t="s">
        <v>184</v>
      </c>
      <c r="E269" s="150" t="s">
        <v>1</v>
      </c>
      <c r="F269" s="151" t="s">
        <v>1043</v>
      </c>
      <c r="H269" s="152">
        <v>12</v>
      </c>
      <c r="I269" s="153"/>
      <c r="L269" s="149"/>
      <c r="M269" s="154"/>
      <c r="T269" s="155"/>
      <c r="AT269" s="150" t="s">
        <v>184</v>
      </c>
      <c r="AU269" s="150" t="s">
        <v>83</v>
      </c>
      <c r="AV269" s="12" t="s">
        <v>83</v>
      </c>
      <c r="AW269" s="12" t="s">
        <v>30</v>
      </c>
      <c r="AX269" s="12" t="s">
        <v>73</v>
      </c>
      <c r="AY269" s="150" t="s">
        <v>173</v>
      </c>
    </row>
    <row r="270" spans="2:65" s="12" customFormat="1" ht="11.25">
      <c r="B270" s="149"/>
      <c r="D270" s="145" t="s">
        <v>184</v>
      </c>
      <c r="E270" s="150" t="s">
        <v>1</v>
      </c>
      <c r="F270" s="151" t="s">
        <v>1044</v>
      </c>
      <c r="H270" s="152">
        <v>21</v>
      </c>
      <c r="I270" s="153"/>
      <c r="L270" s="149"/>
      <c r="M270" s="154"/>
      <c r="T270" s="155"/>
      <c r="AT270" s="150" t="s">
        <v>184</v>
      </c>
      <c r="AU270" s="150" t="s">
        <v>83</v>
      </c>
      <c r="AV270" s="12" t="s">
        <v>83</v>
      </c>
      <c r="AW270" s="12" t="s">
        <v>30</v>
      </c>
      <c r="AX270" s="12" t="s">
        <v>73</v>
      </c>
      <c r="AY270" s="150" t="s">
        <v>173</v>
      </c>
    </row>
    <row r="271" spans="2:65" s="13" customFormat="1" ht="11.25">
      <c r="B271" s="167"/>
      <c r="D271" s="145" t="s">
        <v>184</v>
      </c>
      <c r="E271" s="168" t="s">
        <v>1</v>
      </c>
      <c r="F271" s="169" t="s">
        <v>226</v>
      </c>
      <c r="H271" s="170">
        <v>76</v>
      </c>
      <c r="I271" s="171"/>
      <c r="L271" s="167"/>
      <c r="M271" s="172"/>
      <c r="T271" s="173"/>
      <c r="AT271" s="168" t="s">
        <v>184</v>
      </c>
      <c r="AU271" s="168" t="s">
        <v>83</v>
      </c>
      <c r="AV271" s="13" t="s">
        <v>180</v>
      </c>
      <c r="AW271" s="13" t="s">
        <v>30</v>
      </c>
      <c r="AX271" s="13" t="s">
        <v>81</v>
      </c>
      <c r="AY271" s="168" t="s">
        <v>173</v>
      </c>
    </row>
    <row r="272" spans="2:65" s="1" customFormat="1" ht="24.2" customHeight="1">
      <c r="B272" s="31"/>
      <c r="C272" s="132" t="s">
        <v>393</v>
      </c>
      <c r="D272" s="132" t="s">
        <v>175</v>
      </c>
      <c r="E272" s="133" t="s">
        <v>1045</v>
      </c>
      <c r="F272" s="134" t="s">
        <v>1046</v>
      </c>
      <c r="G272" s="135" t="s">
        <v>201</v>
      </c>
      <c r="H272" s="136">
        <v>0.182</v>
      </c>
      <c r="I272" s="137"/>
      <c r="J272" s="138">
        <f>ROUND(I272*H272,2)</f>
        <v>0</v>
      </c>
      <c r="K272" s="134" t="s">
        <v>179</v>
      </c>
      <c r="L272" s="31"/>
      <c r="M272" s="139" t="s">
        <v>1</v>
      </c>
      <c r="N272" s="140" t="s">
        <v>38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269</v>
      </c>
      <c r="AT272" s="143" t="s">
        <v>175</v>
      </c>
      <c r="AU272" s="143" t="s">
        <v>83</v>
      </c>
      <c r="AY272" s="16" t="s">
        <v>173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81</v>
      </c>
      <c r="BK272" s="144">
        <f>ROUND(I272*H272,2)</f>
        <v>0</v>
      </c>
      <c r="BL272" s="16" t="s">
        <v>269</v>
      </c>
      <c r="BM272" s="143" t="s">
        <v>1047</v>
      </c>
    </row>
    <row r="273" spans="2:65" s="1" customFormat="1" ht="19.5">
      <c r="B273" s="31"/>
      <c r="D273" s="145" t="s">
        <v>182</v>
      </c>
      <c r="F273" s="146" t="s">
        <v>1046</v>
      </c>
      <c r="I273" s="147"/>
      <c r="L273" s="31"/>
      <c r="M273" s="148"/>
      <c r="T273" s="55"/>
      <c r="AT273" s="16" t="s">
        <v>182</v>
      </c>
      <c r="AU273" s="16" t="s">
        <v>83</v>
      </c>
    </row>
    <row r="274" spans="2:65" s="11" customFormat="1" ht="22.9" customHeight="1">
      <c r="B274" s="120"/>
      <c r="D274" s="121" t="s">
        <v>72</v>
      </c>
      <c r="E274" s="130" t="s">
        <v>1048</v>
      </c>
      <c r="F274" s="130" t="s">
        <v>1049</v>
      </c>
      <c r="I274" s="123"/>
      <c r="J274" s="131">
        <f>BK274</f>
        <v>0</v>
      </c>
      <c r="L274" s="120"/>
      <c r="M274" s="125"/>
      <c r="P274" s="126">
        <f>SUM(P275:P362)</f>
        <v>0</v>
      </c>
      <c r="R274" s="126">
        <f>SUM(R275:R362)</f>
        <v>0.21306777850000008</v>
      </c>
      <c r="T274" s="127">
        <f>SUM(T275:T362)</f>
        <v>5.1599999999999997E-3</v>
      </c>
      <c r="AR274" s="121" t="s">
        <v>83</v>
      </c>
      <c r="AT274" s="128" t="s">
        <v>72</v>
      </c>
      <c r="AU274" s="128" t="s">
        <v>81</v>
      </c>
      <c r="AY274" s="121" t="s">
        <v>173</v>
      </c>
      <c r="BK274" s="129">
        <f>SUM(BK275:BK362)</f>
        <v>0</v>
      </c>
    </row>
    <row r="275" spans="2:65" s="1" customFormat="1" ht="24.2" customHeight="1">
      <c r="B275" s="31"/>
      <c r="C275" s="132" t="s">
        <v>399</v>
      </c>
      <c r="D275" s="132" t="s">
        <v>175</v>
      </c>
      <c r="E275" s="133" t="s">
        <v>1050</v>
      </c>
      <c r="F275" s="134" t="s">
        <v>1051</v>
      </c>
      <c r="G275" s="135" t="s">
        <v>234</v>
      </c>
      <c r="H275" s="136">
        <v>3</v>
      </c>
      <c r="I275" s="137"/>
      <c r="J275" s="138">
        <f>ROUND(I275*H275,2)</f>
        <v>0</v>
      </c>
      <c r="K275" s="134" t="s">
        <v>179</v>
      </c>
      <c r="L275" s="31"/>
      <c r="M275" s="139" t="s">
        <v>1</v>
      </c>
      <c r="N275" s="140" t="s">
        <v>38</v>
      </c>
      <c r="P275" s="141">
        <f>O275*H275</f>
        <v>0</v>
      </c>
      <c r="Q275" s="141">
        <v>3.0000000000000001E-5</v>
      </c>
      <c r="R275" s="141">
        <f>Q275*H275</f>
        <v>9.0000000000000006E-5</v>
      </c>
      <c r="S275" s="141">
        <v>1.72E-3</v>
      </c>
      <c r="T275" s="142">
        <f>S275*H275</f>
        <v>5.1599999999999997E-3</v>
      </c>
      <c r="AR275" s="143" t="s">
        <v>269</v>
      </c>
      <c r="AT275" s="143" t="s">
        <v>175</v>
      </c>
      <c r="AU275" s="143" t="s">
        <v>83</v>
      </c>
      <c r="AY275" s="16" t="s">
        <v>173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81</v>
      </c>
      <c r="BK275" s="144">
        <f>ROUND(I275*H275,2)</f>
        <v>0</v>
      </c>
      <c r="BL275" s="16" t="s">
        <v>269</v>
      </c>
      <c r="BM275" s="143" t="s">
        <v>1052</v>
      </c>
    </row>
    <row r="276" spans="2:65" s="1" customFormat="1" ht="11.25">
      <c r="B276" s="31"/>
      <c r="D276" s="145" t="s">
        <v>182</v>
      </c>
      <c r="F276" s="146" t="s">
        <v>1051</v>
      </c>
      <c r="I276" s="147"/>
      <c r="L276" s="31"/>
      <c r="M276" s="148"/>
      <c r="T276" s="55"/>
      <c r="AT276" s="16" t="s">
        <v>182</v>
      </c>
      <c r="AU276" s="16" t="s">
        <v>83</v>
      </c>
    </row>
    <row r="277" spans="2:65" s="12" customFormat="1" ht="11.25">
      <c r="B277" s="149"/>
      <c r="D277" s="145" t="s">
        <v>184</v>
      </c>
      <c r="E277" s="150" t="s">
        <v>1</v>
      </c>
      <c r="F277" s="151" t="s">
        <v>1053</v>
      </c>
      <c r="H277" s="152">
        <v>3</v>
      </c>
      <c r="I277" s="153"/>
      <c r="L277" s="149"/>
      <c r="M277" s="154"/>
      <c r="T277" s="155"/>
      <c r="AT277" s="150" t="s">
        <v>184</v>
      </c>
      <c r="AU277" s="150" t="s">
        <v>83</v>
      </c>
      <c r="AV277" s="12" t="s">
        <v>83</v>
      </c>
      <c r="AW277" s="12" t="s">
        <v>30</v>
      </c>
      <c r="AX277" s="12" t="s">
        <v>73</v>
      </c>
      <c r="AY277" s="150" t="s">
        <v>173</v>
      </c>
    </row>
    <row r="278" spans="2:65" s="13" customFormat="1" ht="11.25">
      <c r="B278" s="167"/>
      <c r="D278" s="145" t="s">
        <v>184</v>
      </c>
      <c r="E278" s="168" t="s">
        <v>1</v>
      </c>
      <c r="F278" s="169" t="s">
        <v>226</v>
      </c>
      <c r="H278" s="170">
        <v>3</v>
      </c>
      <c r="I278" s="171"/>
      <c r="L278" s="167"/>
      <c r="M278" s="172"/>
      <c r="T278" s="173"/>
      <c r="AT278" s="168" t="s">
        <v>184</v>
      </c>
      <c r="AU278" s="168" t="s">
        <v>83</v>
      </c>
      <c r="AV278" s="13" t="s">
        <v>180</v>
      </c>
      <c r="AW278" s="13" t="s">
        <v>30</v>
      </c>
      <c r="AX278" s="13" t="s">
        <v>81</v>
      </c>
      <c r="AY278" s="168" t="s">
        <v>173</v>
      </c>
    </row>
    <row r="279" spans="2:65" s="1" customFormat="1" ht="24.2" customHeight="1">
      <c r="B279" s="31"/>
      <c r="C279" s="132" t="s">
        <v>411</v>
      </c>
      <c r="D279" s="132" t="s">
        <v>175</v>
      </c>
      <c r="E279" s="133" t="s">
        <v>1054</v>
      </c>
      <c r="F279" s="134" t="s">
        <v>1055</v>
      </c>
      <c r="G279" s="135" t="s">
        <v>282</v>
      </c>
      <c r="H279" s="136">
        <v>92</v>
      </c>
      <c r="I279" s="137"/>
      <c r="J279" s="138">
        <f>ROUND(I279*H279,2)</f>
        <v>0</v>
      </c>
      <c r="K279" s="134" t="s">
        <v>179</v>
      </c>
      <c r="L279" s="31"/>
      <c r="M279" s="139" t="s">
        <v>1</v>
      </c>
      <c r="N279" s="140" t="s">
        <v>38</v>
      </c>
      <c r="P279" s="141">
        <f>O279*H279</f>
        <v>0</v>
      </c>
      <c r="Q279" s="141">
        <v>7.2900000000000005E-4</v>
      </c>
      <c r="R279" s="141">
        <f>Q279*H279</f>
        <v>6.7068000000000003E-2</v>
      </c>
      <c r="S279" s="141">
        <v>0</v>
      </c>
      <c r="T279" s="142">
        <f>S279*H279</f>
        <v>0</v>
      </c>
      <c r="AR279" s="143" t="s">
        <v>269</v>
      </c>
      <c r="AT279" s="143" t="s">
        <v>175</v>
      </c>
      <c r="AU279" s="143" t="s">
        <v>83</v>
      </c>
      <c r="AY279" s="16" t="s">
        <v>173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81</v>
      </c>
      <c r="BK279" s="144">
        <f>ROUND(I279*H279,2)</f>
        <v>0</v>
      </c>
      <c r="BL279" s="16" t="s">
        <v>269</v>
      </c>
      <c r="BM279" s="143" t="s">
        <v>1056</v>
      </c>
    </row>
    <row r="280" spans="2:65" s="1" customFormat="1" ht="11.25">
      <c r="B280" s="31"/>
      <c r="D280" s="145" t="s">
        <v>182</v>
      </c>
      <c r="F280" s="146" t="s">
        <v>1055</v>
      </c>
      <c r="I280" s="147"/>
      <c r="L280" s="31"/>
      <c r="M280" s="148"/>
      <c r="T280" s="55"/>
      <c r="AT280" s="16" t="s">
        <v>182</v>
      </c>
      <c r="AU280" s="16" t="s">
        <v>83</v>
      </c>
    </row>
    <row r="281" spans="2:65" s="12" customFormat="1" ht="11.25">
      <c r="B281" s="149"/>
      <c r="D281" s="145" t="s">
        <v>184</v>
      </c>
      <c r="E281" s="150" t="s">
        <v>1</v>
      </c>
      <c r="F281" s="151" t="s">
        <v>1057</v>
      </c>
      <c r="H281" s="152">
        <v>92</v>
      </c>
      <c r="I281" s="153"/>
      <c r="L281" s="149"/>
      <c r="M281" s="154"/>
      <c r="T281" s="155"/>
      <c r="AT281" s="150" t="s">
        <v>184</v>
      </c>
      <c r="AU281" s="150" t="s">
        <v>83</v>
      </c>
      <c r="AV281" s="12" t="s">
        <v>83</v>
      </c>
      <c r="AW281" s="12" t="s">
        <v>30</v>
      </c>
      <c r="AX281" s="12" t="s">
        <v>73</v>
      </c>
      <c r="AY281" s="150" t="s">
        <v>173</v>
      </c>
    </row>
    <row r="282" spans="2:65" s="13" customFormat="1" ht="11.25">
      <c r="B282" s="167"/>
      <c r="D282" s="145" t="s">
        <v>184</v>
      </c>
      <c r="E282" s="168" t="s">
        <v>1</v>
      </c>
      <c r="F282" s="169" t="s">
        <v>226</v>
      </c>
      <c r="H282" s="170">
        <v>92</v>
      </c>
      <c r="I282" s="171"/>
      <c r="L282" s="167"/>
      <c r="M282" s="172"/>
      <c r="T282" s="173"/>
      <c r="AT282" s="168" t="s">
        <v>184</v>
      </c>
      <c r="AU282" s="168" t="s">
        <v>83</v>
      </c>
      <c r="AV282" s="13" t="s">
        <v>180</v>
      </c>
      <c r="AW282" s="13" t="s">
        <v>30</v>
      </c>
      <c r="AX282" s="13" t="s">
        <v>81</v>
      </c>
      <c r="AY282" s="168" t="s">
        <v>173</v>
      </c>
    </row>
    <row r="283" spans="2:65" s="1" customFormat="1" ht="24.2" customHeight="1">
      <c r="B283" s="31"/>
      <c r="C283" s="132" t="s">
        <v>422</v>
      </c>
      <c r="D283" s="132" t="s">
        <v>175</v>
      </c>
      <c r="E283" s="133" t="s">
        <v>1058</v>
      </c>
      <c r="F283" s="134" t="s">
        <v>1059</v>
      </c>
      <c r="G283" s="135" t="s">
        <v>282</v>
      </c>
      <c r="H283" s="136">
        <v>79</v>
      </c>
      <c r="I283" s="137"/>
      <c r="J283" s="138">
        <f>ROUND(I283*H283,2)</f>
        <v>0</v>
      </c>
      <c r="K283" s="134" t="s">
        <v>179</v>
      </c>
      <c r="L283" s="31"/>
      <c r="M283" s="139" t="s">
        <v>1</v>
      </c>
      <c r="N283" s="140" t="s">
        <v>38</v>
      </c>
      <c r="P283" s="141">
        <f>O283*H283</f>
        <v>0</v>
      </c>
      <c r="Q283" s="141">
        <v>9.8400000000000007E-4</v>
      </c>
      <c r="R283" s="141">
        <f>Q283*H283</f>
        <v>7.7736E-2</v>
      </c>
      <c r="S283" s="141">
        <v>0</v>
      </c>
      <c r="T283" s="142">
        <f>S283*H283</f>
        <v>0</v>
      </c>
      <c r="AR283" s="143" t="s">
        <v>269</v>
      </c>
      <c r="AT283" s="143" t="s">
        <v>175</v>
      </c>
      <c r="AU283" s="143" t="s">
        <v>83</v>
      </c>
      <c r="AY283" s="16" t="s">
        <v>173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6" t="s">
        <v>81</v>
      </c>
      <c r="BK283" s="144">
        <f>ROUND(I283*H283,2)</f>
        <v>0</v>
      </c>
      <c r="BL283" s="16" t="s">
        <v>269</v>
      </c>
      <c r="BM283" s="143" t="s">
        <v>1060</v>
      </c>
    </row>
    <row r="284" spans="2:65" s="1" customFormat="1" ht="11.25">
      <c r="B284" s="31"/>
      <c r="D284" s="145" t="s">
        <v>182</v>
      </c>
      <c r="F284" s="146" t="s">
        <v>1059</v>
      </c>
      <c r="I284" s="147"/>
      <c r="L284" s="31"/>
      <c r="M284" s="148"/>
      <c r="T284" s="55"/>
      <c r="AT284" s="16" t="s">
        <v>182</v>
      </c>
      <c r="AU284" s="16" t="s">
        <v>83</v>
      </c>
    </row>
    <row r="285" spans="2:65" s="12" customFormat="1" ht="11.25">
      <c r="B285" s="149"/>
      <c r="D285" s="145" t="s">
        <v>184</v>
      </c>
      <c r="E285" s="150" t="s">
        <v>1</v>
      </c>
      <c r="F285" s="151" t="s">
        <v>1061</v>
      </c>
      <c r="H285" s="152">
        <v>73</v>
      </c>
      <c r="I285" s="153"/>
      <c r="L285" s="149"/>
      <c r="M285" s="154"/>
      <c r="T285" s="155"/>
      <c r="AT285" s="150" t="s">
        <v>184</v>
      </c>
      <c r="AU285" s="150" t="s">
        <v>83</v>
      </c>
      <c r="AV285" s="12" t="s">
        <v>83</v>
      </c>
      <c r="AW285" s="12" t="s">
        <v>30</v>
      </c>
      <c r="AX285" s="12" t="s">
        <v>73</v>
      </c>
      <c r="AY285" s="150" t="s">
        <v>173</v>
      </c>
    </row>
    <row r="286" spans="2:65" s="12" customFormat="1" ht="11.25">
      <c r="B286" s="149"/>
      <c r="D286" s="145" t="s">
        <v>184</v>
      </c>
      <c r="E286" s="150" t="s">
        <v>1</v>
      </c>
      <c r="F286" s="151" t="s">
        <v>1062</v>
      </c>
      <c r="H286" s="152">
        <v>6</v>
      </c>
      <c r="I286" s="153"/>
      <c r="L286" s="149"/>
      <c r="M286" s="154"/>
      <c r="T286" s="155"/>
      <c r="AT286" s="150" t="s">
        <v>184</v>
      </c>
      <c r="AU286" s="150" t="s">
        <v>83</v>
      </c>
      <c r="AV286" s="12" t="s">
        <v>83</v>
      </c>
      <c r="AW286" s="12" t="s">
        <v>30</v>
      </c>
      <c r="AX286" s="12" t="s">
        <v>73</v>
      </c>
      <c r="AY286" s="150" t="s">
        <v>173</v>
      </c>
    </row>
    <row r="287" spans="2:65" s="13" customFormat="1" ht="11.25">
      <c r="B287" s="167"/>
      <c r="D287" s="145" t="s">
        <v>184</v>
      </c>
      <c r="E287" s="168" t="s">
        <v>1</v>
      </c>
      <c r="F287" s="169" t="s">
        <v>226</v>
      </c>
      <c r="H287" s="170">
        <v>79</v>
      </c>
      <c r="I287" s="171"/>
      <c r="L287" s="167"/>
      <c r="M287" s="172"/>
      <c r="T287" s="173"/>
      <c r="AT287" s="168" t="s">
        <v>184</v>
      </c>
      <c r="AU287" s="168" t="s">
        <v>83</v>
      </c>
      <c r="AV287" s="13" t="s">
        <v>180</v>
      </c>
      <c r="AW287" s="13" t="s">
        <v>30</v>
      </c>
      <c r="AX287" s="13" t="s">
        <v>81</v>
      </c>
      <c r="AY287" s="168" t="s">
        <v>173</v>
      </c>
    </row>
    <row r="288" spans="2:65" s="1" customFormat="1" ht="24.2" customHeight="1">
      <c r="B288" s="31"/>
      <c r="C288" s="132" t="s">
        <v>431</v>
      </c>
      <c r="D288" s="132" t="s">
        <v>175</v>
      </c>
      <c r="E288" s="133" t="s">
        <v>1063</v>
      </c>
      <c r="F288" s="134" t="s">
        <v>1064</v>
      </c>
      <c r="G288" s="135" t="s">
        <v>282</v>
      </c>
      <c r="H288" s="136">
        <v>18</v>
      </c>
      <c r="I288" s="137"/>
      <c r="J288" s="138">
        <f>ROUND(I288*H288,2)</f>
        <v>0</v>
      </c>
      <c r="K288" s="134" t="s">
        <v>179</v>
      </c>
      <c r="L288" s="31"/>
      <c r="M288" s="139" t="s">
        <v>1</v>
      </c>
      <c r="N288" s="140" t="s">
        <v>38</v>
      </c>
      <c r="P288" s="141">
        <f>O288*H288</f>
        <v>0</v>
      </c>
      <c r="Q288" s="141">
        <v>1.15E-3</v>
      </c>
      <c r="R288" s="141">
        <f>Q288*H288</f>
        <v>2.07E-2</v>
      </c>
      <c r="S288" s="141">
        <v>0</v>
      </c>
      <c r="T288" s="142">
        <f>S288*H288</f>
        <v>0</v>
      </c>
      <c r="AR288" s="143" t="s">
        <v>269</v>
      </c>
      <c r="AT288" s="143" t="s">
        <v>175</v>
      </c>
      <c r="AU288" s="143" t="s">
        <v>83</v>
      </c>
      <c r="AY288" s="16" t="s">
        <v>173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6" t="s">
        <v>81</v>
      </c>
      <c r="BK288" s="144">
        <f>ROUND(I288*H288,2)</f>
        <v>0</v>
      </c>
      <c r="BL288" s="16" t="s">
        <v>269</v>
      </c>
      <c r="BM288" s="143" t="s">
        <v>1065</v>
      </c>
    </row>
    <row r="289" spans="2:65" s="1" customFormat="1" ht="11.25">
      <c r="B289" s="31"/>
      <c r="D289" s="145" t="s">
        <v>182</v>
      </c>
      <c r="F289" s="146" t="s">
        <v>1064</v>
      </c>
      <c r="I289" s="147"/>
      <c r="L289" s="31"/>
      <c r="M289" s="148"/>
      <c r="T289" s="55"/>
      <c r="AT289" s="16" t="s">
        <v>182</v>
      </c>
      <c r="AU289" s="16" t="s">
        <v>83</v>
      </c>
    </row>
    <row r="290" spans="2:65" s="12" customFormat="1" ht="11.25">
      <c r="B290" s="149"/>
      <c r="D290" s="145" t="s">
        <v>184</v>
      </c>
      <c r="E290" s="150" t="s">
        <v>1</v>
      </c>
      <c r="F290" s="151" t="s">
        <v>1066</v>
      </c>
      <c r="H290" s="152">
        <v>18</v>
      </c>
      <c r="I290" s="153"/>
      <c r="L290" s="149"/>
      <c r="M290" s="154"/>
      <c r="T290" s="155"/>
      <c r="AT290" s="150" t="s">
        <v>184</v>
      </c>
      <c r="AU290" s="150" t="s">
        <v>83</v>
      </c>
      <c r="AV290" s="12" t="s">
        <v>83</v>
      </c>
      <c r="AW290" s="12" t="s">
        <v>30</v>
      </c>
      <c r="AX290" s="12" t="s">
        <v>73</v>
      </c>
      <c r="AY290" s="150" t="s">
        <v>173</v>
      </c>
    </row>
    <row r="291" spans="2:65" s="13" customFormat="1" ht="11.25">
      <c r="B291" s="167"/>
      <c r="D291" s="145" t="s">
        <v>184</v>
      </c>
      <c r="E291" s="168" t="s">
        <v>1</v>
      </c>
      <c r="F291" s="169" t="s">
        <v>226</v>
      </c>
      <c r="H291" s="170">
        <v>18</v>
      </c>
      <c r="I291" s="171"/>
      <c r="L291" s="167"/>
      <c r="M291" s="172"/>
      <c r="T291" s="173"/>
      <c r="AT291" s="168" t="s">
        <v>184</v>
      </c>
      <c r="AU291" s="168" t="s">
        <v>83</v>
      </c>
      <c r="AV291" s="13" t="s">
        <v>180</v>
      </c>
      <c r="AW291" s="13" t="s">
        <v>30</v>
      </c>
      <c r="AX291" s="13" t="s">
        <v>81</v>
      </c>
      <c r="AY291" s="168" t="s">
        <v>173</v>
      </c>
    </row>
    <row r="292" spans="2:65" s="1" customFormat="1" ht="37.9" customHeight="1">
      <c r="B292" s="31"/>
      <c r="C292" s="132" t="s">
        <v>436</v>
      </c>
      <c r="D292" s="132" t="s">
        <v>175</v>
      </c>
      <c r="E292" s="133" t="s">
        <v>1067</v>
      </c>
      <c r="F292" s="134" t="s">
        <v>1068</v>
      </c>
      <c r="G292" s="135" t="s">
        <v>282</v>
      </c>
      <c r="H292" s="136">
        <v>46</v>
      </c>
      <c r="I292" s="137"/>
      <c r="J292" s="138">
        <f>ROUND(I292*H292,2)</f>
        <v>0</v>
      </c>
      <c r="K292" s="134" t="s">
        <v>179</v>
      </c>
      <c r="L292" s="31"/>
      <c r="M292" s="139" t="s">
        <v>1</v>
      </c>
      <c r="N292" s="140" t="s">
        <v>38</v>
      </c>
      <c r="P292" s="141">
        <f>O292*H292</f>
        <v>0</v>
      </c>
      <c r="Q292" s="141">
        <v>4.6619999999999997E-5</v>
      </c>
      <c r="R292" s="141">
        <f>Q292*H292</f>
        <v>2.14452E-3</v>
      </c>
      <c r="S292" s="141">
        <v>0</v>
      </c>
      <c r="T292" s="142">
        <f>S292*H292</f>
        <v>0</v>
      </c>
      <c r="AR292" s="143" t="s">
        <v>269</v>
      </c>
      <c r="AT292" s="143" t="s">
        <v>175</v>
      </c>
      <c r="AU292" s="143" t="s">
        <v>83</v>
      </c>
      <c r="AY292" s="16" t="s">
        <v>173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6" t="s">
        <v>81</v>
      </c>
      <c r="BK292" s="144">
        <f>ROUND(I292*H292,2)</f>
        <v>0</v>
      </c>
      <c r="BL292" s="16" t="s">
        <v>269</v>
      </c>
      <c r="BM292" s="143" t="s">
        <v>1069</v>
      </c>
    </row>
    <row r="293" spans="2:65" s="1" customFormat="1" ht="19.5">
      <c r="B293" s="31"/>
      <c r="D293" s="145" t="s">
        <v>182</v>
      </c>
      <c r="F293" s="146" t="s">
        <v>1068</v>
      </c>
      <c r="I293" s="147"/>
      <c r="L293" s="31"/>
      <c r="M293" s="148"/>
      <c r="T293" s="55"/>
      <c r="AT293" s="16" t="s">
        <v>182</v>
      </c>
      <c r="AU293" s="16" t="s">
        <v>83</v>
      </c>
    </row>
    <row r="294" spans="2:65" s="12" customFormat="1" ht="22.5">
      <c r="B294" s="149"/>
      <c r="D294" s="145" t="s">
        <v>184</v>
      </c>
      <c r="E294" s="150" t="s">
        <v>1</v>
      </c>
      <c r="F294" s="151" t="s">
        <v>1070</v>
      </c>
      <c r="H294" s="152">
        <v>46</v>
      </c>
      <c r="I294" s="153"/>
      <c r="L294" s="149"/>
      <c r="M294" s="154"/>
      <c r="T294" s="155"/>
      <c r="AT294" s="150" t="s">
        <v>184</v>
      </c>
      <c r="AU294" s="150" t="s">
        <v>83</v>
      </c>
      <c r="AV294" s="12" t="s">
        <v>83</v>
      </c>
      <c r="AW294" s="12" t="s">
        <v>30</v>
      </c>
      <c r="AX294" s="12" t="s">
        <v>73</v>
      </c>
      <c r="AY294" s="150" t="s">
        <v>173</v>
      </c>
    </row>
    <row r="295" spans="2:65" s="13" customFormat="1" ht="11.25">
      <c r="B295" s="167"/>
      <c r="D295" s="145" t="s">
        <v>184</v>
      </c>
      <c r="E295" s="168" t="s">
        <v>1</v>
      </c>
      <c r="F295" s="169" t="s">
        <v>226</v>
      </c>
      <c r="H295" s="170">
        <v>46</v>
      </c>
      <c r="I295" s="171"/>
      <c r="L295" s="167"/>
      <c r="M295" s="172"/>
      <c r="T295" s="173"/>
      <c r="AT295" s="168" t="s">
        <v>184</v>
      </c>
      <c r="AU295" s="168" t="s">
        <v>83</v>
      </c>
      <c r="AV295" s="13" t="s">
        <v>180</v>
      </c>
      <c r="AW295" s="13" t="s">
        <v>30</v>
      </c>
      <c r="AX295" s="13" t="s">
        <v>81</v>
      </c>
      <c r="AY295" s="168" t="s">
        <v>173</v>
      </c>
    </row>
    <row r="296" spans="2:65" s="1" customFormat="1" ht="37.9" customHeight="1">
      <c r="B296" s="31"/>
      <c r="C296" s="132" t="s">
        <v>440</v>
      </c>
      <c r="D296" s="132" t="s">
        <v>175</v>
      </c>
      <c r="E296" s="133" t="s">
        <v>1071</v>
      </c>
      <c r="F296" s="134" t="s">
        <v>1072</v>
      </c>
      <c r="G296" s="135" t="s">
        <v>282</v>
      </c>
      <c r="H296" s="136">
        <v>56</v>
      </c>
      <c r="I296" s="137"/>
      <c r="J296" s="138">
        <f>ROUND(I296*H296,2)</f>
        <v>0</v>
      </c>
      <c r="K296" s="134" t="s">
        <v>179</v>
      </c>
      <c r="L296" s="31"/>
      <c r="M296" s="139" t="s">
        <v>1</v>
      </c>
      <c r="N296" s="140" t="s">
        <v>38</v>
      </c>
      <c r="P296" s="141">
        <f>O296*H296</f>
        <v>0</v>
      </c>
      <c r="Q296" s="141">
        <v>6.7399999999999998E-5</v>
      </c>
      <c r="R296" s="141">
        <f>Q296*H296</f>
        <v>3.7743999999999998E-3</v>
      </c>
      <c r="S296" s="141">
        <v>0</v>
      </c>
      <c r="T296" s="142">
        <f>S296*H296</f>
        <v>0</v>
      </c>
      <c r="AR296" s="143" t="s">
        <v>269</v>
      </c>
      <c r="AT296" s="143" t="s">
        <v>175</v>
      </c>
      <c r="AU296" s="143" t="s">
        <v>83</v>
      </c>
      <c r="AY296" s="16" t="s">
        <v>173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81</v>
      </c>
      <c r="BK296" s="144">
        <f>ROUND(I296*H296,2)</f>
        <v>0</v>
      </c>
      <c r="BL296" s="16" t="s">
        <v>269</v>
      </c>
      <c r="BM296" s="143" t="s">
        <v>1073</v>
      </c>
    </row>
    <row r="297" spans="2:65" s="1" customFormat="1" ht="19.5">
      <c r="B297" s="31"/>
      <c r="D297" s="145" t="s">
        <v>182</v>
      </c>
      <c r="F297" s="146" t="s">
        <v>1072</v>
      </c>
      <c r="I297" s="147"/>
      <c r="L297" s="31"/>
      <c r="M297" s="148"/>
      <c r="T297" s="55"/>
      <c r="AT297" s="16" t="s">
        <v>182</v>
      </c>
      <c r="AU297" s="16" t="s">
        <v>83</v>
      </c>
    </row>
    <row r="298" spans="2:65" s="12" customFormat="1" ht="22.5">
      <c r="B298" s="149"/>
      <c r="D298" s="145" t="s">
        <v>184</v>
      </c>
      <c r="E298" s="150" t="s">
        <v>1</v>
      </c>
      <c r="F298" s="151" t="s">
        <v>1074</v>
      </c>
      <c r="H298" s="152">
        <v>38</v>
      </c>
      <c r="I298" s="153"/>
      <c r="L298" s="149"/>
      <c r="M298" s="154"/>
      <c r="T298" s="155"/>
      <c r="AT298" s="150" t="s">
        <v>184</v>
      </c>
      <c r="AU298" s="150" t="s">
        <v>83</v>
      </c>
      <c r="AV298" s="12" t="s">
        <v>83</v>
      </c>
      <c r="AW298" s="12" t="s">
        <v>30</v>
      </c>
      <c r="AX298" s="12" t="s">
        <v>73</v>
      </c>
      <c r="AY298" s="150" t="s">
        <v>173</v>
      </c>
    </row>
    <row r="299" spans="2:65" s="12" customFormat="1" ht="22.5">
      <c r="B299" s="149"/>
      <c r="D299" s="145" t="s">
        <v>184</v>
      </c>
      <c r="E299" s="150" t="s">
        <v>1</v>
      </c>
      <c r="F299" s="151" t="s">
        <v>1075</v>
      </c>
      <c r="H299" s="152">
        <v>18</v>
      </c>
      <c r="I299" s="153"/>
      <c r="L299" s="149"/>
      <c r="M299" s="154"/>
      <c r="T299" s="155"/>
      <c r="AT299" s="150" t="s">
        <v>184</v>
      </c>
      <c r="AU299" s="150" t="s">
        <v>83</v>
      </c>
      <c r="AV299" s="12" t="s">
        <v>83</v>
      </c>
      <c r="AW299" s="12" t="s">
        <v>30</v>
      </c>
      <c r="AX299" s="12" t="s">
        <v>73</v>
      </c>
      <c r="AY299" s="150" t="s">
        <v>173</v>
      </c>
    </row>
    <row r="300" spans="2:65" s="13" customFormat="1" ht="11.25">
      <c r="B300" s="167"/>
      <c r="D300" s="145" t="s">
        <v>184</v>
      </c>
      <c r="E300" s="168" t="s">
        <v>1</v>
      </c>
      <c r="F300" s="169" t="s">
        <v>226</v>
      </c>
      <c r="H300" s="170">
        <v>56</v>
      </c>
      <c r="I300" s="171"/>
      <c r="L300" s="167"/>
      <c r="M300" s="172"/>
      <c r="T300" s="173"/>
      <c r="AT300" s="168" t="s">
        <v>184</v>
      </c>
      <c r="AU300" s="168" t="s">
        <v>83</v>
      </c>
      <c r="AV300" s="13" t="s">
        <v>180</v>
      </c>
      <c r="AW300" s="13" t="s">
        <v>30</v>
      </c>
      <c r="AX300" s="13" t="s">
        <v>81</v>
      </c>
      <c r="AY300" s="168" t="s">
        <v>173</v>
      </c>
    </row>
    <row r="301" spans="2:65" s="1" customFormat="1" ht="37.9" customHeight="1">
      <c r="B301" s="31"/>
      <c r="C301" s="132" t="s">
        <v>445</v>
      </c>
      <c r="D301" s="132" t="s">
        <v>175</v>
      </c>
      <c r="E301" s="133" t="s">
        <v>1076</v>
      </c>
      <c r="F301" s="134" t="s">
        <v>1077</v>
      </c>
      <c r="G301" s="135" t="s">
        <v>282</v>
      </c>
      <c r="H301" s="136">
        <v>46</v>
      </c>
      <c r="I301" s="137"/>
      <c r="J301" s="138">
        <f>ROUND(I301*H301,2)</f>
        <v>0</v>
      </c>
      <c r="K301" s="134" t="s">
        <v>179</v>
      </c>
      <c r="L301" s="31"/>
      <c r="M301" s="139" t="s">
        <v>1</v>
      </c>
      <c r="N301" s="140" t="s">
        <v>38</v>
      </c>
      <c r="P301" s="141">
        <f>O301*H301</f>
        <v>0</v>
      </c>
      <c r="Q301" s="141">
        <v>2.0000000000000001E-4</v>
      </c>
      <c r="R301" s="141">
        <f>Q301*H301</f>
        <v>9.1999999999999998E-3</v>
      </c>
      <c r="S301" s="141">
        <v>0</v>
      </c>
      <c r="T301" s="142">
        <f>S301*H301</f>
        <v>0</v>
      </c>
      <c r="AR301" s="143" t="s">
        <v>269</v>
      </c>
      <c r="AT301" s="143" t="s">
        <v>175</v>
      </c>
      <c r="AU301" s="143" t="s">
        <v>83</v>
      </c>
      <c r="AY301" s="16" t="s">
        <v>173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81</v>
      </c>
      <c r="BK301" s="144">
        <f>ROUND(I301*H301,2)</f>
        <v>0</v>
      </c>
      <c r="BL301" s="16" t="s">
        <v>269</v>
      </c>
      <c r="BM301" s="143" t="s">
        <v>1078</v>
      </c>
    </row>
    <row r="302" spans="2:65" s="1" customFormat="1" ht="19.5">
      <c r="B302" s="31"/>
      <c r="D302" s="145" t="s">
        <v>182</v>
      </c>
      <c r="F302" s="146" t="s">
        <v>1077</v>
      </c>
      <c r="I302" s="147"/>
      <c r="L302" s="31"/>
      <c r="M302" s="148"/>
      <c r="T302" s="55"/>
      <c r="AT302" s="16" t="s">
        <v>182</v>
      </c>
      <c r="AU302" s="16" t="s">
        <v>83</v>
      </c>
    </row>
    <row r="303" spans="2:65" s="12" customFormat="1" ht="22.5">
      <c r="B303" s="149"/>
      <c r="D303" s="145" t="s">
        <v>184</v>
      </c>
      <c r="E303" s="150" t="s">
        <v>1</v>
      </c>
      <c r="F303" s="151" t="s">
        <v>1079</v>
      </c>
      <c r="H303" s="152">
        <v>46</v>
      </c>
      <c r="I303" s="153"/>
      <c r="L303" s="149"/>
      <c r="M303" s="154"/>
      <c r="T303" s="155"/>
      <c r="AT303" s="150" t="s">
        <v>184</v>
      </c>
      <c r="AU303" s="150" t="s">
        <v>83</v>
      </c>
      <c r="AV303" s="12" t="s">
        <v>83</v>
      </c>
      <c r="AW303" s="12" t="s">
        <v>30</v>
      </c>
      <c r="AX303" s="12" t="s">
        <v>73</v>
      </c>
      <c r="AY303" s="150" t="s">
        <v>173</v>
      </c>
    </row>
    <row r="304" spans="2:65" s="13" customFormat="1" ht="11.25">
      <c r="B304" s="167"/>
      <c r="D304" s="145" t="s">
        <v>184</v>
      </c>
      <c r="E304" s="168" t="s">
        <v>1</v>
      </c>
      <c r="F304" s="169" t="s">
        <v>226</v>
      </c>
      <c r="H304" s="170">
        <v>46</v>
      </c>
      <c r="I304" s="171"/>
      <c r="L304" s="167"/>
      <c r="M304" s="172"/>
      <c r="T304" s="173"/>
      <c r="AT304" s="168" t="s">
        <v>184</v>
      </c>
      <c r="AU304" s="168" t="s">
        <v>83</v>
      </c>
      <c r="AV304" s="13" t="s">
        <v>180</v>
      </c>
      <c r="AW304" s="13" t="s">
        <v>30</v>
      </c>
      <c r="AX304" s="13" t="s">
        <v>81</v>
      </c>
      <c r="AY304" s="168" t="s">
        <v>173</v>
      </c>
    </row>
    <row r="305" spans="2:65" s="1" customFormat="1" ht="37.9" customHeight="1">
      <c r="B305" s="31"/>
      <c r="C305" s="132" t="s">
        <v>452</v>
      </c>
      <c r="D305" s="132" t="s">
        <v>175</v>
      </c>
      <c r="E305" s="133" t="s">
        <v>1080</v>
      </c>
      <c r="F305" s="134" t="s">
        <v>1081</v>
      </c>
      <c r="G305" s="135" t="s">
        <v>282</v>
      </c>
      <c r="H305" s="136">
        <v>42.5</v>
      </c>
      <c r="I305" s="137"/>
      <c r="J305" s="138">
        <f>ROUND(I305*H305,2)</f>
        <v>0</v>
      </c>
      <c r="K305" s="134" t="s">
        <v>179</v>
      </c>
      <c r="L305" s="31"/>
      <c r="M305" s="139" t="s">
        <v>1</v>
      </c>
      <c r="N305" s="140" t="s">
        <v>38</v>
      </c>
      <c r="P305" s="141">
        <f>O305*H305</f>
        <v>0</v>
      </c>
      <c r="Q305" s="141">
        <v>2.4078000000000001E-4</v>
      </c>
      <c r="R305" s="141">
        <f>Q305*H305</f>
        <v>1.023315E-2</v>
      </c>
      <c r="S305" s="141">
        <v>0</v>
      </c>
      <c r="T305" s="142">
        <f>S305*H305</f>
        <v>0</v>
      </c>
      <c r="AR305" s="143" t="s">
        <v>269</v>
      </c>
      <c r="AT305" s="143" t="s">
        <v>175</v>
      </c>
      <c r="AU305" s="143" t="s">
        <v>83</v>
      </c>
      <c r="AY305" s="16" t="s">
        <v>173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81</v>
      </c>
      <c r="BK305" s="144">
        <f>ROUND(I305*H305,2)</f>
        <v>0</v>
      </c>
      <c r="BL305" s="16" t="s">
        <v>269</v>
      </c>
      <c r="BM305" s="143" t="s">
        <v>1082</v>
      </c>
    </row>
    <row r="306" spans="2:65" s="1" customFormat="1" ht="19.5">
      <c r="B306" s="31"/>
      <c r="D306" s="145" t="s">
        <v>182</v>
      </c>
      <c r="F306" s="146" t="s">
        <v>1081</v>
      </c>
      <c r="I306" s="147"/>
      <c r="L306" s="31"/>
      <c r="M306" s="148"/>
      <c r="T306" s="55"/>
      <c r="AT306" s="16" t="s">
        <v>182</v>
      </c>
      <c r="AU306" s="16" t="s">
        <v>83</v>
      </c>
    </row>
    <row r="307" spans="2:65" s="12" customFormat="1" ht="22.5">
      <c r="B307" s="149"/>
      <c r="D307" s="145" t="s">
        <v>184</v>
      </c>
      <c r="E307" s="150" t="s">
        <v>1</v>
      </c>
      <c r="F307" s="151" t="s">
        <v>1083</v>
      </c>
      <c r="H307" s="152">
        <v>36.5</v>
      </c>
      <c r="I307" s="153"/>
      <c r="L307" s="149"/>
      <c r="M307" s="154"/>
      <c r="T307" s="155"/>
      <c r="AT307" s="150" t="s">
        <v>184</v>
      </c>
      <c r="AU307" s="150" t="s">
        <v>83</v>
      </c>
      <c r="AV307" s="12" t="s">
        <v>83</v>
      </c>
      <c r="AW307" s="12" t="s">
        <v>30</v>
      </c>
      <c r="AX307" s="12" t="s">
        <v>73</v>
      </c>
      <c r="AY307" s="150" t="s">
        <v>173</v>
      </c>
    </row>
    <row r="308" spans="2:65" s="12" customFormat="1" ht="11.25">
      <c r="B308" s="149"/>
      <c r="D308" s="145" t="s">
        <v>184</v>
      </c>
      <c r="E308" s="150" t="s">
        <v>1</v>
      </c>
      <c r="F308" s="151" t="s">
        <v>1084</v>
      </c>
      <c r="H308" s="152">
        <v>6</v>
      </c>
      <c r="I308" s="153"/>
      <c r="L308" s="149"/>
      <c r="M308" s="154"/>
      <c r="T308" s="155"/>
      <c r="AT308" s="150" t="s">
        <v>184</v>
      </c>
      <c r="AU308" s="150" t="s">
        <v>83</v>
      </c>
      <c r="AV308" s="12" t="s">
        <v>83</v>
      </c>
      <c r="AW308" s="12" t="s">
        <v>30</v>
      </c>
      <c r="AX308" s="12" t="s">
        <v>73</v>
      </c>
      <c r="AY308" s="150" t="s">
        <v>173</v>
      </c>
    </row>
    <row r="309" spans="2:65" s="13" customFormat="1" ht="11.25">
      <c r="B309" s="167"/>
      <c r="D309" s="145" t="s">
        <v>184</v>
      </c>
      <c r="E309" s="168" t="s">
        <v>1</v>
      </c>
      <c r="F309" s="169" t="s">
        <v>226</v>
      </c>
      <c r="H309" s="170">
        <v>42.5</v>
      </c>
      <c r="I309" s="171"/>
      <c r="L309" s="167"/>
      <c r="M309" s="172"/>
      <c r="T309" s="173"/>
      <c r="AT309" s="168" t="s">
        <v>184</v>
      </c>
      <c r="AU309" s="168" t="s">
        <v>83</v>
      </c>
      <c r="AV309" s="13" t="s">
        <v>180</v>
      </c>
      <c r="AW309" s="13" t="s">
        <v>30</v>
      </c>
      <c r="AX309" s="13" t="s">
        <v>81</v>
      </c>
      <c r="AY309" s="168" t="s">
        <v>173</v>
      </c>
    </row>
    <row r="310" spans="2:65" s="1" customFormat="1" ht="16.5" customHeight="1">
      <c r="B310" s="31"/>
      <c r="C310" s="132" t="s">
        <v>457</v>
      </c>
      <c r="D310" s="132" t="s">
        <v>175</v>
      </c>
      <c r="E310" s="133" t="s">
        <v>1085</v>
      </c>
      <c r="F310" s="134" t="s">
        <v>1086</v>
      </c>
      <c r="G310" s="135" t="s">
        <v>282</v>
      </c>
      <c r="H310" s="136">
        <v>6</v>
      </c>
      <c r="I310" s="137"/>
      <c r="J310" s="138">
        <f>ROUND(I310*H310,2)</f>
        <v>0</v>
      </c>
      <c r="K310" s="134" t="s">
        <v>179</v>
      </c>
      <c r="L310" s="31"/>
      <c r="M310" s="139" t="s">
        <v>1</v>
      </c>
      <c r="N310" s="140" t="s">
        <v>38</v>
      </c>
      <c r="P310" s="141">
        <f>O310*H310</f>
        <v>0</v>
      </c>
      <c r="Q310" s="141">
        <v>2.5000000000000001E-4</v>
      </c>
      <c r="R310" s="141">
        <f>Q310*H310</f>
        <v>1.5E-3</v>
      </c>
      <c r="S310" s="141">
        <v>0</v>
      </c>
      <c r="T310" s="142">
        <f>S310*H310</f>
        <v>0</v>
      </c>
      <c r="AR310" s="143" t="s">
        <v>269</v>
      </c>
      <c r="AT310" s="143" t="s">
        <v>175</v>
      </c>
      <c r="AU310" s="143" t="s">
        <v>83</v>
      </c>
      <c r="AY310" s="16" t="s">
        <v>173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6" t="s">
        <v>81</v>
      </c>
      <c r="BK310" s="144">
        <f>ROUND(I310*H310,2)</f>
        <v>0</v>
      </c>
      <c r="BL310" s="16" t="s">
        <v>269</v>
      </c>
      <c r="BM310" s="143" t="s">
        <v>1087</v>
      </c>
    </row>
    <row r="311" spans="2:65" s="1" customFormat="1" ht="11.25">
      <c r="B311" s="31"/>
      <c r="D311" s="145" t="s">
        <v>182</v>
      </c>
      <c r="F311" s="146" t="s">
        <v>1086</v>
      </c>
      <c r="I311" s="147"/>
      <c r="L311" s="31"/>
      <c r="M311" s="148"/>
      <c r="T311" s="55"/>
      <c r="AT311" s="16" t="s">
        <v>182</v>
      </c>
      <c r="AU311" s="16" t="s">
        <v>83</v>
      </c>
    </row>
    <row r="312" spans="2:65" s="12" customFormat="1" ht="11.25">
      <c r="B312" s="149"/>
      <c r="D312" s="145" t="s">
        <v>184</v>
      </c>
      <c r="E312" s="150" t="s">
        <v>1</v>
      </c>
      <c r="F312" s="151" t="s">
        <v>1088</v>
      </c>
      <c r="H312" s="152">
        <v>6</v>
      </c>
      <c r="I312" s="153"/>
      <c r="L312" s="149"/>
      <c r="M312" s="154"/>
      <c r="T312" s="155"/>
      <c r="AT312" s="150" t="s">
        <v>184</v>
      </c>
      <c r="AU312" s="150" t="s">
        <v>83</v>
      </c>
      <c r="AV312" s="12" t="s">
        <v>83</v>
      </c>
      <c r="AW312" s="12" t="s">
        <v>30</v>
      </c>
      <c r="AX312" s="12" t="s">
        <v>73</v>
      </c>
      <c r="AY312" s="150" t="s">
        <v>173</v>
      </c>
    </row>
    <row r="313" spans="2:65" s="13" customFormat="1" ht="11.25">
      <c r="B313" s="167"/>
      <c r="D313" s="145" t="s">
        <v>184</v>
      </c>
      <c r="E313" s="168" t="s">
        <v>1</v>
      </c>
      <c r="F313" s="169" t="s">
        <v>226</v>
      </c>
      <c r="H313" s="170">
        <v>6</v>
      </c>
      <c r="I313" s="171"/>
      <c r="L313" s="167"/>
      <c r="M313" s="172"/>
      <c r="T313" s="173"/>
      <c r="AT313" s="168" t="s">
        <v>184</v>
      </c>
      <c r="AU313" s="168" t="s">
        <v>83</v>
      </c>
      <c r="AV313" s="13" t="s">
        <v>180</v>
      </c>
      <c r="AW313" s="13" t="s">
        <v>30</v>
      </c>
      <c r="AX313" s="13" t="s">
        <v>81</v>
      </c>
      <c r="AY313" s="168" t="s">
        <v>173</v>
      </c>
    </row>
    <row r="314" spans="2:65" s="1" customFormat="1" ht="16.5" customHeight="1">
      <c r="B314" s="31"/>
      <c r="C314" s="132" t="s">
        <v>462</v>
      </c>
      <c r="D314" s="132" t="s">
        <v>175</v>
      </c>
      <c r="E314" s="133" t="s">
        <v>1089</v>
      </c>
      <c r="F314" s="134" t="s">
        <v>1090</v>
      </c>
      <c r="G314" s="135" t="s">
        <v>282</v>
      </c>
      <c r="H314" s="136">
        <v>12</v>
      </c>
      <c r="I314" s="137"/>
      <c r="J314" s="138">
        <f>ROUND(I314*H314,2)</f>
        <v>0</v>
      </c>
      <c r="K314" s="134" t="s">
        <v>179</v>
      </c>
      <c r="L314" s="31"/>
      <c r="M314" s="139" t="s">
        <v>1</v>
      </c>
      <c r="N314" s="140" t="s">
        <v>38</v>
      </c>
      <c r="P314" s="141">
        <f>O314*H314</f>
        <v>0</v>
      </c>
      <c r="Q314" s="141">
        <v>2.5999999999999998E-4</v>
      </c>
      <c r="R314" s="141">
        <f>Q314*H314</f>
        <v>3.1199999999999995E-3</v>
      </c>
      <c r="S314" s="141">
        <v>0</v>
      </c>
      <c r="T314" s="142">
        <f>S314*H314</f>
        <v>0</v>
      </c>
      <c r="AR314" s="143" t="s">
        <v>269</v>
      </c>
      <c r="AT314" s="143" t="s">
        <v>175</v>
      </c>
      <c r="AU314" s="143" t="s">
        <v>83</v>
      </c>
      <c r="AY314" s="16" t="s">
        <v>173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6" t="s">
        <v>81</v>
      </c>
      <c r="BK314" s="144">
        <f>ROUND(I314*H314,2)</f>
        <v>0</v>
      </c>
      <c r="BL314" s="16" t="s">
        <v>269</v>
      </c>
      <c r="BM314" s="143" t="s">
        <v>1091</v>
      </c>
    </row>
    <row r="315" spans="2:65" s="1" customFormat="1" ht="11.25">
      <c r="B315" s="31"/>
      <c r="D315" s="145" t="s">
        <v>182</v>
      </c>
      <c r="F315" s="146" t="s">
        <v>1090</v>
      </c>
      <c r="I315" s="147"/>
      <c r="L315" s="31"/>
      <c r="M315" s="148"/>
      <c r="T315" s="55"/>
      <c r="AT315" s="16" t="s">
        <v>182</v>
      </c>
      <c r="AU315" s="16" t="s">
        <v>83</v>
      </c>
    </row>
    <row r="316" spans="2:65" s="12" customFormat="1" ht="11.25">
      <c r="B316" s="149"/>
      <c r="D316" s="145" t="s">
        <v>184</v>
      </c>
      <c r="E316" s="150" t="s">
        <v>1</v>
      </c>
      <c r="F316" s="151" t="s">
        <v>1092</v>
      </c>
      <c r="H316" s="152">
        <v>12</v>
      </c>
      <c r="I316" s="153"/>
      <c r="L316" s="149"/>
      <c r="M316" s="154"/>
      <c r="T316" s="155"/>
      <c r="AT316" s="150" t="s">
        <v>184</v>
      </c>
      <c r="AU316" s="150" t="s">
        <v>83</v>
      </c>
      <c r="AV316" s="12" t="s">
        <v>83</v>
      </c>
      <c r="AW316" s="12" t="s">
        <v>30</v>
      </c>
      <c r="AX316" s="12" t="s">
        <v>73</v>
      </c>
      <c r="AY316" s="150" t="s">
        <v>173</v>
      </c>
    </row>
    <row r="317" spans="2:65" s="13" customFormat="1" ht="11.25">
      <c r="B317" s="167"/>
      <c r="D317" s="145" t="s">
        <v>184</v>
      </c>
      <c r="E317" s="168" t="s">
        <v>1</v>
      </c>
      <c r="F317" s="169" t="s">
        <v>226</v>
      </c>
      <c r="H317" s="170">
        <v>12</v>
      </c>
      <c r="I317" s="171"/>
      <c r="L317" s="167"/>
      <c r="M317" s="172"/>
      <c r="T317" s="173"/>
      <c r="AT317" s="168" t="s">
        <v>184</v>
      </c>
      <c r="AU317" s="168" t="s">
        <v>83</v>
      </c>
      <c r="AV317" s="13" t="s">
        <v>180</v>
      </c>
      <c r="AW317" s="13" t="s">
        <v>30</v>
      </c>
      <c r="AX317" s="13" t="s">
        <v>81</v>
      </c>
      <c r="AY317" s="168" t="s">
        <v>173</v>
      </c>
    </row>
    <row r="318" spans="2:65" s="1" customFormat="1" ht="21.75" customHeight="1">
      <c r="B318" s="31"/>
      <c r="C318" s="132" t="s">
        <v>468</v>
      </c>
      <c r="D318" s="132" t="s">
        <v>175</v>
      </c>
      <c r="E318" s="133" t="s">
        <v>1093</v>
      </c>
      <c r="F318" s="134" t="s">
        <v>1094</v>
      </c>
      <c r="G318" s="135" t="s">
        <v>234</v>
      </c>
      <c r="H318" s="136">
        <v>8</v>
      </c>
      <c r="I318" s="137"/>
      <c r="J318" s="138">
        <f>ROUND(I318*H318,2)</f>
        <v>0</v>
      </c>
      <c r="K318" s="134" t="s">
        <v>179</v>
      </c>
      <c r="L318" s="31"/>
      <c r="M318" s="139" t="s">
        <v>1</v>
      </c>
      <c r="N318" s="140" t="s">
        <v>38</v>
      </c>
      <c r="P318" s="141">
        <f>O318*H318</f>
        <v>0</v>
      </c>
      <c r="Q318" s="141">
        <v>1.7000000000000001E-4</v>
      </c>
      <c r="R318" s="141">
        <f>Q318*H318</f>
        <v>1.3600000000000001E-3</v>
      </c>
      <c r="S318" s="141">
        <v>0</v>
      </c>
      <c r="T318" s="142">
        <f>S318*H318</f>
        <v>0</v>
      </c>
      <c r="AR318" s="143" t="s">
        <v>269</v>
      </c>
      <c r="AT318" s="143" t="s">
        <v>175</v>
      </c>
      <c r="AU318" s="143" t="s">
        <v>83</v>
      </c>
      <c r="AY318" s="16" t="s">
        <v>173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6" t="s">
        <v>81</v>
      </c>
      <c r="BK318" s="144">
        <f>ROUND(I318*H318,2)</f>
        <v>0</v>
      </c>
      <c r="BL318" s="16" t="s">
        <v>269</v>
      </c>
      <c r="BM318" s="143" t="s">
        <v>1095</v>
      </c>
    </row>
    <row r="319" spans="2:65" s="1" customFormat="1" ht="11.25">
      <c r="B319" s="31"/>
      <c r="D319" s="145" t="s">
        <v>182</v>
      </c>
      <c r="F319" s="146" t="s">
        <v>1094</v>
      </c>
      <c r="I319" s="147"/>
      <c r="L319" s="31"/>
      <c r="M319" s="148"/>
      <c r="T319" s="55"/>
      <c r="AT319" s="16" t="s">
        <v>182</v>
      </c>
      <c r="AU319" s="16" t="s">
        <v>83</v>
      </c>
    </row>
    <row r="320" spans="2:65" s="12" customFormat="1" ht="11.25">
      <c r="B320" s="149"/>
      <c r="D320" s="145" t="s">
        <v>184</v>
      </c>
      <c r="E320" s="150" t="s">
        <v>1</v>
      </c>
      <c r="F320" s="151" t="s">
        <v>1096</v>
      </c>
      <c r="H320" s="152">
        <v>8</v>
      </c>
      <c r="I320" s="153"/>
      <c r="L320" s="149"/>
      <c r="M320" s="154"/>
      <c r="T320" s="155"/>
      <c r="AT320" s="150" t="s">
        <v>184</v>
      </c>
      <c r="AU320" s="150" t="s">
        <v>83</v>
      </c>
      <c r="AV320" s="12" t="s">
        <v>83</v>
      </c>
      <c r="AW320" s="12" t="s">
        <v>30</v>
      </c>
      <c r="AX320" s="12" t="s">
        <v>73</v>
      </c>
      <c r="AY320" s="150" t="s">
        <v>173</v>
      </c>
    </row>
    <row r="321" spans="2:65" s="13" customFormat="1" ht="11.25">
      <c r="B321" s="167"/>
      <c r="D321" s="145" t="s">
        <v>184</v>
      </c>
      <c r="E321" s="168" t="s">
        <v>1</v>
      </c>
      <c r="F321" s="169" t="s">
        <v>226</v>
      </c>
      <c r="H321" s="170">
        <v>8</v>
      </c>
      <c r="I321" s="171"/>
      <c r="L321" s="167"/>
      <c r="M321" s="172"/>
      <c r="T321" s="173"/>
      <c r="AT321" s="168" t="s">
        <v>184</v>
      </c>
      <c r="AU321" s="168" t="s">
        <v>83</v>
      </c>
      <c r="AV321" s="13" t="s">
        <v>180</v>
      </c>
      <c r="AW321" s="13" t="s">
        <v>30</v>
      </c>
      <c r="AX321" s="13" t="s">
        <v>81</v>
      </c>
      <c r="AY321" s="168" t="s">
        <v>173</v>
      </c>
    </row>
    <row r="322" spans="2:65" s="1" customFormat="1" ht="21.75" customHeight="1">
      <c r="B322" s="31"/>
      <c r="C322" s="132" t="s">
        <v>475</v>
      </c>
      <c r="D322" s="132" t="s">
        <v>175</v>
      </c>
      <c r="E322" s="133" t="s">
        <v>1097</v>
      </c>
      <c r="F322" s="134" t="s">
        <v>1098</v>
      </c>
      <c r="G322" s="135" t="s">
        <v>1099</v>
      </c>
      <c r="H322" s="136">
        <v>11</v>
      </c>
      <c r="I322" s="137"/>
      <c r="J322" s="138">
        <f>ROUND(I322*H322,2)</f>
        <v>0</v>
      </c>
      <c r="K322" s="134" t="s">
        <v>179</v>
      </c>
      <c r="L322" s="31"/>
      <c r="M322" s="139" t="s">
        <v>1</v>
      </c>
      <c r="N322" s="140" t="s">
        <v>38</v>
      </c>
      <c r="P322" s="141">
        <f>O322*H322</f>
        <v>0</v>
      </c>
      <c r="Q322" s="141">
        <v>2.0799999999999999E-4</v>
      </c>
      <c r="R322" s="141">
        <f>Q322*H322</f>
        <v>2.2879999999999997E-3</v>
      </c>
      <c r="S322" s="141">
        <v>0</v>
      </c>
      <c r="T322" s="142">
        <f>S322*H322</f>
        <v>0</v>
      </c>
      <c r="AR322" s="143" t="s">
        <v>269</v>
      </c>
      <c r="AT322" s="143" t="s">
        <v>175</v>
      </c>
      <c r="AU322" s="143" t="s">
        <v>83</v>
      </c>
      <c r="AY322" s="16" t="s">
        <v>173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81</v>
      </c>
      <c r="BK322" s="144">
        <f>ROUND(I322*H322,2)</f>
        <v>0</v>
      </c>
      <c r="BL322" s="16" t="s">
        <v>269</v>
      </c>
      <c r="BM322" s="143" t="s">
        <v>1100</v>
      </c>
    </row>
    <row r="323" spans="2:65" s="1" customFormat="1" ht="11.25">
      <c r="B323" s="31"/>
      <c r="D323" s="145" t="s">
        <v>182</v>
      </c>
      <c r="F323" s="146" t="s">
        <v>1098</v>
      </c>
      <c r="I323" s="147"/>
      <c r="L323" s="31"/>
      <c r="M323" s="148"/>
      <c r="T323" s="55"/>
      <c r="AT323" s="16" t="s">
        <v>182</v>
      </c>
      <c r="AU323" s="16" t="s">
        <v>83</v>
      </c>
    </row>
    <row r="324" spans="2:65" s="12" customFormat="1" ht="11.25">
      <c r="B324" s="149"/>
      <c r="D324" s="145" t="s">
        <v>184</v>
      </c>
      <c r="E324" s="150" t="s">
        <v>1</v>
      </c>
      <c r="F324" s="151" t="s">
        <v>1101</v>
      </c>
      <c r="H324" s="152">
        <v>11</v>
      </c>
      <c r="I324" s="153"/>
      <c r="L324" s="149"/>
      <c r="M324" s="154"/>
      <c r="T324" s="155"/>
      <c r="AT324" s="150" t="s">
        <v>184</v>
      </c>
      <c r="AU324" s="150" t="s">
        <v>83</v>
      </c>
      <c r="AV324" s="12" t="s">
        <v>83</v>
      </c>
      <c r="AW324" s="12" t="s">
        <v>30</v>
      </c>
      <c r="AX324" s="12" t="s">
        <v>73</v>
      </c>
      <c r="AY324" s="150" t="s">
        <v>173</v>
      </c>
    </row>
    <row r="325" spans="2:65" s="13" customFormat="1" ht="11.25">
      <c r="B325" s="167"/>
      <c r="D325" s="145" t="s">
        <v>184</v>
      </c>
      <c r="E325" s="168" t="s">
        <v>1</v>
      </c>
      <c r="F325" s="169" t="s">
        <v>226</v>
      </c>
      <c r="H325" s="170">
        <v>11</v>
      </c>
      <c r="I325" s="171"/>
      <c r="L325" s="167"/>
      <c r="M325" s="172"/>
      <c r="T325" s="173"/>
      <c r="AT325" s="168" t="s">
        <v>184</v>
      </c>
      <c r="AU325" s="168" t="s">
        <v>83</v>
      </c>
      <c r="AV325" s="13" t="s">
        <v>180</v>
      </c>
      <c r="AW325" s="13" t="s">
        <v>30</v>
      </c>
      <c r="AX325" s="13" t="s">
        <v>81</v>
      </c>
      <c r="AY325" s="168" t="s">
        <v>173</v>
      </c>
    </row>
    <row r="326" spans="2:65" s="1" customFormat="1" ht="24.2" customHeight="1">
      <c r="B326" s="31"/>
      <c r="C326" s="132" t="s">
        <v>484</v>
      </c>
      <c r="D326" s="132" t="s">
        <v>175</v>
      </c>
      <c r="E326" s="133" t="s">
        <v>1102</v>
      </c>
      <c r="F326" s="134" t="s">
        <v>1103</v>
      </c>
      <c r="G326" s="135" t="s">
        <v>234</v>
      </c>
      <c r="H326" s="136">
        <v>6</v>
      </c>
      <c r="I326" s="137"/>
      <c r="J326" s="138">
        <f>ROUND(I326*H326,2)</f>
        <v>0</v>
      </c>
      <c r="K326" s="134" t="s">
        <v>179</v>
      </c>
      <c r="L326" s="31"/>
      <c r="M326" s="139" t="s">
        <v>1</v>
      </c>
      <c r="N326" s="140" t="s">
        <v>38</v>
      </c>
      <c r="P326" s="141">
        <f>O326*H326</f>
        <v>0</v>
      </c>
      <c r="Q326" s="141">
        <v>2.1956999999999999E-4</v>
      </c>
      <c r="R326" s="141">
        <f>Q326*H326</f>
        <v>1.3174199999999999E-3</v>
      </c>
      <c r="S326" s="141">
        <v>0</v>
      </c>
      <c r="T326" s="142">
        <f>S326*H326</f>
        <v>0</v>
      </c>
      <c r="AR326" s="143" t="s">
        <v>269</v>
      </c>
      <c r="AT326" s="143" t="s">
        <v>175</v>
      </c>
      <c r="AU326" s="143" t="s">
        <v>83</v>
      </c>
      <c r="AY326" s="16" t="s">
        <v>173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6" t="s">
        <v>81</v>
      </c>
      <c r="BK326" s="144">
        <f>ROUND(I326*H326,2)</f>
        <v>0</v>
      </c>
      <c r="BL326" s="16" t="s">
        <v>269</v>
      </c>
      <c r="BM326" s="143" t="s">
        <v>1104</v>
      </c>
    </row>
    <row r="327" spans="2:65" s="1" customFormat="1" ht="11.25">
      <c r="B327" s="31"/>
      <c r="D327" s="145" t="s">
        <v>182</v>
      </c>
      <c r="F327" s="146" t="s">
        <v>1103</v>
      </c>
      <c r="I327" s="147"/>
      <c r="L327" s="31"/>
      <c r="M327" s="148"/>
      <c r="T327" s="55"/>
      <c r="AT327" s="16" t="s">
        <v>182</v>
      </c>
      <c r="AU327" s="16" t="s">
        <v>83</v>
      </c>
    </row>
    <row r="328" spans="2:65" s="12" customFormat="1" ht="11.25">
      <c r="B328" s="149"/>
      <c r="D328" s="145" t="s">
        <v>184</v>
      </c>
      <c r="E328" s="150" t="s">
        <v>1</v>
      </c>
      <c r="F328" s="151" t="s">
        <v>1105</v>
      </c>
      <c r="H328" s="152">
        <v>6</v>
      </c>
      <c r="I328" s="153"/>
      <c r="L328" s="149"/>
      <c r="M328" s="154"/>
      <c r="T328" s="155"/>
      <c r="AT328" s="150" t="s">
        <v>184</v>
      </c>
      <c r="AU328" s="150" t="s">
        <v>83</v>
      </c>
      <c r="AV328" s="12" t="s">
        <v>83</v>
      </c>
      <c r="AW328" s="12" t="s">
        <v>30</v>
      </c>
      <c r="AX328" s="12" t="s">
        <v>73</v>
      </c>
      <c r="AY328" s="150" t="s">
        <v>173</v>
      </c>
    </row>
    <row r="329" spans="2:65" s="13" customFormat="1" ht="11.25">
      <c r="B329" s="167"/>
      <c r="D329" s="145" t="s">
        <v>184</v>
      </c>
      <c r="E329" s="168" t="s">
        <v>1</v>
      </c>
      <c r="F329" s="169" t="s">
        <v>226</v>
      </c>
      <c r="H329" s="170">
        <v>6</v>
      </c>
      <c r="I329" s="171"/>
      <c r="L329" s="167"/>
      <c r="M329" s="172"/>
      <c r="T329" s="173"/>
      <c r="AT329" s="168" t="s">
        <v>184</v>
      </c>
      <c r="AU329" s="168" t="s">
        <v>83</v>
      </c>
      <c r="AV329" s="13" t="s">
        <v>180</v>
      </c>
      <c r="AW329" s="13" t="s">
        <v>30</v>
      </c>
      <c r="AX329" s="13" t="s">
        <v>81</v>
      </c>
      <c r="AY329" s="168" t="s">
        <v>173</v>
      </c>
    </row>
    <row r="330" spans="2:65" s="1" customFormat="1" ht="24.2" customHeight="1">
      <c r="B330" s="31"/>
      <c r="C330" s="132" t="s">
        <v>490</v>
      </c>
      <c r="D330" s="132" t="s">
        <v>175</v>
      </c>
      <c r="E330" s="133" t="s">
        <v>1106</v>
      </c>
      <c r="F330" s="134" t="s">
        <v>1107</v>
      </c>
      <c r="G330" s="135" t="s">
        <v>234</v>
      </c>
      <c r="H330" s="136">
        <v>21</v>
      </c>
      <c r="I330" s="137"/>
      <c r="J330" s="138">
        <f>ROUND(I330*H330,2)</f>
        <v>0</v>
      </c>
      <c r="K330" s="134" t="s">
        <v>179</v>
      </c>
      <c r="L330" s="31"/>
      <c r="M330" s="139" t="s">
        <v>1</v>
      </c>
      <c r="N330" s="140" t="s">
        <v>38</v>
      </c>
      <c r="P330" s="141">
        <f>O330*H330</f>
        <v>0</v>
      </c>
      <c r="Q330" s="141">
        <v>1.9570000000000001E-5</v>
      </c>
      <c r="R330" s="141">
        <f>Q330*H330</f>
        <v>4.1097000000000003E-4</v>
      </c>
      <c r="S330" s="141">
        <v>0</v>
      </c>
      <c r="T330" s="142">
        <f>S330*H330</f>
        <v>0</v>
      </c>
      <c r="AR330" s="143" t="s">
        <v>269</v>
      </c>
      <c r="AT330" s="143" t="s">
        <v>175</v>
      </c>
      <c r="AU330" s="143" t="s">
        <v>83</v>
      </c>
      <c r="AY330" s="16" t="s">
        <v>173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6" t="s">
        <v>81</v>
      </c>
      <c r="BK330" s="144">
        <f>ROUND(I330*H330,2)</f>
        <v>0</v>
      </c>
      <c r="BL330" s="16" t="s">
        <v>269</v>
      </c>
      <c r="BM330" s="143" t="s">
        <v>1108</v>
      </c>
    </row>
    <row r="331" spans="2:65" s="1" customFormat="1" ht="11.25">
      <c r="B331" s="31"/>
      <c r="D331" s="145" t="s">
        <v>182</v>
      </c>
      <c r="F331" s="146" t="s">
        <v>1107</v>
      </c>
      <c r="I331" s="147"/>
      <c r="L331" s="31"/>
      <c r="M331" s="148"/>
      <c r="T331" s="55"/>
      <c r="AT331" s="16" t="s">
        <v>182</v>
      </c>
      <c r="AU331" s="16" t="s">
        <v>83</v>
      </c>
    </row>
    <row r="332" spans="2:65" s="12" customFormat="1" ht="11.25">
      <c r="B332" s="149"/>
      <c r="D332" s="145" t="s">
        <v>184</v>
      </c>
      <c r="E332" s="150" t="s">
        <v>1</v>
      </c>
      <c r="F332" s="151" t="s">
        <v>1109</v>
      </c>
      <c r="H332" s="152">
        <v>21</v>
      </c>
      <c r="I332" s="153"/>
      <c r="L332" s="149"/>
      <c r="M332" s="154"/>
      <c r="T332" s="155"/>
      <c r="AT332" s="150" t="s">
        <v>184</v>
      </c>
      <c r="AU332" s="150" t="s">
        <v>83</v>
      </c>
      <c r="AV332" s="12" t="s">
        <v>83</v>
      </c>
      <c r="AW332" s="12" t="s">
        <v>30</v>
      </c>
      <c r="AX332" s="12" t="s">
        <v>73</v>
      </c>
      <c r="AY332" s="150" t="s">
        <v>173</v>
      </c>
    </row>
    <row r="333" spans="2:65" s="13" customFormat="1" ht="11.25">
      <c r="B333" s="167"/>
      <c r="D333" s="145" t="s">
        <v>184</v>
      </c>
      <c r="E333" s="168" t="s">
        <v>1</v>
      </c>
      <c r="F333" s="169" t="s">
        <v>226</v>
      </c>
      <c r="H333" s="170">
        <v>21</v>
      </c>
      <c r="I333" s="171"/>
      <c r="L333" s="167"/>
      <c r="M333" s="172"/>
      <c r="T333" s="173"/>
      <c r="AT333" s="168" t="s">
        <v>184</v>
      </c>
      <c r="AU333" s="168" t="s">
        <v>83</v>
      </c>
      <c r="AV333" s="13" t="s">
        <v>180</v>
      </c>
      <c r="AW333" s="13" t="s">
        <v>30</v>
      </c>
      <c r="AX333" s="13" t="s">
        <v>81</v>
      </c>
      <c r="AY333" s="168" t="s">
        <v>173</v>
      </c>
    </row>
    <row r="334" spans="2:65" s="1" customFormat="1" ht="21.75" customHeight="1">
      <c r="B334" s="31"/>
      <c r="C334" s="156" t="s">
        <v>496</v>
      </c>
      <c r="D334" s="156" t="s">
        <v>205</v>
      </c>
      <c r="E334" s="157" t="s">
        <v>1110</v>
      </c>
      <c r="F334" s="158" t="s">
        <v>1111</v>
      </c>
      <c r="G334" s="159" t="s">
        <v>234</v>
      </c>
      <c r="H334" s="160">
        <v>17</v>
      </c>
      <c r="I334" s="161"/>
      <c r="J334" s="162">
        <f>ROUND(I334*H334,2)</f>
        <v>0</v>
      </c>
      <c r="K334" s="158" t="s">
        <v>1112</v>
      </c>
      <c r="L334" s="163"/>
      <c r="M334" s="164" t="s">
        <v>1</v>
      </c>
      <c r="N334" s="165" t="s">
        <v>38</v>
      </c>
      <c r="P334" s="141">
        <f>O334*H334</f>
        <v>0</v>
      </c>
      <c r="Q334" s="141">
        <v>1.6699999999999999E-4</v>
      </c>
      <c r="R334" s="141">
        <f>Q334*H334</f>
        <v>2.8389999999999999E-3</v>
      </c>
      <c r="S334" s="141">
        <v>0</v>
      </c>
      <c r="T334" s="142">
        <f>S334*H334</f>
        <v>0</v>
      </c>
      <c r="AR334" s="143" t="s">
        <v>83</v>
      </c>
      <c r="AT334" s="143" t="s">
        <v>205</v>
      </c>
      <c r="AU334" s="143" t="s">
        <v>83</v>
      </c>
      <c r="AY334" s="16" t="s">
        <v>173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6" t="s">
        <v>81</v>
      </c>
      <c r="BK334" s="144">
        <f>ROUND(I334*H334,2)</f>
        <v>0</v>
      </c>
      <c r="BL334" s="16" t="s">
        <v>81</v>
      </c>
      <c r="BM334" s="143" t="s">
        <v>1113</v>
      </c>
    </row>
    <row r="335" spans="2:65" s="1" customFormat="1" ht="11.25">
      <c r="B335" s="31"/>
      <c r="D335" s="145" t="s">
        <v>182</v>
      </c>
      <c r="F335" s="146" t="s">
        <v>1111</v>
      </c>
      <c r="I335" s="147"/>
      <c r="L335" s="31"/>
      <c r="M335" s="148"/>
      <c r="T335" s="55"/>
      <c r="AT335" s="16" t="s">
        <v>182</v>
      </c>
      <c r="AU335" s="16" t="s">
        <v>83</v>
      </c>
    </row>
    <row r="336" spans="2:65" s="12" customFormat="1" ht="11.25">
      <c r="B336" s="149"/>
      <c r="D336" s="145" t="s">
        <v>184</v>
      </c>
      <c r="E336" s="150" t="s">
        <v>1</v>
      </c>
      <c r="F336" s="151" t="s">
        <v>1114</v>
      </c>
      <c r="H336" s="152">
        <v>17</v>
      </c>
      <c r="I336" s="153"/>
      <c r="L336" s="149"/>
      <c r="M336" s="154"/>
      <c r="T336" s="155"/>
      <c r="AT336" s="150" t="s">
        <v>184</v>
      </c>
      <c r="AU336" s="150" t="s">
        <v>83</v>
      </c>
      <c r="AV336" s="12" t="s">
        <v>83</v>
      </c>
      <c r="AW336" s="12" t="s">
        <v>30</v>
      </c>
      <c r="AX336" s="12" t="s">
        <v>73</v>
      </c>
      <c r="AY336" s="150" t="s">
        <v>173</v>
      </c>
    </row>
    <row r="337" spans="2:65" s="13" customFormat="1" ht="11.25">
      <c r="B337" s="167"/>
      <c r="D337" s="145" t="s">
        <v>184</v>
      </c>
      <c r="E337" s="168" t="s">
        <v>1</v>
      </c>
      <c r="F337" s="169" t="s">
        <v>226</v>
      </c>
      <c r="H337" s="170">
        <v>17</v>
      </c>
      <c r="I337" s="171"/>
      <c r="L337" s="167"/>
      <c r="M337" s="172"/>
      <c r="T337" s="173"/>
      <c r="AT337" s="168" t="s">
        <v>184</v>
      </c>
      <c r="AU337" s="168" t="s">
        <v>83</v>
      </c>
      <c r="AV337" s="13" t="s">
        <v>180</v>
      </c>
      <c r="AW337" s="13" t="s">
        <v>30</v>
      </c>
      <c r="AX337" s="13" t="s">
        <v>81</v>
      </c>
      <c r="AY337" s="168" t="s">
        <v>173</v>
      </c>
    </row>
    <row r="338" spans="2:65" s="1" customFormat="1" ht="16.5" customHeight="1">
      <c r="B338" s="31"/>
      <c r="C338" s="156" t="s">
        <v>502</v>
      </c>
      <c r="D338" s="156" t="s">
        <v>205</v>
      </c>
      <c r="E338" s="157" t="s">
        <v>1115</v>
      </c>
      <c r="F338" s="158" t="s">
        <v>1116</v>
      </c>
      <c r="G338" s="159" t="s">
        <v>234</v>
      </c>
      <c r="H338" s="160">
        <v>4</v>
      </c>
      <c r="I338" s="161"/>
      <c r="J338" s="162">
        <f>ROUND(I338*H338,2)</f>
        <v>0</v>
      </c>
      <c r="K338" s="158" t="s">
        <v>179</v>
      </c>
      <c r="L338" s="163"/>
      <c r="M338" s="164" t="s">
        <v>1</v>
      </c>
      <c r="N338" s="165" t="s">
        <v>38</v>
      </c>
      <c r="P338" s="141">
        <f>O338*H338</f>
        <v>0</v>
      </c>
      <c r="Q338" s="141">
        <v>5.0000000000000001E-4</v>
      </c>
      <c r="R338" s="141">
        <f>Q338*H338</f>
        <v>2E-3</v>
      </c>
      <c r="S338" s="141">
        <v>0</v>
      </c>
      <c r="T338" s="142">
        <f>S338*H338</f>
        <v>0</v>
      </c>
      <c r="AR338" s="143" t="s">
        <v>367</v>
      </c>
      <c r="AT338" s="143" t="s">
        <v>205</v>
      </c>
      <c r="AU338" s="143" t="s">
        <v>83</v>
      </c>
      <c r="AY338" s="16" t="s">
        <v>173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81</v>
      </c>
      <c r="BK338" s="144">
        <f>ROUND(I338*H338,2)</f>
        <v>0</v>
      </c>
      <c r="BL338" s="16" t="s">
        <v>269</v>
      </c>
      <c r="BM338" s="143" t="s">
        <v>1117</v>
      </c>
    </row>
    <row r="339" spans="2:65" s="1" customFormat="1" ht="11.25">
      <c r="B339" s="31"/>
      <c r="D339" s="145" t="s">
        <v>182</v>
      </c>
      <c r="F339" s="146" t="s">
        <v>1116</v>
      </c>
      <c r="I339" s="147"/>
      <c r="L339" s="31"/>
      <c r="M339" s="148"/>
      <c r="T339" s="55"/>
      <c r="AT339" s="16" t="s">
        <v>182</v>
      </c>
      <c r="AU339" s="16" t="s">
        <v>83</v>
      </c>
    </row>
    <row r="340" spans="2:65" s="12" customFormat="1" ht="11.25">
      <c r="B340" s="149"/>
      <c r="D340" s="145" t="s">
        <v>184</v>
      </c>
      <c r="E340" s="150" t="s">
        <v>1</v>
      </c>
      <c r="F340" s="151" t="s">
        <v>1118</v>
      </c>
      <c r="H340" s="152">
        <v>4</v>
      </c>
      <c r="I340" s="153"/>
      <c r="L340" s="149"/>
      <c r="M340" s="154"/>
      <c r="T340" s="155"/>
      <c r="AT340" s="150" t="s">
        <v>184</v>
      </c>
      <c r="AU340" s="150" t="s">
        <v>83</v>
      </c>
      <c r="AV340" s="12" t="s">
        <v>83</v>
      </c>
      <c r="AW340" s="12" t="s">
        <v>30</v>
      </c>
      <c r="AX340" s="12" t="s">
        <v>73</v>
      </c>
      <c r="AY340" s="150" t="s">
        <v>173</v>
      </c>
    </row>
    <row r="341" spans="2:65" s="13" customFormat="1" ht="11.25">
      <c r="B341" s="167"/>
      <c r="D341" s="145" t="s">
        <v>184</v>
      </c>
      <c r="E341" s="168" t="s">
        <v>1</v>
      </c>
      <c r="F341" s="169" t="s">
        <v>226</v>
      </c>
      <c r="H341" s="170">
        <v>4</v>
      </c>
      <c r="I341" s="171"/>
      <c r="L341" s="167"/>
      <c r="M341" s="172"/>
      <c r="T341" s="173"/>
      <c r="AT341" s="168" t="s">
        <v>184</v>
      </c>
      <c r="AU341" s="168" t="s">
        <v>83</v>
      </c>
      <c r="AV341" s="13" t="s">
        <v>180</v>
      </c>
      <c r="AW341" s="13" t="s">
        <v>30</v>
      </c>
      <c r="AX341" s="13" t="s">
        <v>81</v>
      </c>
      <c r="AY341" s="168" t="s">
        <v>173</v>
      </c>
    </row>
    <row r="342" spans="2:65" s="1" customFormat="1" ht="24.2" customHeight="1">
      <c r="B342" s="31"/>
      <c r="C342" s="132" t="s">
        <v>508</v>
      </c>
      <c r="D342" s="132" t="s">
        <v>175</v>
      </c>
      <c r="E342" s="133" t="s">
        <v>1119</v>
      </c>
      <c r="F342" s="134" t="s">
        <v>1120</v>
      </c>
      <c r="G342" s="135" t="s">
        <v>234</v>
      </c>
      <c r="H342" s="136">
        <v>2</v>
      </c>
      <c r="I342" s="137"/>
      <c r="J342" s="138">
        <f>ROUND(I342*H342,2)</f>
        <v>0</v>
      </c>
      <c r="K342" s="134" t="s">
        <v>179</v>
      </c>
      <c r="L342" s="31"/>
      <c r="M342" s="139" t="s">
        <v>1</v>
      </c>
      <c r="N342" s="140" t="s">
        <v>38</v>
      </c>
      <c r="P342" s="141">
        <f>O342*H342</f>
        <v>0</v>
      </c>
      <c r="Q342" s="141">
        <v>5.6999999999999998E-4</v>
      </c>
      <c r="R342" s="141">
        <f>Q342*H342</f>
        <v>1.14E-3</v>
      </c>
      <c r="S342" s="141">
        <v>0</v>
      </c>
      <c r="T342" s="142">
        <f>S342*H342</f>
        <v>0</v>
      </c>
      <c r="AR342" s="143" t="s">
        <v>269</v>
      </c>
      <c r="AT342" s="143" t="s">
        <v>175</v>
      </c>
      <c r="AU342" s="143" t="s">
        <v>83</v>
      </c>
      <c r="AY342" s="16" t="s">
        <v>173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6" t="s">
        <v>81</v>
      </c>
      <c r="BK342" s="144">
        <f>ROUND(I342*H342,2)</f>
        <v>0</v>
      </c>
      <c r="BL342" s="16" t="s">
        <v>269</v>
      </c>
      <c r="BM342" s="143" t="s">
        <v>1121</v>
      </c>
    </row>
    <row r="343" spans="2:65" s="1" customFormat="1" ht="19.5">
      <c r="B343" s="31"/>
      <c r="D343" s="145" t="s">
        <v>182</v>
      </c>
      <c r="F343" s="146" t="s">
        <v>1120</v>
      </c>
      <c r="I343" s="147"/>
      <c r="L343" s="31"/>
      <c r="M343" s="148"/>
      <c r="T343" s="55"/>
      <c r="AT343" s="16" t="s">
        <v>182</v>
      </c>
      <c r="AU343" s="16" t="s">
        <v>83</v>
      </c>
    </row>
    <row r="344" spans="2:65" s="12" customFormat="1" ht="11.25">
      <c r="B344" s="149"/>
      <c r="D344" s="145" t="s">
        <v>184</v>
      </c>
      <c r="E344" s="150" t="s">
        <v>1</v>
      </c>
      <c r="F344" s="151" t="s">
        <v>1122</v>
      </c>
      <c r="H344" s="152">
        <v>2</v>
      </c>
      <c r="I344" s="153"/>
      <c r="L344" s="149"/>
      <c r="M344" s="154"/>
      <c r="T344" s="155"/>
      <c r="AT344" s="150" t="s">
        <v>184</v>
      </c>
      <c r="AU344" s="150" t="s">
        <v>83</v>
      </c>
      <c r="AV344" s="12" t="s">
        <v>83</v>
      </c>
      <c r="AW344" s="12" t="s">
        <v>30</v>
      </c>
      <c r="AX344" s="12" t="s">
        <v>73</v>
      </c>
      <c r="AY344" s="150" t="s">
        <v>173</v>
      </c>
    </row>
    <row r="345" spans="2:65" s="13" customFormat="1" ht="11.25">
      <c r="B345" s="167"/>
      <c r="D345" s="145" t="s">
        <v>184</v>
      </c>
      <c r="E345" s="168" t="s">
        <v>1</v>
      </c>
      <c r="F345" s="169" t="s">
        <v>226</v>
      </c>
      <c r="H345" s="170">
        <v>2</v>
      </c>
      <c r="I345" s="171"/>
      <c r="L345" s="167"/>
      <c r="M345" s="172"/>
      <c r="T345" s="173"/>
      <c r="AT345" s="168" t="s">
        <v>184</v>
      </c>
      <c r="AU345" s="168" t="s">
        <v>83</v>
      </c>
      <c r="AV345" s="13" t="s">
        <v>180</v>
      </c>
      <c r="AW345" s="13" t="s">
        <v>30</v>
      </c>
      <c r="AX345" s="13" t="s">
        <v>81</v>
      </c>
      <c r="AY345" s="168" t="s">
        <v>173</v>
      </c>
    </row>
    <row r="346" spans="2:65" s="1" customFormat="1" ht="21.75" customHeight="1">
      <c r="B346" s="31"/>
      <c r="C346" s="132" t="s">
        <v>513</v>
      </c>
      <c r="D346" s="132" t="s">
        <v>175</v>
      </c>
      <c r="E346" s="133" t="s">
        <v>1123</v>
      </c>
      <c r="F346" s="134" t="s">
        <v>1124</v>
      </c>
      <c r="G346" s="135" t="s">
        <v>234</v>
      </c>
      <c r="H346" s="136">
        <v>1</v>
      </c>
      <c r="I346" s="137"/>
      <c r="J346" s="138">
        <f>ROUND(I346*H346,2)</f>
        <v>0</v>
      </c>
      <c r="K346" s="134" t="s">
        <v>179</v>
      </c>
      <c r="L346" s="31"/>
      <c r="M346" s="139" t="s">
        <v>1</v>
      </c>
      <c r="N346" s="140" t="s">
        <v>38</v>
      </c>
      <c r="P346" s="141">
        <f>O346*H346</f>
        <v>0</v>
      </c>
      <c r="Q346" s="141">
        <v>2.0000000000000002E-5</v>
      </c>
      <c r="R346" s="141">
        <f>Q346*H346</f>
        <v>2.0000000000000002E-5</v>
      </c>
      <c r="S346" s="141">
        <v>0</v>
      </c>
      <c r="T346" s="142">
        <f>S346*H346</f>
        <v>0</v>
      </c>
      <c r="AR346" s="143" t="s">
        <v>269</v>
      </c>
      <c r="AT346" s="143" t="s">
        <v>175</v>
      </c>
      <c r="AU346" s="143" t="s">
        <v>83</v>
      </c>
      <c r="AY346" s="16" t="s">
        <v>173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6" t="s">
        <v>81</v>
      </c>
      <c r="BK346" s="144">
        <f>ROUND(I346*H346,2)</f>
        <v>0</v>
      </c>
      <c r="BL346" s="16" t="s">
        <v>269</v>
      </c>
      <c r="BM346" s="143" t="s">
        <v>1125</v>
      </c>
    </row>
    <row r="347" spans="2:65" s="1" customFormat="1" ht="11.25">
      <c r="B347" s="31"/>
      <c r="D347" s="145" t="s">
        <v>182</v>
      </c>
      <c r="F347" s="146" t="s">
        <v>1124</v>
      </c>
      <c r="I347" s="147"/>
      <c r="L347" s="31"/>
      <c r="M347" s="148"/>
      <c r="T347" s="55"/>
      <c r="AT347" s="16" t="s">
        <v>182</v>
      </c>
      <c r="AU347" s="16" t="s">
        <v>83</v>
      </c>
    </row>
    <row r="348" spans="2:65" s="12" customFormat="1" ht="11.25">
      <c r="B348" s="149"/>
      <c r="D348" s="145" t="s">
        <v>184</v>
      </c>
      <c r="E348" s="150" t="s">
        <v>1</v>
      </c>
      <c r="F348" s="151" t="s">
        <v>1126</v>
      </c>
      <c r="H348" s="152">
        <v>1</v>
      </c>
      <c r="I348" s="153"/>
      <c r="L348" s="149"/>
      <c r="M348" s="154"/>
      <c r="T348" s="155"/>
      <c r="AT348" s="150" t="s">
        <v>184</v>
      </c>
      <c r="AU348" s="150" t="s">
        <v>83</v>
      </c>
      <c r="AV348" s="12" t="s">
        <v>83</v>
      </c>
      <c r="AW348" s="12" t="s">
        <v>30</v>
      </c>
      <c r="AX348" s="12" t="s">
        <v>73</v>
      </c>
      <c r="AY348" s="150" t="s">
        <v>173</v>
      </c>
    </row>
    <row r="349" spans="2:65" s="13" customFormat="1" ht="11.25">
      <c r="B349" s="167"/>
      <c r="D349" s="145" t="s">
        <v>184</v>
      </c>
      <c r="E349" s="168" t="s">
        <v>1</v>
      </c>
      <c r="F349" s="169" t="s">
        <v>226</v>
      </c>
      <c r="H349" s="170">
        <v>1</v>
      </c>
      <c r="I349" s="171"/>
      <c r="L349" s="167"/>
      <c r="M349" s="172"/>
      <c r="T349" s="173"/>
      <c r="AT349" s="168" t="s">
        <v>184</v>
      </c>
      <c r="AU349" s="168" t="s">
        <v>83</v>
      </c>
      <c r="AV349" s="13" t="s">
        <v>180</v>
      </c>
      <c r="AW349" s="13" t="s">
        <v>30</v>
      </c>
      <c r="AX349" s="13" t="s">
        <v>81</v>
      </c>
      <c r="AY349" s="168" t="s">
        <v>173</v>
      </c>
    </row>
    <row r="350" spans="2:65" s="1" customFormat="1" ht="33" customHeight="1">
      <c r="B350" s="31"/>
      <c r="C350" s="156" t="s">
        <v>521</v>
      </c>
      <c r="D350" s="156" t="s">
        <v>205</v>
      </c>
      <c r="E350" s="157" t="s">
        <v>1127</v>
      </c>
      <c r="F350" s="158" t="s">
        <v>1128</v>
      </c>
      <c r="G350" s="159" t="s">
        <v>234</v>
      </c>
      <c r="H350" s="160">
        <v>1</v>
      </c>
      <c r="I350" s="161"/>
      <c r="J350" s="162">
        <f>ROUND(I350*H350,2)</f>
        <v>0</v>
      </c>
      <c r="K350" s="158" t="s">
        <v>1</v>
      </c>
      <c r="L350" s="163"/>
      <c r="M350" s="164" t="s">
        <v>1</v>
      </c>
      <c r="N350" s="165" t="s">
        <v>38</v>
      </c>
      <c r="P350" s="141">
        <f>O350*H350</f>
        <v>0</v>
      </c>
      <c r="Q350" s="141">
        <v>6.8000000000000005E-4</v>
      </c>
      <c r="R350" s="141">
        <f>Q350*H350</f>
        <v>6.8000000000000005E-4</v>
      </c>
      <c r="S350" s="141">
        <v>0</v>
      </c>
      <c r="T350" s="142">
        <f>S350*H350</f>
        <v>0</v>
      </c>
      <c r="AR350" s="143" t="s">
        <v>367</v>
      </c>
      <c r="AT350" s="143" t="s">
        <v>205</v>
      </c>
      <c r="AU350" s="143" t="s">
        <v>83</v>
      </c>
      <c r="AY350" s="16" t="s">
        <v>173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6" t="s">
        <v>81</v>
      </c>
      <c r="BK350" s="144">
        <f>ROUND(I350*H350,2)</f>
        <v>0</v>
      </c>
      <c r="BL350" s="16" t="s">
        <v>269</v>
      </c>
      <c r="BM350" s="143" t="s">
        <v>1129</v>
      </c>
    </row>
    <row r="351" spans="2:65" s="1" customFormat="1" ht="19.5">
      <c r="B351" s="31"/>
      <c r="D351" s="145" t="s">
        <v>182</v>
      </c>
      <c r="F351" s="146" t="s">
        <v>1128</v>
      </c>
      <c r="I351" s="147"/>
      <c r="L351" s="31"/>
      <c r="M351" s="148"/>
      <c r="T351" s="55"/>
      <c r="AT351" s="16" t="s">
        <v>182</v>
      </c>
      <c r="AU351" s="16" t="s">
        <v>83</v>
      </c>
    </row>
    <row r="352" spans="2:65" s="12" customFormat="1" ht="11.25">
      <c r="B352" s="149"/>
      <c r="D352" s="145" t="s">
        <v>184</v>
      </c>
      <c r="E352" s="150" t="s">
        <v>1</v>
      </c>
      <c r="F352" s="151" t="s">
        <v>1126</v>
      </c>
      <c r="H352" s="152">
        <v>1</v>
      </c>
      <c r="I352" s="153"/>
      <c r="L352" s="149"/>
      <c r="M352" s="154"/>
      <c r="T352" s="155"/>
      <c r="AT352" s="150" t="s">
        <v>184</v>
      </c>
      <c r="AU352" s="150" t="s">
        <v>83</v>
      </c>
      <c r="AV352" s="12" t="s">
        <v>83</v>
      </c>
      <c r="AW352" s="12" t="s">
        <v>30</v>
      </c>
      <c r="AX352" s="12" t="s">
        <v>73</v>
      </c>
      <c r="AY352" s="150" t="s">
        <v>173</v>
      </c>
    </row>
    <row r="353" spans="2:65" s="13" customFormat="1" ht="11.25">
      <c r="B353" s="167"/>
      <c r="D353" s="145" t="s">
        <v>184</v>
      </c>
      <c r="E353" s="168" t="s">
        <v>1</v>
      </c>
      <c r="F353" s="169" t="s">
        <v>226</v>
      </c>
      <c r="H353" s="170">
        <v>1</v>
      </c>
      <c r="I353" s="171"/>
      <c r="L353" s="167"/>
      <c r="M353" s="172"/>
      <c r="T353" s="173"/>
      <c r="AT353" s="168" t="s">
        <v>184</v>
      </c>
      <c r="AU353" s="168" t="s">
        <v>83</v>
      </c>
      <c r="AV353" s="13" t="s">
        <v>180</v>
      </c>
      <c r="AW353" s="13" t="s">
        <v>30</v>
      </c>
      <c r="AX353" s="13" t="s">
        <v>81</v>
      </c>
      <c r="AY353" s="168" t="s">
        <v>173</v>
      </c>
    </row>
    <row r="354" spans="2:65" s="1" customFormat="1" ht="21.75" customHeight="1">
      <c r="B354" s="31"/>
      <c r="C354" s="132" t="s">
        <v>527</v>
      </c>
      <c r="D354" s="132" t="s">
        <v>175</v>
      </c>
      <c r="E354" s="133" t="s">
        <v>1130</v>
      </c>
      <c r="F354" s="134" t="s">
        <v>1131</v>
      </c>
      <c r="G354" s="135" t="s">
        <v>282</v>
      </c>
      <c r="H354" s="136">
        <v>189</v>
      </c>
      <c r="I354" s="137"/>
      <c r="J354" s="138">
        <f>ROUND(I354*H354,2)</f>
        <v>0</v>
      </c>
      <c r="K354" s="134" t="s">
        <v>179</v>
      </c>
      <c r="L354" s="31"/>
      <c r="M354" s="139" t="s">
        <v>1</v>
      </c>
      <c r="N354" s="140" t="s">
        <v>38</v>
      </c>
      <c r="P354" s="141">
        <f>O354*H354</f>
        <v>0</v>
      </c>
      <c r="Q354" s="141">
        <v>1.0000000000000001E-5</v>
      </c>
      <c r="R354" s="141">
        <f>Q354*H354</f>
        <v>1.8900000000000002E-3</v>
      </c>
      <c r="S354" s="141">
        <v>0</v>
      </c>
      <c r="T354" s="142">
        <f>S354*H354</f>
        <v>0</v>
      </c>
      <c r="AR354" s="143" t="s">
        <v>269</v>
      </c>
      <c r="AT354" s="143" t="s">
        <v>175</v>
      </c>
      <c r="AU354" s="143" t="s">
        <v>83</v>
      </c>
      <c r="AY354" s="16" t="s">
        <v>173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6" t="s">
        <v>81</v>
      </c>
      <c r="BK354" s="144">
        <f>ROUND(I354*H354,2)</f>
        <v>0</v>
      </c>
      <c r="BL354" s="16" t="s">
        <v>269</v>
      </c>
      <c r="BM354" s="143" t="s">
        <v>1132</v>
      </c>
    </row>
    <row r="355" spans="2:65" s="1" customFormat="1" ht="11.25">
      <c r="B355" s="31"/>
      <c r="D355" s="145" t="s">
        <v>182</v>
      </c>
      <c r="F355" s="146" t="s">
        <v>1131</v>
      </c>
      <c r="I355" s="147"/>
      <c r="L355" s="31"/>
      <c r="M355" s="148"/>
      <c r="T355" s="55"/>
      <c r="AT355" s="16" t="s">
        <v>182</v>
      </c>
      <c r="AU355" s="16" t="s">
        <v>83</v>
      </c>
    </row>
    <row r="356" spans="2:65" s="12" customFormat="1" ht="11.25">
      <c r="B356" s="149"/>
      <c r="D356" s="145" t="s">
        <v>184</v>
      </c>
      <c r="E356" s="150" t="s">
        <v>1</v>
      </c>
      <c r="F356" s="151" t="s">
        <v>1133</v>
      </c>
      <c r="H356" s="152">
        <v>165</v>
      </c>
      <c r="I356" s="153"/>
      <c r="L356" s="149"/>
      <c r="M356" s="154"/>
      <c r="T356" s="155"/>
      <c r="AT356" s="150" t="s">
        <v>184</v>
      </c>
      <c r="AU356" s="150" t="s">
        <v>83</v>
      </c>
      <c r="AV356" s="12" t="s">
        <v>83</v>
      </c>
      <c r="AW356" s="12" t="s">
        <v>30</v>
      </c>
      <c r="AX356" s="12" t="s">
        <v>73</v>
      </c>
      <c r="AY356" s="150" t="s">
        <v>173</v>
      </c>
    </row>
    <row r="357" spans="2:65" s="12" customFormat="1" ht="11.25">
      <c r="B357" s="149"/>
      <c r="D357" s="145" t="s">
        <v>184</v>
      </c>
      <c r="E357" s="150" t="s">
        <v>1</v>
      </c>
      <c r="F357" s="151" t="s">
        <v>1134</v>
      </c>
      <c r="H357" s="152">
        <v>24</v>
      </c>
      <c r="I357" s="153"/>
      <c r="L357" s="149"/>
      <c r="M357" s="154"/>
      <c r="T357" s="155"/>
      <c r="AT357" s="150" t="s">
        <v>184</v>
      </c>
      <c r="AU357" s="150" t="s">
        <v>83</v>
      </c>
      <c r="AV357" s="12" t="s">
        <v>83</v>
      </c>
      <c r="AW357" s="12" t="s">
        <v>30</v>
      </c>
      <c r="AX357" s="12" t="s">
        <v>73</v>
      </c>
      <c r="AY357" s="150" t="s">
        <v>173</v>
      </c>
    </row>
    <row r="358" spans="2:65" s="13" customFormat="1" ht="11.25">
      <c r="B358" s="167"/>
      <c r="D358" s="145" t="s">
        <v>184</v>
      </c>
      <c r="E358" s="168" t="s">
        <v>1</v>
      </c>
      <c r="F358" s="169" t="s">
        <v>226</v>
      </c>
      <c r="H358" s="170">
        <v>189</v>
      </c>
      <c r="I358" s="171"/>
      <c r="L358" s="167"/>
      <c r="M358" s="172"/>
      <c r="T358" s="173"/>
      <c r="AT358" s="168" t="s">
        <v>184</v>
      </c>
      <c r="AU358" s="168" t="s">
        <v>83</v>
      </c>
      <c r="AV358" s="13" t="s">
        <v>180</v>
      </c>
      <c r="AW358" s="13" t="s">
        <v>30</v>
      </c>
      <c r="AX358" s="13" t="s">
        <v>81</v>
      </c>
      <c r="AY358" s="168" t="s">
        <v>173</v>
      </c>
    </row>
    <row r="359" spans="2:65" s="1" customFormat="1" ht="24.2" customHeight="1">
      <c r="B359" s="31"/>
      <c r="C359" s="132" t="s">
        <v>533</v>
      </c>
      <c r="D359" s="132" t="s">
        <v>175</v>
      </c>
      <c r="E359" s="133" t="s">
        <v>1135</v>
      </c>
      <c r="F359" s="134" t="s">
        <v>1136</v>
      </c>
      <c r="G359" s="135" t="s">
        <v>282</v>
      </c>
      <c r="H359" s="136">
        <v>189</v>
      </c>
      <c r="I359" s="137"/>
      <c r="J359" s="138">
        <f>ROUND(I359*H359,2)</f>
        <v>0</v>
      </c>
      <c r="K359" s="134" t="s">
        <v>179</v>
      </c>
      <c r="L359" s="31"/>
      <c r="M359" s="139" t="s">
        <v>1</v>
      </c>
      <c r="N359" s="140" t="s">
        <v>38</v>
      </c>
      <c r="P359" s="141">
        <f>O359*H359</f>
        <v>0</v>
      </c>
      <c r="Q359" s="141">
        <v>1.8816499999999998E-5</v>
      </c>
      <c r="R359" s="141">
        <f>Q359*H359</f>
        <v>3.5563184999999999E-3</v>
      </c>
      <c r="S359" s="141">
        <v>0</v>
      </c>
      <c r="T359" s="142">
        <f>S359*H359</f>
        <v>0</v>
      </c>
      <c r="AR359" s="143" t="s">
        <v>269</v>
      </c>
      <c r="AT359" s="143" t="s">
        <v>175</v>
      </c>
      <c r="AU359" s="143" t="s">
        <v>83</v>
      </c>
      <c r="AY359" s="16" t="s">
        <v>173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6" t="s">
        <v>81</v>
      </c>
      <c r="BK359" s="144">
        <f>ROUND(I359*H359,2)</f>
        <v>0</v>
      </c>
      <c r="BL359" s="16" t="s">
        <v>269</v>
      </c>
      <c r="BM359" s="143" t="s">
        <v>1137</v>
      </c>
    </row>
    <row r="360" spans="2:65" s="1" customFormat="1" ht="11.25">
      <c r="B360" s="31"/>
      <c r="D360" s="145" t="s">
        <v>182</v>
      </c>
      <c r="F360" s="146" t="s">
        <v>1136</v>
      </c>
      <c r="I360" s="147"/>
      <c r="L360" s="31"/>
      <c r="M360" s="148"/>
      <c r="T360" s="55"/>
      <c r="AT360" s="16" t="s">
        <v>182</v>
      </c>
      <c r="AU360" s="16" t="s">
        <v>83</v>
      </c>
    </row>
    <row r="361" spans="2:65" s="1" customFormat="1" ht="24.2" customHeight="1">
      <c r="B361" s="31"/>
      <c r="C361" s="132" t="s">
        <v>543</v>
      </c>
      <c r="D361" s="132" t="s">
        <v>175</v>
      </c>
      <c r="E361" s="133" t="s">
        <v>1138</v>
      </c>
      <c r="F361" s="134" t="s">
        <v>1139</v>
      </c>
      <c r="G361" s="135" t="s">
        <v>201</v>
      </c>
      <c r="H361" s="136">
        <v>0.21</v>
      </c>
      <c r="I361" s="137"/>
      <c r="J361" s="138">
        <f>ROUND(I361*H361,2)</f>
        <v>0</v>
      </c>
      <c r="K361" s="134" t="s">
        <v>179</v>
      </c>
      <c r="L361" s="31"/>
      <c r="M361" s="139" t="s">
        <v>1</v>
      </c>
      <c r="N361" s="140" t="s">
        <v>38</v>
      </c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AR361" s="143" t="s">
        <v>269</v>
      </c>
      <c r="AT361" s="143" t="s">
        <v>175</v>
      </c>
      <c r="AU361" s="143" t="s">
        <v>83</v>
      </c>
      <c r="AY361" s="16" t="s">
        <v>173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6" t="s">
        <v>81</v>
      </c>
      <c r="BK361" s="144">
        <f>ROUND(I361*H361,2)</f>
        <v>0</v>
      </c>
      <c r="BL361" s="16" t="s">
        <v>269</v>
      </c>
      <c r="BM361" s="143" t="s">
        <v>1140</v>
      </c>
    </row>
    <row r="362" spans="2:65" s="1" customFormat="1" ht="19.5">
      <c r="B362" s="31"/>
      <c r="D362" s="145" t="s">
        <v>182</v>
      </c>
      <c r="F362" s="146" t="s">
        <v>1139</v>
      </c>
      <c r="I362" s="147"/>
      <c r="L362" s="31"/>
      <c r="M362" s="148"/>
      <c r="T362" s="55"/>
      <c r="AT362" s="16" t="s">
        <v>182</v>
      </c>
      <c r="AU362" s="16" t="s">
        <v>83</v>
      </c>
    </row>
    <row r="363" spans="2:65" s="11" customFormat="1" ht="22.9" customHeight="1">
      <c r="B363" s="120"/>
      <c r="D363" s="121" t="s">
        <v>72</v>
      </c>
      <c r="E363" s="130" t="s">
        <v>1141</v>
      </c>
      <c r="F363" s="130" t="s">
        <v>1142</v>
      </c>
      <c r="I363" s="123"/>
      <c r="J363" s="131">
        <f>BK363</f>
        <v>0</v>
      </c>
      <c r="L363" s="120"/>
      <c r="M363" s="125"/>
      <c r="P363" s="126">
        <f>SUM(P364:P452)</f>
        <v>0</v>
      </c>
      <c r="R363" s="126">
        <f>SUM(R364:R452)</f>
        <v>0.29488999999999999</v>
      </c>
      <c r="T363" s="127">
        <f>SUM(T364:T452)</f>
        <v>0</v>
      </c>
      <c r="AR363" s="121" t="s">
        <v>83</v>
      </c>
      <c r="AT363" s="128" t="s">
        <v>72</v>
      </c>
      <c r="AU363" s="128" t="s">
        <v>81</v>
      </c>
      <c r="AY363" s="121" t="s">
        <v>173</v>
      </c>
      <c r="BK363" s="129">
        <f>SUM(BK364:BK452)</f>
        <v>0</v>
      </c>
    </row>
    <row r="364" spans="2:65" s="1" customFormat="1" ht="21.75" customHeight="1">
      <c r="B364" s="31"/>
      <c r="C364" s="132" t="s">
        <v>548</v>
      </c>
      <c r="D364" s="132" t="s">
        <v>175</v>
      </c>
      <c r="E364" s="133" t="s">
        <v>1143</v>
      </c>
      <c r="F364" s="134" t="s">
        <v>1144</v>
      </c>
      <c r="G364" s="135" t="s">
        <v>234</v>
      </c>
      <c r="H364" s="136">
        <v>2</v>
      </c>
      <c r="I364" s="137"/>
      <c r="J364" s="138">
        <f>ROUND(I364*H364,2)</f>
        <v>0</v>
      </c>
      <c r="K364" s="134" t="s">
        <v>179</v>
      </c>
      <c r="L364" s="31"/>
      <c r="M364" s="139" t="s">
        <v>1</v>
      </c>
      <c r="N364" s="140" t="s">
        <v>38</v>
      </c>
      <c r="P364" s="141">
        <f>O364*H364</f>
        <v>0</v>
      </c>
      <c r="Q364" s="141">
        <v>1.2700000000000001E-3</v>
      </c>
      <c r="R364" s="141">
        <f>Q364*H364</f>
        <v>2.5400000000000002E-3</v>
      </c>
      <c r="S364" s="141">
        <v>0</v>
      </c>
      <c r="T364" s="142">
        <f>S364*H364</f>
        <v>0</v>
      </c>
      <c r="AR364" s="143" t="s">
        <v>269</v>
      </c>
      <c r="AT364" s="143" t="s">
        <v>175</v>
      </c>
      <c r="AU364" s="143" t="s">
        <v>83</v>
      </c>
      <c r="AY364" s="16" t="s">
        <v>173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6" t="s">
        <v>81</v>
      </c>
      <c r="BK364" s="144">
        <f>ROUND(I364*H364,2)</f>
        <v>0</v>
      </c>
      <c r="BL364" s="16" t="s">
        <v>269</v>
      </c>
      <c r="BM364" s="143" t="s">
        <v>1145</v>
      </c>
    </row>
    <row r="365" spans="2:65" s="1" customFormat="1" ht="11.25">
      <c r="B365" s="31"/>
      <c r="D365" s="145" t="s">
        <v>182</v>
      </c>
      <c r="F365" s="146" t="s">
        <v>1144</v>
      </c>
      <c r="I365" s="147"/>
      <c r="L365" s="31"/>
      <c r="M365" s="148"/>
      <c r="T365" s="55"/>
      <c r="AT365" s="16" t="s">
        <v>182</v>
      </c>
      <c r="AU365" s="16" t="s">
        <v>83</v>
      </c>
    </row>
    <row r="366" spans="2:65" s="12" customFormat="1" ht="11.25">
      <c r="B366" s="149"/>
      <c r="D366" s="145" t="s">
        <v>184</v>
      </c>
      <c r="E366" s="150" t="s">
        <v>1</v>
      </c>
      <c r="F366" s="151" t="s">
        <v>1146</v>
      </c>
      <c r="H366" s="152">
        <v>2</v>
      </c>
      <c r="I366" s="153"/>
      <c r="L366" s="149"/>
      <c r="M366" s="154"/>
      <c r="T366" s="155"/>
      <c r="AT366" s="150" t="s">
        <v>184</v>
      </c>
      <c r="AU366" s="150" t="s">
        <v>83</v>
      </c>
      <c r="AV366" s="12" t="s">
        <v>83</v>
      </c>
      <c r="AW366" s="12" t="s">
        <v>30</v>
      </c>
      <c r="AX366" s="12" t="s">
        <v>73</v>
      </c>
      <c r="AY366" s="150" t="s">
        <v>173</v>
      </c>
    </row>
    <row r="367" spans="2:65" s="13" customFormat="1" ht="11.25">
      <c r="B367" s="167"/>
      <c r="D367" s="145" t="s">
        <v>184</v>
      </c>
      <c r="E367" s="168" t="s">
        <v>1</v>
      </c>
      <c r="F367" s="169" t="s">
        <v>226</v>
      </c>
      <c r="H367" s="170">
        <v>2</v>
      </c>
      <c r="I367" s="171"/>
      <c r="L367" s="167"/>
      <c r="M367" s="172"/>
      <c r="T367" s="173"/>
      <c r="AT367" s="168" t="s">
        <v>184</v>
      </c>
      <c r="AU367" s="168" t="s">
        <v>83</v>
      </c>
      <c r="AV367" s="13" t="s">
        <v>180</v>
      </c>
      <c r="AW367" s="13" t="s">
        <v>30</v>
      </c>
      <c r="AX367" s="13" t="s">
        <v>81</v>
      </c>
      <c r="AY367" s="168" t="s">
        <v>173</v>
      </c>
    </row>
    <row r="368" spans="2:65" s="1" customFormat="1" ht="24.2" customHeight="1">
      <c r="B368" s="31"/>
      <c r="C368" s="156" t="s">
        <v>554</v>
      </c>
      <c r="D368" s="156" t="s">
        <v>205</v>
      </c>
      <c r="E368" s="157" t="s">
        <v>1147</v>
      </c>
      <c r="F368" s="158" t="s">
        <v>1148</v>
      </c>
      <c r="G368" s="159" t="s">
        <v>234</v>
      </c>
      <c r="H368" s="160">
        <v>2</v>
      </c>
      <c r="I368" s="161"/>
      <c r="J368" s="162">
        <f>ROUND(I368*H368,2)</f>
        <v>0</v>
      </c>
      <c r="K368" s="158" t="s">
        <v>179</v>
      </c>
      <c r="L368" s="163"/>
      <c r="M368" s="164" t="s">
        <v>1</v>
      </c>
      <c r="N368" s="165" t="s">
        <v>38</v>
      </c>
      <c r="P368" s="141">
        <f>O368*H368</f>
        <v>0</v>
      </c>
      <c r="Q368" s="141">
        <v>1.4999999999999999E-2</v>
      </c>
      <c r="R368" s="141">
        <f>Q368*H368</f>
        <v>0.03</v>
      </c>
      <c r="S368" s="141">
        <v>0</v>
      </c>
      <c r="T368" s="142">
        <f>S368*H368</f>
        <v>0</v>
      </c>
      <c r="AR368" s="143" t="s">
        <v>367</v>
      </c>
      <c r="AT368" s="143" t="s">
        <v>205</v>
      </c>
      <c r="AU368" s="143" t="s">
        <v>83</v>
      </c>
      <c r="AY368" s="16" t="s">
        <v>173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6" t="s">
        <v>81</v>
      </c>
      <c r="BK368" s="144">
        <f>ROUND(I368*H368,2)</f>
        <v>0</v>
      </c>
      <c r="BL368" s="16" t="s">
        <v>269</v>
      </c>
      <c r="BM368" s="143" t="s">
        <v>1149</v>
      </c>
    </row>
    <row r="369" spans="2:65" s="1" customFormat="1" ht="19.5">
      <c r="B369" s="31"/>
      <c r="D369" s="145" t="s">
        <v>182</v>
      </c>
      <c r="F369" s="146" t="s">
        <v>1148</v>
      </c>
      <c r="I369" s="147"/>
      <c r="L369" s="31"/>
      <c r="M369" s="148"/>
      <c r="T369" s="55"/>
      <c r="AT369" s="16" t="s">
        <v>182</v>
      </c>
      <c r="AU369" s="16" t="s">
        <v>83</v>
      </c>
    </row>
    <row r="370" spans="2:65" s="12" customFormat="1" ht="11.25">
      <c r="B370" s="149"/>
      <c r="D370" s="145" t="s">
        <v>184</v>
      </c>
      <c r="E370" s="150" t="s">
        <v>1</v>
      </c>
      <c r="F370" s="151" t="s">
        <v>1146</v>
      </c>
      <c r="H370" s="152">
        <v>2</v>
      </c>
      <c r="I370" s="153"/>
      <c r="L370" s="149"/>
      <c r="M370" s="154"/>
      <c r="T370" s="155"/>
      <c r="AT370" s="150" t="s">
        <v>184</v>
      </c>
      <c r="AU370" s="150" t="s">
        <v>83</v>
      </c>
      <c r="AV370" s="12" t="s">
        <v>83</v>
      </c>
      <c r="AW370" s="12" t="s">
        <v>30</v>
      </c>
      <c r="AX370" s="12" t="s">
        <v>73</v>
      </c>
      <c r="AY370" s="150" t="s">
        <v>173</v>
      </c>
    </row>
    <row r="371" spans="2:65" s="13" customFormat="1" ht="11.25">
      <c r="B371" s="167"/>
      <c r="D371" s="145" t="s">
        <v>184</v>
      </c>
      <c r="E371" s="168" t="s">
        <v>1</v>
      </c>
      <c r="F371" s="169" t="s">
        <v>226</v>
      </c>
      <c r="H371" s="170">
        <v>2</v>
      </c>
      <c r="I371" s="171"/>
      <c r="L371" s="167"/>
      <c r="M371" s="172"/>
      <c r="T371" s="173"/>
      <c r="AT371" s="168" t="s">
        <v>184</v>
      </c>
      <c r="AU371" s="168" t="s">
        <v>83</v>
      </c>
      <c r="AV371" s="13" t="s">
        <v>180</v>
      </c>
      <c r="AW371" s="13" t="s">
        <v>30</v>
      </c>
      <c r="AX371" s="13" t="s">
        <v>81</v>
      </c>
      <c r="AY371" s="168" t="s">
        <v>173</v>
      </c>
    </row>
    <row r="372" spans="2:65" s="1" customFormat="1" ht="24.2" customHeight="1">
      <c r="B372" s="31"/>
      <c r="C372" s="156" t="s">
        <v>561</v>
      </c>
      <c r="D372" s="156" t="s">
        <v>205</v>
      </c>
      <c r="E372" s="157" t="s">
        <v>1150</v>
      </c>
      <c r="F372" s="158" t="s">
        <v>1151</v>
      </c>
      <c r="G372" s="159" t="s">
        <v>234</v>
      </c>
      <c r="H372" s="160">
        <v>2</v>
      </c>
      <c r="I372" s="161"/>
      <c r="J372" s="162">
        <f>ROUND(I372*H372,2)</f>
        <v>0</v>
      </c>
      <c r="K372" s="158" t="s">
        <v>179</v>
      </c>
      <c r="L372" s="163"/>
      <c r="M372" s="164" t="s">
        <v>1</v>
      </c>
      <c r="N372" s="165" t="s">
        <v>38</v>
      </c>
      <c r="P372" s="141">
        <f>O372*H372</f>
        <v>0</v>
      </c>
      <c r="Q372" s="141">
        <v>1E-3</v>
      </c>
      <c r="R372" s="141">
        <f>Q372*H372</f>
        <v>2E-3</v>
      </c>
      <c r="S372" s="141">
        <v>0</v>
      </c>
      <c r="T372" s="142">
        <f>S372*H372</f>
        <v>0</v>
      </c>
      <c r="AR372" s="143" t="s">
        <v>367</v>
      </c>
      <c r="AT372" s="143" t="s">
        <v>205</v>
      </c>
      <c r="AU372" s="143" t="s">
        <v>83</v>
      </c>
      <c r="AY372" s="16" t="s">
        <v>173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6" t="s">
        <v>81</v>
      </c>
      <c r="BK372" s="144">
        <f>ROUND(I372*H372,2)</f>
        <v>0</v>
      </c>
      <c r="BL372" s="16" t="s">
        <v>269</v>
      </c>
      <c r="BM372" s="143" t="s">
        <v>1152</v>
      </c>
    </row>
    <row r="373" spans="2:65" s="1" customFormat="1" ht="11.25">
      <c r="B373" s="31"/>
      <c r="D373" s="145" t="s">
        <v>182</v>
      </c>
      <c r="F373" s="146" t="s">
        <v>1151</v>
      </c>
      <c r="I373" s="147"/>
      <c r="L373" s="31"/>
      <c r="M373" s="148"/>
      <c r="T373" s="55"/>
      <c r="AT373" s="16" t="s">
        <v>182</v>
      </c>
      <c r="AU373" s="16" t="s">
        <v>83</v>
      </c>
    </row>
    <row r="374" spans="2:65" s="12" customFormat="1" ht="11.25">
      <c r="B374" s="149"/>
      <c r="D374" s="145" t="s">
        <v>184</v>
      </c>
      <c r="E374" s="150" t="s">
        <v>1</v>
      </c>
      <c r="F374" s="151" t="s">
        <v>1146</v>
      </c>
      <c r="H374" s="152">
        <v>2</v>
      </c>
      <c r="I374" s="153"/>
      <c r="L374" s="149"/>
      <c r="M374" s="154"/>
      <c r="T374" s="155"/>
      <c r="AT374" s="150" t="s">
        <v>184</v>
      </c>
      <c r="AU374" s="150" t="s">
        <v>83</v>
      </c>
      <c r="AV374" s="12" t="s">
        <v>83</v>
      </c>
      <c r="AW374" s="12" t="s">
        <v>30</v>
      </c>
      <c r="AX374" s="12" t="s">
        <v>73</v>
      </c>
      <c r="AY374" s="150" t="s">
        <v>173</v>
      </c>
    </row>
    <row r="375" spans="2:65" s="13" customFormat="1" ht="11.25">
      <c r="B375" s="167"/>
      <c r="D375" s="145" t="s">
        <v>184</v>
      </c>
      <c r="E375" s="168" t="s">
        <v>1</v>
      </c>
      <c r="F375" s="169" t="s">
        <v>226</v>
      </c>
      <c r="H375" s="170">
        <v>2</v>
      </c>
      <c r="I375" s="171"/>
      <c r="L375" s="167"/>
      <c r="M375" s="172"/>
      <c r="T375" s="173"/>
      <c r="AT375" s="168" t="s">
        <v>184</v>
      </c>
      <c r="AU375" s="168" t="s">
        <v>83</v>
      </c>
      <c r="AV375" s="13" t="s">
        <v>180</v>
      </c>
      <c r="AW375" s="13" t="s">
        <v>30</v>
      </c>
      <c r="AX375" s="13" t="s">
        <v>81</v>
      </c>
      <c r="AY375" s="168" t="s">
        <v>173</v>
      </c>
    </row>
    <row r="376" spans="2:65" s="1" customFormat="1" ht="16.5" customHeight="1">
      <c r="B376" s="31"/>
      <c r="C376" s="156" t="s">
        <v>567</v>
      </c>
      <c r="D376" s="156" t="s">
        <v>205</v>
      </c>
      <c r="E376" s="157" t="s">
        <v>1153</v>
      </c>
      <c r="F376" s="158" t="s">
        <v>1154</v>
      </c>
      <c r="G376" s="159" t="s">
        <v>234</v>
      </c>
      <c r="H376" s="160">
        <v>2</v>
      </c>
      <c r="I376" s="161"/>
      <c r="J376" s="162">
        <f>ROUND(I376*H376,2)</f>
        <v>0</v>
      </c>
      <c r="K376" s="158" t="s">
        <v>179</v>
      </c>
      <c r="L376" s="163"/>
      <c r="M376" s="164" t="s">
        <v>1</v>
      </c>
      <c r="N376" s="165" t="s">
        <v>38</v>
      </c>
      <c r="P376" s="141">
        <f>O376*H376</f>
        <v>0</v>
      </c>
      <c r="Q376" s="141">
        <v>2.2000000000000001E-3</v>
      </c>
      <c r="R376" s="141">
        <f>Q376*H376</f>
        <v>4.4000000000000003E-3</v>
      </c>
      <c r="S376" s="141">
        <v>0</v>
      </c>
      <c r="T376" s="142">
        <f>S376*H376</f>
        <v>0</v>
      </c>
      <c r="AR376" s="143" t="s">
        <v>367</v>
      </c>
      <c r="AT376" s="143" t="s">
        <v>205</v>
      </c>
      <c r="AU376" s="143" t="s">
        <v>83</v>
      </c>
      <c r="AY376" s="16" t="s">
        <v>173</v>
      </c>
      <c r="BE376" s="144">
        <f>IF(N376="základní",J376,0)</f>
        <v>0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6" t="s">
        <v>81</v>
      </c>
      <c r="BK376" s="144">
        <f>ROUND(I376*H376,2)</f>
        <v>0</v>
      </c>
      <c r="BL376" s="16" t="s">
        <v>269</v>
      </c>
      <c r="BM376" s="143" t="s">
        <v>1155</v>
      </c>
    </row>
    <row r="377" spans="2:65" s="1" customFormat="1" ht="11.25">
      <c r="B377" s="31"/>
      <c r="D377" s="145" t="s">
        <v>182</v>
      </c>
      <c r="F377" s="146" t="s">
        <v>1154</v>
      </c>
      <c r="I377" s="147"/>
      <c r="L377" s="31"/>
      <c r="M377" s="148"/>
      <c r="T377" s="55"/>
      <c r="AT377" s="16" t="s">
        <v>182</v>
      </c>
      <c r="AU377" s="16" t="s">
        <v>83</v>
      </c>
    </row>
    <row r="378" spans="2:65" s="12" customFormat="1" ht="11.25">
      <c r="B378" s="149"/>
      <c r="D378" s="145" t="s">
        <v>184</v>
      </c>
      <c r="E378" s="150" t="s">
        <v>1</v>
      </c>
      <c r="F378" s="151" t="s">
        <v>1146</v>
      </c>
      <c r="H378" s="152">
        <v>2</v>
      </c>
      <c r="I378" s="153"/>
      <c r="L378" s="149"/>
      <c r="M378" s="154"/>
      <c r="T378" s="155"/>
      <c r="AT378" s="150" t="s">
        <v>184</v>
      </c>
      <c r="AU378" s="150" t="s">
        <v>83</v>
      </c>
      <c r="AV378" s="12" t="s">
        <v>83</v>
      </c>
      <c r="AW378" s="12" t="s">
        <v>30</v>
      </c>
      <c r="AX378" s="12" t="s">
        <v>73</v>
      </c>
      <c r="AY378" s="150" t="s">
        <v>173</v>
      </c>
    </row>
    <row r="379" spans="2:65" s="13" customFormat="1" ht="11.25">
      <c r="B379" s="167"/>
      <c r="D379" s="145" t="s">
        <v>184</v>
      </c>
      <c r="E379" s="168" t="s">
        <v>1</v>
      </c>
      <c r="F379" s="169" t="s">
        <v>226</v>
      </c>
      <c r="H379" s="170">
        <v>2</v>
      </c>
      <c r="I379" s="171"/>
      <c r="L379" s="167"/>
      <c r="M379" s="172"/>
      <c r="T379" s="173"/>
      <c r="AT379" s="168" t="s">
        <v>184</v>
      </c>
      <c r="AU379" s="168" t="s">
        <v>83</v>
      </c>
      <c r="AV379" s="13" t="s">
        <v>180</v>
      </c>
      <c r="AW379" s="13" t="s">
        <v>30</v>
      </c>
      <c r="AX379" s="13" t="s">
        <v>81</v>
      </c>
      <c r="AY379" s="168" t="s">
        <v>173</v>
      </c>
    </row>
    <row r="380" spans="2:65" s="1" customFormat="1" ht="24.2" customHeight="1">
      <c r="B380" s="31"/>
      <c r="C380" s="132" t="s">
        <v>573</v>
      </c>
      <c r="D380" s="132" t="s">
        <v>175</v>
      </c>
      <c r="E380" s="133" t="s">
        <v>1156</v>
      </c>
      <c r="F380" s="134" t="s">
        <v>1157</v>
      </c>
      <c r="G380" s="135" t="s">
        <v>1099</v>
      </c>
      <c r="H380" s="136">
        <v>4</v>
      </c>
      <c r="I380" s="137"/>
      <c r="J380" s="138">
        <f>ROUND(I380*H380,2)</f>
        <v>0</v>
      </c>
      <c r="K380" s="134" t="s">
        <v>179</v>
      </c>
      <c r="L380" s="31"/>
      <c r="M380" s="139" t="s">
        <v>1</v>
      </c>
      <c r="N380" s="140" t="s">
        <v>38</v>
      </c>
      <c r="P380" s="141">
        <f>O380*H380</f>
        <v>0</v>
      </c>
      <c r="Q380" s="141">
        <v>2.273E-2</v>
      </c>
      <c r="R380" s="141">
        <f>Q380*H380</f>
        <v>9.0920000000000001E-2</v>
      </c>
      <c r="S380" s="141">
        <v>0</v>
      </c>
      <c r="T380" s="142">
        <f>S380*H380</f>
        <v>0</v>
      </c>
      <c r="AR380" s="143" t="s">
        <v>269</v>
      </c>
      <c r="AT380" s="143" t="s">
        <v>175</v>
      </c>
      <c r="AU380" s="143" t="s">
        <v>83</v>
      </c>
      <c r="AY380" s="16" t="s">
        <v>173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6" t="s">
        <v>81</v>
      </c>
      <c r="BK380" s="144">
        <f>ROUND(I380*H380,2)</f>
        <v>0</v>
      </c>
      <c r="BL380" s="16" t="s">
        <v>269</v>
      </c>
      <c r="BM380" s="143" t="s">
        <v>1158</v>
      </c>
    </row>
    <row r="381" spans="2:65" s="1" customFormat="1" ht="19.5">
      <c r="B381" s="31"/>
      <c r="D381" s="145" t="s">
        <v>182</v>
      </c>
      <c r="F381" s="146" t="s">
        <v>1157</v>
      </c>
      <c r="I381" s="147"/>
      <c r="L381" s="31"/>
      <c r="M381" s="148"/>
      <c r="T381" s="55"/>
      <c r="AT381" s="16" t="s">
        <v>182</v>
      </c>
      <c r="AU381" s="16" t="s">
        <v>83</v>
      </c>
    </row>
    <row r="382" spans="2:65" s="12" customFormat="1" ht="11.25">
      <c r="B382" s="149"/>
      <c r="D382" s="145" t="s">
        <v>184</v>
      </c>
      <c r="E382" s="150" t="s">
        <v>1</v>
      </c>
      <c r="F382" s="151" t="s">
        <v>1159</v>
      </c>
      <c r="H382" s="152">
        <v>4</v>
      </c>
      <c r="I382" s="153"/>
      <c r="L382" s="149"/>
      <c r="M382" s="154"/>
      <c r="T382" s="155"/>
      <c r="AT382" s="150" t="s">
        <v>184</v>
      </c>
      <c r="AU382" s="150" t="s">
        <v>83</v>
      </c>
      <c r="AV382" s="12" t="s">
        <v>83</v>
      </c>
      <c r="AW382" s="12" t="s">
        <v>30</v>
      </c>
      <c r="AX382" s="12" t="s">
        <v>73</v>
      </c>
      <c r="AY382" s="150" t="s">
        <v>173</v>
      </c>
    </row>
    <row r="383" spans="2:65" s="13" customFormat="1" ht="11.25">
      <c r="B383" s="167"/>
      <c r="D383" s="145" t="s">
        <v>184</v>
      </c>
      <c r="E383" s="168" t="s">
        <v>1</v>
      </c>
      <c r="F383" s="169" t="s">
        <v>226</v>
      </c>
      <c r="H383" s="170">
        <v>4</v>
      </c>
      <c r="I383" s="171"/>
      <c r="L383" s="167"/>
      <c r="M383" s="172"/>
      <c r="T383" s="173"/>
      <c r="AT383" s="168" t="s">
        <v>184</v>
      </c>
      <c r="AU383" s="168" t="s">
        <v>83</v>
      </c>
      <c r="AV383" s="13" t="s">
        <v>180</v>
      </c>
      <c r="AW383" s="13" t="s">
        <v>30</v>
      </c>
      <c r="AX383" s="13" t="s">
        <v>81</v>
      </c>
      <c r="AY383" s="168" t="s">
        <v>173</v>
      </c>
    </row>
    <row r="384" spans="2:65" s="1" customFormat="1" ht="24.2" customHeight="1">
      <c r="B384" s="31"/>
      <c r="C384" s="132" t="s">
        <v>577</v>
      </c>
      <c r="D384" s="132" t="s">
        <v>175</v>
      </c>
      <c r="E384" s="133" t="s">
        <v>1160</v>
      </c>
      <c r="F384" s="134" t="s">
        <v>1161</v>
      </c>
      <c r="G384" s="135" t="s">
        <v>1099</v>
      </c>
      <c r="H384" s="136">
        <v>3</v>
      </c>
      <c r="I384" s="137"/>
      <c r="J384" s="138">
        <f>ROUND(I384*H384,2)</f>
        <v>0</v>
      </c>
      <c r="K384" s="134" t="s">
        <v>179</v>
      </c>
      <c r="L384" s="31"/>
      <c r="M384" s="139" t="s">
        <v>1</v>
      </c>
      <c r="N384" s="140" t="s">
        <v>38</v>
      </c>
      <c r="P384" s="141">
        <f>O384*H384</f>
        <v>0</v>
      </c>
      <c r="Q384" s="141">
        <v>1.447E-2</v>
      </c>
      <c r="R384" s="141">
        <f>Q384*H384</f>
        <v>4.3410000000000004E-2</v>
      </c>
      <c r="S384" s="141">
        <v>0</v>
      </c>
      <c r="T384" s="142">
        <f>S384*H384</f>
        <v>0</v>
      </c>
      <c r="AR384" s="143" t="s">
        <v>269</v>
      </c>
      <c r="AT384" s="143" t="s">
        <v>175</v>
      </c>
      <c r="AU384" s="143" t="s">
        <v>83</v>
      </c>
      <c r="AY384" s="16" t="s">
        <v>173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6" t="s">
        <v>81</v>
      </c>
      <c r="BK384" s="144">
        <f>ROUND(I384*H384,2)</f>
        <v>0</v>
      </c>
      <c r="BL384" s="16" t="s">
        <v>269</v>
      </c>
      <c r="BM384" s="143" t="s">
        <v>1162</v>
      </c>
    </row>
    <row r="385" spans="2:65" s="1" customFormat="1" ht="19.5">
      <c r="B385" s="31"/>
      <c r="D385" s="145" t="s">
        <v>182</v>
      </c>
      <c r="F385" s="146" t="s">
        <v>1161</v>
      </c>
      <c r="I385" s="147"/>
      <c r="L385" s="31"/>
      <c r="M385" s="148"/>
      <c r="T385" s="55"/>
      <c r="AT385" s="16" t="s">
        <v>182</v>
      </c>
      <c r="AU385" s="16" t="s">
        <v>83</v>
      </c>
    </row>
    <row r="386" spans="2:65" s="12" customFormat="1" ht="11.25">
      <c r="B386" s="149"/>
      <c r="D386" s="145" t="s">
        <v>184</v>
      </c>
      <c r="E386" s="150" t="s">
        <v>1</v>
      </c>
      <c r="F386" s="151" t="s">
        <v>1163</v>
      </c>
      <c r="H386" s="152">
        <v>3</v>
      </c>
      <c r="I386" s="153"/>
      <c r="L386" s="149"/>
      <c r="M386" s="154"/>
      <c r="T386" s="155"/>
      <c r="AT386" s="150" t="s">
        <v>184</v>
      </c>
      <c r="AU386" s="150" t="s">
        <v>83</v>
      </c>
      <c r="AV386" s="12" t="s">
        <v>83</v>
      </c>
      <c r="AW386" s="12" t="s">
        <v>30</v>
      </c>
      <c r="AX386" s="12" t="s">
        <v>73</v>
      </c>
      <c r="AY386" s="150" t="s">
        <v>173</v>
      </c>
    </row>
    <row r="387" spans="2:65" s="13" customFormat="1" ht="11.25">
      <c r="B387" s="167"/>
      <c r="D387" s="145" t="s">
        <v>184</v>
      </c>
      <c r="E387" s="168" t="s">
        <v>1</v>
      </c>
      <c r="F387" s="169" t="s">
        <v>226</v>
      </c>
      <c r="H387" s="170">
        <v>3</v>
      </c>
      <c r="I387" s="171"/>
      <c r="L387" s="167"/>
      <c r="M387" s="172"/>
      <c r="T387" s="173"/>
      <c r="AT387" s="168" t="s">
        <v>184</v>
      </c>
      <c r="AU387" s="168" t="s">
        <v>83</v>
      </c>
      <c r="AV387" s="13" t="s">
        <v>180</v>
      </c>
      <c r="AW387" s="13" t="s">
        <v>30</v>
      </c>
      <c r="AX387" s="13" t="s">
        <v>81</v>
      </c>
      <c r="AY387" s="168" t="s">
        <v>173</v>
      </c>
    </row>
    <row r="388" spans="2:65" s="1" customFormat="1" ht="24.2" customHeight="1">
      <c r="B388" s="31"/>
      <c r="C388" s="132" t="s">
        <v>583</v>
      </c>
      <c r="D388" s="132" t="s">
        <v>175</v>
      </c>
      <c r="E388" s="133" t="s">
        <v>1164</v>
      </c>
      <c r="F388" s="134" t="s">
        <v>1165</v>
      </c>
      <c r="G388" s="135" t="s">
        <v>1099</v>
      </c>
      <c r="H388" s="136">
        <v>7</v>
      </c>
      <c r="I388" s="137"/>
      <c r="J388" s="138">
        <f>ROUND(I388*H388,2)</f>
        <v>0</v>
      </c>
      <c r="K388" s="134" t="s">
        <v>1166</v>
      </c>
      <c r="L388" s="31"/>
      <c r="M388" s="139" t="s">
        <v>1</v>
      </c>
      <c r="N388" s="140" t="s">
        <v>38</v>
      </c>
      <c r="P388" s="141">
        <f>O388*H388</f>
        <v>0</v>
      </c>
      <c r="Q388" s="141">
        <v>1.8E-3</v>
      </c>
      <c r="R388" s="141">
        <f>Q388*H388</f>
        <v>1.26E-2</v>
      </c>
      <c r="S388" s="141">
        <v>0</v>
      </c>
      <c r="T388" s="142">
        <f>S388*H388</f>
        <v>0</v>
      </c>
      <c r="AR388" s="143" t="s">
        <v>269</v>
      </c>
      <c r="AT388" s="143" t="s">
        <v>175</v>
      </c>
      <c r="AU388" s="143" t="s">
        <v>83</v>
      </c>
      <c r="AY388" s="16" t="s">
        <v>173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6" t="s">
        <v>81</v>
      </c>
      <c r="BK388" s="144">
        <f>ROUND(I388*H388,2)</f>
        <v>0</v>
      </c>
      <c r="BL388" s="16" t="s">
        <v>269</v>
      </c>
      <c r="BM388" s="143" t="s">
        <v>1167</v>
      </c>
    </row>
    <row r="389" spans="2:65" s="1" customFormat="1" ht="11.25">
      <c r="B389" s="31"/>
      <c r="D389" s="145" t="s">
        <v>182</v>
      </c>
      <c r="F389" s="146" t="s">
        <v>1165</v>
      </c>
      <c r="I389" s="147"/>
      <c r="L389" s="31"/>
      <c r="M389" s="148"/>
      <c r="T389" s="55"/>
      <c r="AT389" s="16" t="s">
        <v>182</v>
      </c>
      <c r="AU389" s="16" t="s">
        <v>83</v>
      </c>
    </row>
    <row r="390" spans="2:65" s="12" customFormat="1" ht="11.25">
      <c r="B390" s="149"/>
      <c r="D390" s="145" t="s">
        <v>184</v>
      </c>
      <c r="E390" s="150" t="s">
        <v>1</v>
      </c>
      <c r="F390" s="151" t="s">
        <v>1159</v>
      </c>
      <c r="H390" s="152">
        <v>4</v>
      </c>
      <c r="I390" s="153"/>
      <c r="L390" s="149"/>
      <c r="M390" s="154"/>
      <c r="T390" s="155"/>
      <c r="AT390" s="150" t="s">
        <v>184</v>
      </c>
      <c r="AU390" s="150" t="s">
        <v>83</v>
      </c>
      <c r="AV390" s="12" t="s">
        <v>83</v>
      </c>
      <c r="AW390" s="12" t="s">
        <v>30</v>
      </c>
      <c r="AX390" s="12" t="s">
        <v>73</v>
      </c>
      <c r="AY390" s="150" t="s">
        <v>173</v>
      </c>
    </row>
    <row r="391" spans="2:65" s="12" customFormat="1" ht="11.25">
      <c r="B391" s="149"/>
      <c r="D391" s="145" t="s">
        <v>184</v>
      </c>
      <c r="E391" s="150" t="s">
        <v>1</v>
      </c>
      <c r="F391" s="151" t="s">
        <v>1163</v>
      </c>
      <c r="H391" s="152">
        <v>3</v>
      </c>
      <c r="I391" s="153"/>
      <c r="L391" s="149"/>
      <c r="M391" s="154"/>
      <c r="T391" s="155"/>
      <c r="AT391" s="150" t="s">
        <v>184</v>
      </c>
      <c r="AU391" s="150" t="s">
        <v>83</v>
      </c>
      <c r="AV391" s="12" t="s">
        <v>83</v>
      </c>
      <c r="AW391" s="12" t="s">
        <v>30</v>
      </c>
      <c r="AX391" s="12" t="s">
        <v>73</v>
      </c>
      <c r="AY391" s="150" t="s">
        <v>173</v>
      </c>
    </row>
    <row r="392" spans="2:65" s="13" customFormat="1" ht="11.25">
      <c r="B392" s="167"/>
      <c r="D392" s="145" t="s">
        <v>184</v>
      </c>
      <c r="E392" s="168" t="s">
        <v>1</v>
      </c>
      <c r="F392" s="169" t="s">
        <v>226</v>
      </c>
      <c r="H392" s="170">
        <v>7</v>
      </c>
      <c r="I392" s="171"/>
      <c r="L392" s="167"/>
      <c r="M392" s="172"/>
      <c r="T392" s="173"/>
      <c r="AT392" s="168" t="s">
        <v>184</v>
      </c>
      <c r="AU392" s="168" t="s">
        <v>83</v>
      </c>
      <c r="AV392" s="13" t="s">
        <v>180</v>
      </c>
      <c r="AW392" s="13" t="s">
        <v>30</v>
      </c>
      <c r="AX392" s="13" t="s">
        <v>81</v>
      </c>
      <c r="AY392" s="168" t="s">
        <v>173</v>
      </c>
    </row>
    <row r="393" spans="2:65" s="1" customFormat="1" ht="16.5" customHeight="1">
      <c r="B393" s="31"/>
      <c r="C393" s="132" t="s">
        <v>588</v>
      </c>
      <c r="D393" s="132" t="s">
        <v>175</v>
      </c>
      <c r="E393" s="133" t="s">
        <v>1168</v>
      </c>
      <c r="F393" s="134" t="s">
        <v>1169</v>
      </c>
      <c r="G393" s="135" t="s">
        <v>234</v>
      </c>
      <c r="H393" s="136">
        <v>7</v>
      </c>
      <c r="I393" s="137"/>
      <c r="J393" s="138">
        <f>ROUND(I393*H393,2)</f>
        <v>0</v>
      </c>
      <c r="K393" s="134" t="s">
        <v>179</v>
      </c>
      <c r="L393" s="31"/>
      <c r="M393" s="139" t="s">
        <v>1</v>
      </c>
      <c r="N393" s="140" t="s">
        <v>38</v>
      </c>
      <c r="P393" s="141">
        <f>O393*H393</f>
        <v>0</v>
      </c>
      <c r="Q393" s="141">
        <v>2.4000000000000001E-4</v>
      </c>
      <c r="R393" s="141">
        <f>Q393*H393</f>
        <v>1.6800000000000001E-3</v>
      </c>
      <c r="S393" s="141">
        <v>0</v>
      </c>
      <c r="T393" s="142">
        <f>S393*H393</f>
        <v>0</v>
      </c>
      <c r="AR393" s="143" t="s">
        <v>269</v>
      </c>
      <c r="AT393" s="143" t="s">
        <v>175</v>
      </c>
      <c r="AU393" s="143" t="s">
        <v>83</v>
      </c>
      <c r="AY393" s="16" t="s">
        <v>173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6" t="s">
        <v>81</v>
      </c>
      <c r="BK393" s="144">
        <f>ROUND(I393*H393,2)</f>
        <v>0</v>
      </c>
      <c r="BL393" s="16" t="s">
        <v>269</v>
      </c>
      <c r="BM393" s="143" t="s">
        <v>1170</v>
      </c>
    </row>
    <row r="394" spans="2:65" s="1" customFormat="1" ht="11.25">
      <c r="B394" s="31"/>
      <c r="D394" s="145" t="s">
        <v>182</v>
      </c>
      <c r="F394" s="146" t="s">
        <v>1169</v>
      </c>
      <c r="I394" s="147"/>
      <c r="L394" s="31"/>
      <c r="M394" s="148"/>
      <c r="T394" s="55"/>
      <c r="AT394" s="16" t="s">
        <v>182</v>
      </c>
      <c r="AU394" s="16" t="s">
        <v>83</v>
      </c>
    </row>
    <row r="395" spans="2:65" s="12" customFormat="1" ht="11.25">
      <c r="B395" s="149"/>
      <c r="D395" s="145" t="s">
        <v>184</v>
      </c>
      <c r="E395" s="150" t="s">
        <v>1</v>
      </c>
      <c r="F395" s="151" t="s">
        <v>1159</v>
      </c>
      <c r="H395" s="152">
        <v>4</v>
      </c>
      <c r="I395" s="153"/>
      <c r="L395" s="149"/>
      <c r="M395" s="154"/>
      <c r="T395" s="155"/>
      <c r="AT395" s="150" t="s">
        <v>184</v>
      </c>
      <c r="AU395" s="150" t="s">
        <v>83</v>
      </c>
      <c r="AV395" s="12" t="s">
        <v>83</v>
      </c>
      <c r="AW395" s="12" t="s">
        <v>30</v>
      </c>
      <c r="AX395" s="12" t="s">
        <v>73</v>
      </c>
      <c r="AY395" s="150" t="s">
        <v>173</v>
      </c>
    </row>
    <row r="396" spans="2:65" s="12" customFormat="1" ht="11.25">
      <c r="B396" s="149"/>
      <c r="D396" s="145" t="s">
        <v>184</v>
      </c>
      <c r="E396" s="150" t="s">
        <v>1</v>
      </c>
      <c r="F396" s="151" t="s">
        <v>1163</v>
      </c>
      <c r="H396" s="152">
        <v>3</v>
      </c>
      <c r="I396" s="153"/>
      <c r="L396" s="149"/>
      <c r="M396" s="154"/>
      <c r="T396" s="155"/>
      <c r="AT396" s="150" t="s">
        <v>184</v>
      </c>
      <c r="AU396" s="150" t="s">
        <v>83</v>
      </c>
      <c r="AV396" s="12" t="s">
        <v>83</v>
      </c>
      <c r="AW396" s="12" t="s">
        <v>30</v>
      </c>
      <c r="AX396" s="12" t="s">
        <v>73</v>
      </c>
      <c r="AY396" s="150" t="s">
        <v>173</v>
      </c>
    </row>
    <row r="397" spans="2:65" s="13" customFormat="1" ht="11.25">
      <c r="B397" s="167"/>
      <c r="D397" s="145" t="s">
        <v>184</v>
      </c>
      <c r="E397" s="168" t="s">
        <v>1</v>
      </c>
      <c r="F397" s="169" t="s">
        <v>226</v>
      </c>
      <c r="H397" s="170">
        <v>7</v>
      </c>
      <c r="I397" s="171"/>
      <c r="L397" s="167"/>
      <c r="M397" s="172"/>
      <c r="T397" s="173"/>
      <c r="AT397" s="168" t="s">
        <v>184</v>
      </c>
      <c r="AU397" s="168" t="s">
        <v>83</v>
      </c>
      <c r="AV397" s="13" t="s">
        <v>180</v>
      </c>
      <c r="AW397" s="13" t="s">
        <v>30</v>
      </c>
      <c r="AX397" s="13" t="s">
        <v>81</v>
      </c>
      <c r="AY397" s="168" t="s">
        <v>173</v>
      </c>
    </row>
    <row r="398" spans="2:65" s="1" customFormat="1" ht="21.75" customHeight="1">
      <c r="B398" s="31"/>
      <c r="C398" s="132" t="s">
        <v>593</v>
      </c>
      <c r="D398" s="132" t="s">
        <v>175</v>
      </c>
      <c r="E398" s="133" t="s">
        <v>1171</v>
      </c>
      <c r="F398" s="134" t="s">
        <v>1172</v>
      </c>
      <c r="G398" s="135" t="s">
        <v>234</v>
      </c>
      <c r="H398" s="136">
        <v>7</v>
      </c>
      <c r="I398" s="137"/>
      <c r="J398" s="138">
        <f>ROUND(I398*H398,2)</f>
        <v>0</v>
      </c>
      <c r="K398" s="134" t="s">
        <v>1</v>
      </c>
      <c r="L398" s="31"/>
      <c r="M398" s="139" t="s">
        <v>1</v>
      </c>
      <c r="N398" s="140" t="s">
        <v>38</v>
      </c>
      <c r="P398" s="141">
        <f>O398*H398</f>
        <v>0</v>
      </c>
      <c r="Q398" s="141">
        <v>1.3999999999999999E-4</v>
      </c>
      <c r="R398" s="141">
        <f>Q398*H398</f>
        <v>9.7999999999999997E-4</v>
      </c>
      <c r="S398" s="141">
        <v>0</v>
      </c>
      <c r="T398" s="142">
        <f>S398*H398</f>
        <v>0</v>
      </c>
      <c r="AR398" s="143" t="s">
        <v>269</v>
      </c>
      <c r="AT398" s="143" t="s">
        <v>175</v>
      </c>
      <c r="AU398" s="143" t="s">
        <v>83</v>
      </c>
      <c r="AY398" s="16" t="s">
        <v>173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6" t="s">
        <v>81</v>
      </c>
      <c r="BK398" s="144">
        <f>ROUND(I398*H398,2)</f>
        <v>0</v>
      </c>
      <c r="BL398" s="16" t="s">
        <v>269</v>
      </c>
      <c r="BM398" s="143" t="s">
        <v>1173</v>
      </c>
    </row>
    <row r="399" spans="2:65" s="1" customFormat="1" ht="11.25">
      <c r="B399" s="31"/>
      <c r="D399" s="145" t="s">
        <v>182</v>
      </c>
      <c r="F399" s="146" t="s">
        <v>1172</v>
      </c>
      <c r="I399" s="147"/>
      <c r="L399" s="31"/>
      <c r="M399" s="148"/>
      <c r="T399" s="55"/>
      <c r="AT399" s="16" t="s">
        <v>182</v>
      </c>
      <c r="AU399" s="16" t="s">
        <v>83</v>
      </c>
    </row>
    <row r="400" spans="2:65" s="12" customFormat="1" ht="11.25">
      <c r="B400" s="149"/>
      <c r="D400" s="145" t="s">
        <v>184</v>
      </c>
      <c r="E400" s="150" t="s">
        <v>1</v>
      </c>
      <c r="F400" s="151" t="s">
        <v>1159</v>
      </c>
      <c r="H400" s="152">
        <v>4</v>
      </c>
      <c r="I400" s="153"/>
      <c r="L400" s="149"/>
      <c r="M400" s="154"/>
      <c r="T400" s="155"/>
      <c r="AT400" s="150" t="s">
        <v>184</v>
      </c>
      <c r="AU400" s="150" t="s">
        <v>83</v>
      </c>
      <c r="AV400" s="12" t="s">
        <v>83</v>
      </c>
      <c r="AW400" s="12" t="s">
        <v>30</v>
      </c>
      <c r="AX400" s="12" t="s">
        <v>73</v>
      </c>
      <c r="AY400" s="150" t="s">
        <v>173</v>
      </c>
    </row>
    <row r="401" spans="2:65" s="12" customFormat="1" ht="11.25">
      <c r="B401" s="149"/>
      <c r="D401" s="145" t="s">
        <v>184</v>
      </c>
      <c r="E401" s="150" t="s">
        <v>1</v>
      </c>
      <c r="F401" s="151" t="s">
        <v>1163</v>
      </c>
      <c r="H401" s="152">
        <v>3</v>
      </c>
      <c r="I401" s="153"/>
      <c r="L401" s="149"/>
      <c r="M401" s="154"/>
      <c r="T401" s="155"/>
      <c r="AT401" s="150" t="s">
        <v>184</v>
      </c>
      <c r="AU401" s="150" t="s">
        <v>83</v>
      </c>
      <c r="AV401" s="12" t="s">
        <v>83</v>
      </c>
      <c r="AW401" s="12" t="s">
        <v>30</v>
      </c>
      <c r="AX401" s="12" t="s">
        <v>73</v>
      </c>
      <c r="AY401" s="150" t="s">
        <v>173</v>
      </c>
    </row>
    <row r="402" spans="2:65" s="13" customFormat="1" ht="11.25">
      <c r="B402" s="167"/>
      <c r="D402" s="145" t="s">
        <v>184</v>
      </c>
      <c r="E402" s="168" t="s">
        <v>1</v>
      </c>
      <c r="F402" s="169" t="s">
        <v>226</v>
      </c>
      <c r="H402" s="170">
        <v>7</v>
      </c>
      <c r="I402" s="171"/>
      <c r="L402" s="167"/>
      <c r="M402" s="172"/>
      <c r="T402" s="173"/>
      <c r="AT402" s="168" t="s">
        <v>184</v>
      </c>
      <c r="AU402" s="168" t="s">
        <v>83</v>
      </c>
      <c r="AV402" s="13" t="s">
        <v>180</v>
      </c>
      <c r="AW402" s="13" t="s">
        <v>30</v>
      </c>
      <c r="AX402" s="13" t="s">
        <v>81</v>
      </c>
      <c r="AY402" s="168" t="s">
        <v>173</v>
      </c>
    </row>
    <row r="403" spans="2:65" s="1" customFormat="1" ht="21.75" customHeight="1">
      <c r="B403" s="31"/>
      <c r="C403" s="132" t="s">
        <v>598</v>
      </c>
      <c r="D403" s="132" t="s">
        <v>175</v>
      </c>
      <c r="E403" s="133" t="s">
        <v>1174</v>
      </c>
      <c r="F403" s="134" t="s">
        <v>1175</v>
      </c>
      <c r="G403" s="135" t="s">
        <v>1099</v>
      </c>
      <c r="H403" s="136">
        <v>1</v>
      </c>
      <c r="I403" s="137"/>
      <c r="J403" s="138">
        <f>ROUND(I403*H403,2)</f>
        <v>0</v>
      </c>
      <c r="K403" s="134" t="s">
        <v>179</v>
      </c>
      <c r="L403" s="31"/>
      <c r="M403" s="139" t="s">
        <v>1</v>
      </c>
      <c r="N403" s="140" t="s">
        <v>38</v>
      </c>
      <c r="P403" s="141">
        <f>O403*H403</f>
        <v>0</v>
      </c>
      <c r="Q403" s="141">
        <v>1.4250000000000001E-2</v>
      </c>
      <c r="R403" s="141">
        <f>Q403*H403</f>
        <v>1.4250000000000001E-2</v>
      </c>
      <c r="S403" s="141">
        <v>0</v>
      </c>
      <c r="T403" s="142">
        <f>S403*H403</f>
        <v>0</v>
      </c>
      <c r="AR403" s="143" t="s">
        <v>269</v>
      </c>
      <c r="AT403" s="143" t="s">
        <v>175</v>
      </c>
      <c r="AU403" s="143" t="s">
        <v>83</v>
      </c>
      <c r="AY403" s="16" t="s">
        <v>173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6" t="s">
        <v>81</v>
      </c>
      <c r="BK403" s="144">
        <f>ROUND(I403*H403,2)</f>
        <v>0</v>
      </c>
      <c r="BL403" s="16" t="s">
        <v>269</v>
      </c>
      <c r="BM403" s="143" t="s">
        <v>1176</v>
      </c>
    </row>
    <row r="404" spans="2:65" s="1" customFormat="1" ht="11.25">
      <c r="B404" s="31"/>
      <c r="D404" s="145" t="s">
        <v>182</v>
      </c>
      <c r="F404" s="146" t="s">
        <v>1175</v>
      </c>
      <c r="I404" s="147"/>
      <c r="L404" s="31"/>
      <c r="M404" s="148"/>
      <c r="T404" s="55"/>
      <c r="AT404" s="16" t="s">
        <v>182</v>
      </c>
      <c r="AU404" s="16" t="s">
        <v>83</v>
      </c>
    </row>
    <row r="405" spans="2:65" s="12" customFormat="1" ht="11.25">
      <c r="B405" s="149"/>
      <c r="D405" s="145" t="s">
        <v>184</v>
      </c>
      <c r="E405" s="150" t="s">
        <v>1</v>
      </c>
      <c r="F405" s="151" t="s">
        <v>1177</v>
      </c>
      <c r="H405" s="152">
        <v>1</v>
      </c>
      <c r="I405" s="153"/>
      <c r="L405" s="149"/>
      <c r="M405" s="154"/>
      <c r="T405" s="155"/>
      <c r="AT405" s="150" t="s">
        <v>184</v>
      </c>
      <c r="AU405" s="150" t="s">
        <v>83</v>
      </c>
      <c r="AV405" s="12" t="s">
        <v>83</v>
      </c>
      <c r="AW405" s="12" t="s">
        <v>30</v>
      </c>
      <c r="AX405" s="12" t="s">
        <v>73</v>
      </c>
      <c r="AY405" s="150" t="s">
        <v>173</v>
      </c>
    </row>
    <row r="406" spans="2:65" s="13" customFormat="1" ht="11.25">
      <c r="B406" s="167"/>
      <c r="D406" s="145" t="s">
        <v>184</v>
      </c>
      <c r="E406" s="168" t="s">
        <v>1</v>
      </c>
      <c r="F406" s="169" t="s">
        <v>226</v>
      </c>
      <c r="H406" s="170">
        <v>1</v>
      </c>
      <c r="I406" s="171"/>
      <c r="L406" s="167"/>
      <c r="M406" s="172"/>
      <c r="T406" s="173"/>
      <c r="AT406" s="168" t="s">
        <v>184</v>
      </c>
      <c r="AU406" s="168" t="s">
        <v>83</v>
      </c>
      <c r="AV406" s="13" t="s">
        <v>180</v>
      </c>
      <c r="AW406" s="13" t="s">
        <v>30</v>
      </c>
      <c r="AX406" s="13" t="s">
        <v>81</v>
      </c>
      <c r="AY406" s="168" t="s">
        <v>173</v>
      </c>
    </row>
    <row r="407" spans="2:65" s="1" customFormat="1" ht="37.9" customHeight="1">
      <c r="B407" s="31"/>
      <c r="C407" s="132" t="s">
        <v>603</v>
      </c>
      <c r="D407" s="132" t="s">
        <v>175</v>
      </c>
      <c r="E407" s="133" t="s">
        <v>1178</v>
      </c>
      <c r="F407" s="134" t="s">
        <v>1179</v>
      </c>
      <c r="G407" s="135" t="s">
        <v>1099</v>
      </c>
      <c r="H407" s="136">
        <v>1</v>
      </c>
      <c r="I407" s="137"/>
      <c r="J407" s="138">
        <f>ROUND(I407*H407,2)</f>
        <v>0</v>
      </c>
      <c r="K407" s="134" t="s">
        <v>179</v>
      </c>
      <c r="L407" s="31"/>
      <c r="M407" s="139" t="s">
        <v>1</v>
      </c>
      <c r="N407" s="140" t="s">
        <v>38</v>
      </c>
      <c r="P407" s="141">
        <f>O407*H407</f>
        <v>0</v>
      </c>
      <c r="Q407" s="141">
        <v>3.739E-2</v>
      </c>
      <c r="R407" s="141">
        <f>Q407*H407</f>
        <v>3.739E-2</v>
      </c>
      <c r="S407" s="141">
        <v>0</v>
      </c>
      <c r="T407" s="142">
        <f>S407*H407</f>
        <v>0</v>
      </c>
      <c r="AR407" s="143" t="s">
        <v>269</v>
      </c>
      <c r="AT407" s="143" t="s">
        <v>175</v>
      </c>
      <c r="AU407" s="143" t="s">
        <v>83</v>
      </c>
      <c r="AY407" s="16" t="s">
        <v>173</v>
      </c>
      <c r="BE407" s="144">
        <f>IF(N407="základní",J407,0)</f>
        <v>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6" t="s">
        <v>81</v>
      </c>
      <c r="BK407" s="144">
        <f>ROUND(I407*H407,2)</f>
        <v>0</v>
      </c>
      <c r="BL407" s="16" t="s">
        <v>269</v>
      </c>
      <c r="BM407" s="143" t="s">
        <v>1180</v>
      </c>
    </row>
    <row r="408" spans="2:65" s="1" customFormat="1" ht="19.5">
      <c r="B408" s="31"/>
      <c r="D408" s="145" t="s">
        <v>182</v>
      </c>
      <c r="F408" s="146" t="s">
        <v>1179</v>
      </c>
      <c r="I408" s="147"/>
      <c r="L408" s="31"/>
      <c r="M408" s="148"/>
      <c r="T408" s="55"/>
      <c r="AT408" s="16" t="s">
        <v>182</v>
      </c>
      <c r="AU408" s="16" t="s">
        <v>83</v>
      </c>
    </row>
    <row r="409" spans="2:65" s="12" customFormat="1" ht="11.25">
      <c r="B409" s="149"/>
      <c r="D409" s="145" t="s">
        <v>184</v>
      </c>
      <c r="E409" s="150" t="s">
        <v>1</v>
      </c>
      <c r="F409" s="151" t="s">
        <v>1177</v>
      </c>
      <c r="H409" s="152">
        <v>1</v>
      </c>
      <c r="I409" s="153"/>
      <c r="L409" s="149"/>
      <c r="M409" s="154"/>
      <c r="T409" s="155"/>
      <c r="AT409" s="150" t="s">
        <v>184</v>
      </c>
      <c r="AU409" s="150" t="s">
        <v>83</v>
      </c>
      <c r="AV409" s="12" t="s">
        <v>83</v>
      </c>
      <c r="AW409" s="12" t="s">
        <v>30</v>
      </c>
      <c r="AX409" s="12" t="s">
        <v>73</v>
      </c>
      <c r="AY409" s="150" t="s">
        <v>173</v>
      </c>
    </row>
    <row r="410" spans="2:65" s="13" customFormat="1" ht="11.25">
      <c r="B410" s="167"/>
      <c r="D410" s="145" t="s">
        <v>184</v>
      </c>
      <c r="E410" s="168" t="s">
        <v>1</v>
      </c>
      <c r="F410" s="169" t="s">
        <v>226</v>
      </c>
      <c r="H410" s="170">
        <v>1</v>
      </c>
      <c r="I410" s="171"/>
      <c r="L410" s="167"/>
      <c r="M410" s="172"/>
      <c r="T410" s="173"/>
      <c r="AT410" s="168" t="s">
        <v>184</v>
      </c>
      <c r="AU410" s="168" t="s">
        <v>83</v>
      </c>
      <c r="AV410" s="13" t="s">
        <v>180</v>
      </c>
      <c r="AW410" s="13" t="s">
        <v>30</v>
      </c>
      <c r="AX410" s="13" t="s">
        <v>81</v>
      </c>
      <c r="AY410" s="168" t="s">
        <v>173</v>
      </c>
    </row>
    <row r="411" spans="2:65" s="1" customFormat="1" ht="33" customHeight="1">
      <c r="B411" s="31"/>
      <c r="C411" s="132" t="s">
        <v>608</v>
      </c>
      <c r="D411" s="132" t="s">
        <v>175</v>
      </c>
      <c r="E411" s="133" t="s">
        <v>1181</v>
      </c>
      <c r="F411" s="134" t="s">
        <v>1182</v>
      </c>
      <c r="G411" s="135" t="s">
        <v>1099</v>
      </c>
      <c r="H411" s="136">
        <v>1</v>
      </c>
      <c r="I411" s="137"/>
      <c r="J411" s="138">
        <f>ROUND(I411*H411,2)</f>
        <v>0</v>
      </c>
      <c r="K411" s="134" t="s">
        <v>1183</v>
      </c>
      <c r="L411" s="31"/>
      <c r="M411" s="139" t="s">
        <v>1</v>
      </c>
      <c r="N411" s="140" t="s">
        <v>38</v>
      </c>
      <c r="P411" s="141">
        <f>O411*H411</f>
        <v>0</v>
      </c>
      <c r="Q411" s="141">
        <v>1.8400000000000001E-3</v>
      </c>
      <c r="R411" s="141">
        <f>Q411*H411</f>
        <v>1.8400000000000001E-3</v>
      </c>
      <c r="S411" s="141">
        <v>0</v>
      </c>
      <c r="T411" s="142">
        <f>S411*H411</f>
        <v>0</v>
      </c>
      <c r="AR411" s="143" t="s">
        <v>269</v>
      </c>
      <c r="AT411" s="143" t="s">
        <v>175</v>
      </c>
      <c r="AU411" s="143" t="s">
        <v>83</v>
      </c>
      <c r="AY411" s="16" t="s">
        <v>173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6" t="s">
        <v>81</v>
      </c>
      <c r="BK411" s="144">
        <f>ROUND(I411*H411,2)</f>
        <v>0</v>
      </c>
      <c r="BL411" s="16" t="s">
        <v>269</v>
      </c>
      <c r="BM411" s="143" t="s">
        <v>1184</v>
      </c>
    </row>
    <row r="412" spans="2:65" s="1" customFormat="1" ht="19.5">
      <c r="B412" s="31"/>
      <c r="D412" s="145" t="s">
        <v>182</v>
      </c>
      <c r="F412" s="146" t="s">
        <v>1182</v>
      </c>
      <c r="I412" s="147"/>
      <c r="L412" s="31"/>
      <c r="M412" s="148"/>
      <c r="T412" s="55"/>
      <c r="AT412" s="16" t="s">
        <v>182</v>
      </c>
      <c r="AU412" s="16" t="s">
        <v>83</v>
      </c>
    </row>
    <row r="413" spans="2:65" s="12" customFormat="1" ht="11.25">
      <c r="B413" s="149"/>
      <c r="D413" s="145" t="s">
        <v>184</v>
      </c>
      <c r="E413" s="150" t="s">
        <v>1</v>
      </c>
      <c r="F413" s="151" t="s">
        <v>1177</v>
      </c>
      <c r="H413" s="152">
        <v>1</v>
      </c>
      <c r="I413" s="153"/>
      <c r="L413" s="149"/>
      <c r="M413" s="154"/>
      <c r="T413" s="155"/>
      <c r="AT413" s="150" t="s">
        <v>184</v>
      </c>
      <c r="AU413" s="150" t="s">
        <v>83</v>
      </c>
      <c r="AV413" s="12" t="s">
        <v>83</v>
      </c>
      <c r="AW413" s="12" t="s">
        <v>30</v>
      </c>
      <c r="AX413" s="12" t="s">
        <v>73</v>
      </c>
      <c r="AY413" s="150" t="s">
        <v>173</v>
      </c>
    </row>
    <row r="414" spans="2:65" s="13" customFormat="1" ht="11.25">
      <c r="B414" s="167"/>
      <c r="D414" s="145" t="s">
        <v>184</v>
      </c>
      <c r="E414" s="168" t="s">
        <v>1</v>
      </c>
      <c r="F414" s="169" t="s">
        <v>226</v>
      </c>
      <c r="H414" s="170">
        <v>1</v>
      </c>
      <c r="I414" s="171"/>
      <c r="L414" s="167"/>
      <c r="M414" s="172"/>
      <c r="T414" s="173"/>
      <c r="AT414" s="168" t="s">
        <v>184</v>
      </c>
      <c r="AU414" s="168" t="s">
        <v>83</v>
      </c>
      <c r="AV414" s="13" t="s">
        <v>180</v>
      </c>
      <c r="AW414" s="13" t="s">
        <v>30</v>
      </c>
      <c r="AX414" s="13" t="s">
        <v>81</v>
      </c>
      <c r="AY414" s="168" t="s">
        <v>173</v>
      </c>
    </row>
    <row r="415" spans="2:65" s="1" customFormat="1" ht="24.2" customHeight="1">
      <c r="B415" s="31"/>
      <c r="C415" s="132" t="s">
        <v>613</v>
      </c>
      <c r="D415" s="132" t="s">
        <v>175</v>
      </c>
      <c r="E415" s="133" t="s">
        <v>1185</v>
      </c>
      <c r="F415" s="134" t="s">
        <v>1186</v>
      </c>
      <c r="G415" s="135" t="s">
        <v>234</v>
      </c>
      <c r="H415" s="136">
        <v>1</v>
      </c>
      <c r="I415" s="137"/>
      <c r="J415" s="138">
        <f>ROUND(I415*H415,2)</f>
        <v>0</v>
      </c>
      <c r="K415" s="134" t="s">
        <v>179</v>
      </c>
      <c r="L415" s="31"/>
      <c r="M415" s="139" t="s">
        <v>1</v>
      </c>
      <c r="N415" s="140" t="s">
        <v>38</v>
      </c>
      <c r="P415" s="141">
        <f>O415*H415</f>
        <v>0</v>
      </c>
      <c r="Q415" s="141">
        <v>7.5000000000000002E-4</v>
      </c>
      <c r="R415" s="141">
        <f>Q415*H415</f>
        <v>7.5000000000000002E-4</v>
      </c>
      <c r="S415" s="141">
        <v>0</v>
      </c>
      <c r="T415" s="142">
        <f>S415*H415</f>
        <v>0</v>
      </c>
      <c r="AR415" s="143" t="s">
        <v>269</v>
      </c>
      <c r="AT415" s="143" t="s">
        <v>175</v>
      </c>
      <c r="AU415" s="143" t="s">
        <v>83</v>
      </c>
      <c r="AY415" s="16" t="s">
        <v>173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6" t="s">
        <v>81</v>
      </c>
      <c r="BK415" s="144">
        <f>ROUND(I415*H415,2)</f>
        <v>0</v>
      </c>
      <c r="BL415" s="16" t="s">
        <v>269</v>
      </c>
      <c r="BM415" s="143" t="s">
        <v>1187</v>
      </c>
    </row>
    <row r="416" spans="2:65" s="1" customFormat="1" ht="19.5">
      <c r="B416" s="31"/>
      <c r="D416" s="145" t="s">
        <v>182</v>
      </c>
      <c r="F416" s="146" t="s">
        <v>1186</v>
      </c>
      <c r="I416" s="147"/>
      <c r="L416" s="31"/>
      <c r="M416" s="148"/>
      <c r="T416" s="55"/>
      <c r="AT416" s="16" t="s">
        <v>182</v>
      </c>
      <c r="AU416" s="16" t="s">
        <v>83</v>
      </c>
    </row>
    <row r="417" spans="2:65" s="12" customFormat="1" ht="11.25">
      <c r="B417" s="149"/>
      <c r="D417" s="145" t="s">
        <v>184</v>
      </c>
      <c r="E417" s="150" t="s">
        <v>1</v>
      </c>
      <c r="F417" s="151" t="s">
        <v>1177</v>
      </c>
      <c r="H417" s="152">
        <v>1</v>
      </c>
      <c r="I417" s="153"/>
      <c r="L417" s="149"/>
      <c r="M417" s="154"/>
      <c r="T417" s="155"/>
      <c r="AT417" s="150" t="s">
        <v>184</v>
      </c>
      <c r="AU417" s="150" t="s">
        <v>83</v>
      </c>
      <c r="AV417" s="12" t="s">
        <v>83</v>
      </c>
      <c r="AW417" s="12" t="s">
        <v>30</v>
      </c>
      <c r="AX417" s="12" t="s">
        <v>73</v>
      </c>
      <c r="AY417" s="150" t="s">
        <v>173</v>
      </c>
    </row>
    <row r="418" spans="2:65" s="13" customFormat="1" ht="11.25">
      <c r="B418" s="167"/>
      <c r="D418" s="145" t="s">
        <v>184</v>
      </c>
      <c r="E418" s="168" t="s">
        <v>1</v>
      </c>
      <c r="F418" s="169" t="s">
        <v>226</v>
      </c>
      <c r="H418" s="170">
        <v>1</v>
      </c>
      <c r="I418" s="171"/>
      <c r="L418" s="167"/>
      <c r="M418" s="172"/>
      <c r="T418" s="173"/>
      <c r="AT418" s="168" t="s">
        <v>184</v>
      </c>
      <c r="AU418" s="168" t="s">
        <v>83</v>
      </c>
      <c r="AV418" s="13" t="s">
        <v>180</v>
      </c>
      <c r="AW418" s="13" t="s">
        <v>30</v>
      </c>
      <c r="AX418" s="13" t="s">
        <v>81</v>
      </c>
      <c r="AY418" s="168" t="s">
        <v>173</v>
      </c>
    </row>
    <row r="419" spans="2:65" s="1" customFormat="1" ht="33" customHeight="1">
      <c r="B419" s="31"/>
      <c r="C419" s="132" t="s">
        <v>617</v>
      </c>
      <c r="D419" s="132" t="s">
        <v>175</v>
      </c>
      <c r="E419" s="133" t="s">
        <v>1188</v>
      </c>
      <c r="F419" s="134" t="s">
        <v>1189</v>
      </c>
      <c r="G419" s="135" t="s">
        <v>1099</v>
      </c>
      <c r="H419" s="136">
        <v>1</v>
      </c>
      <c r="I419" s="137"/>
      <c r="J419" s="138">
        <f>ROUND(I419*H419,2)</f>
        <v>0</v>
      </c>
      <c r="K419" s="134" t="s">
        <v>179</v>
      </c>
      <c r="L419" s="31"/>
      <c r="M419" s="139" t="s">
        <v>1</v>
      </c>
      <c r="N419" s="140" t="s">
        <v>38</v>
      </c>
      <c r="P419" s="141">
        <f>O419*H419</f>
        <v>0</v>
      </c>
      <c r="Q419" s="141">
        <v>5.0600000000000003E-3</v>
      </c>
      <c r="R419" s="141">
        <f>Q419*H419</f>
        <v>5.0600000000000003E-3</v>
      </c>
      <c r="S419" s="141">
        <v>0</v>
      </c>
      <c r="T419" s="142">
        <f>S419*H419</f>
        <v>0</v>
      </c>
      <c r="AR419" s="143" t="s">
        <v>269</v>
      </c>
      <c r="AT419" s="143" t="s">
        <v>175</v>
      </c>
      <c r="AU419" s="143" t="s">
        <v>83</v>
      </c>
      <c r="AY419" s="16" t="s">
        <v>173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6" t="s">
        <v>81</v>
      </c>
      <c r="BK419" s="144">
        <f>ROUND(I419*H419,2)</f>
        <v>0</v>
      </c>
      <c r="BL419" s="16" t="s">
        <v>269</v>
      </c>
      <c r="BM419" s="143" t="s">
        <v>1190</v>
      </c>
    </row>
    <row r="420" spans="2:65" s="1" customFormat="1" ht="19.5">
      <c r="B420" s="31"/>
      <c r="D420" s="145" t="s">
        <v>182</v>
      </c>
      <c r="F420" s="146" t="s">
        <v>1189</v>
      </c>
      <c r="I420" s="147"/>
      <c r="L420" s="31"/>
      <c r="M420" s="148"/>
      <c r="T420" s="55"/>
      <c r="AT420" s="16" t="s">
        <v>182</v>
      </c>
      <c r="AU420" s="16" t="s">
        <v>83</v>
      </c>
    </row>
    <row r="421" spans="2:65" s="12" customFormat="1" ht="11.25">
      <c r="B421" s="149"/>
      <c r="D421" s="145" t="s">
        <v>184</v>
      </c>
      <c r="E421" s="150" t="s">
        <v>1</v>
      </c>
      <c r="F421" s="151" t="s">
        <v>1191</v>
      </c>
      <c r="H421" s="152">
        <v>1</v>
      </c>
      <c r="I421" s="153"/>
      <c r="L421" s="149"/>
      <c r="M421" s="154"/>
      <c r="T421" s="155"/>
      <c r="AT421" s="150" t="s">
        <v>184</v>
      </c>
      <c r="AU421" s="150" t="s">
        <v>83</v>
      </c>
      <c r="AV421" s="12" t="s">
        <v>83</v>
      </c>
      <c r="AW421" s="12" t="s">
        <v>30</v>
      </c>
      <c r="AX421" s="12" t="s">
        <v>73</v>
      </c>
      <c r="AY421" s="150" t="s">
        <v>173</v>
      </c>
    </row>
    <row r="422" spans="2:65" s="13" customFormat="1" ht="11.25">
      <c r="B422" s="167"/>
      <c r="D422" s="145" t="s">
        <v>184</v>
      </c>
      <c r="E422" s="168" t="s">
        <v>1</v>
      </c>
      <c r="F422" s="169" t="s">
        <v>226</v>
      </c>
      <c r="H422" s="170">
        <v>1</v>
      </c>
      <c r="I422" s="171"/>
      <c r="L422" s="167"/>
      <c r="M422" s="172"/>
      <c r="T422" s="173"/>
      <c r="AT422" s="168" t="s">
        <v>184</v>
      </c>
      <c r="AU422" s="168" t="s">
        <v>83</v>
      </c>
      <c r="AV422" s="13" t="s">
        <v>180</v>
      </c>
      <c r="AW422" s="13" t="s">
        <v>30</v>
      </c>
      <c r="AX422" s="13" t="s">
        <v>81</v>
      </c>
      <c r="AY422" s="168" t="s">
        <v>173</v>
      </c>
    </row>
    <row r="423" spans="2:65" s="1" customFormat="1" ht="24.2" customHeight="1">
      <c r="B423" s="31"/>
      <c r="C423" s="132" t="s">
        <v>624</v>
      </c>
      <c r="D423" s="132" t="s">
        <v>175</v>
      </c>
      <c r="E423" s="133" t="s">
        <v>1192</v>
      </c>
      <c r="F423" s="134" t="s">
        <v>1193</v>
      </c>
      <c r="G423" s="135" t="s">
        <v>1099</v>
      </c>
      <c r="H423" s="136">
        <v>1</v>
      </c>
      <c r="I423" s="137"/>
      <c r="J423" s="138">
        <f>ROUND(I423*H423,2)</f>
        <v>0</v>
      </c>
      <c r="K423" s="134" t="s">
        <v>179</v>
      </c>
      <c r="L423" s="31"/>
      <c r="M423" s="139" t="s">
        <v>1</v>
      </c>
      <c r="N423" s="140" t="s">
        <v>38</v>
      </c>
      <c r="P423" s="141">
        <f>O423*H423</f>
        <v>0</v>
      </c>
      <c r="Q423" s="141">
        <v>1.8E-3</v>
      </c>
      <c r="R423" s="141">
        <f>Q423*H423</f>
        <v>1.8E-3</v>
      </c>
      <c r="S423" s="141">
        <v>0</v>
      </c>
      <c r="T423" s="142">
        <f>S423*H423</f>
        <v>0</v>
      </c>
      <c r="AR423" s="143" t="s">
        <v>269</v>
      </c>
      <c r="AT423" s="143" t="s">
        <v>175</v>
      </c>
      <c r="AU423" s="143" t="s">
        <v>83</v>
      </c>
      <c r="AY423" s="16" t="s">
        <v>173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6" t="s">
        <v>81</v>
      </c>
      <c r="BK423" s="144">
        <f>ROUND(I423*H423,2)</f>
        <v>0</v>
      </c>
      <c r="BL423" s="16" t="s">
        <v>269</v>
      </c>
      <c r="BM423" s="143" t="s">
        <v>1194</v>
      </c>
    </row>
    <row r="424" spans="2:65" s="1" customFormat="1" ht="19.5">
      <c r="B424" s="31"/>
      <c r="D424" s="145" t="s">
        <v>182</v>
      </c>
      <c r="F424" s="146" t="s">
        <v>1193</v>
      </c>
      <c r="I424" s="147"/>
      <c r="L424" s="31"/>
      <c r="M424" s="148"/>
      <c r="T424" s="55"/>
      <c r="AT424" s="16" t="s">
        <v>182</v>
      </c>
      <c r="AU424" s="16" t="s">
        <v>83</v>
      </c>
    </row>
    <row r="425" spans="2:65" s="12" customFormat="1" ht="11.25">
      <c r="B425" s="149"/>
      <c r="D425" s="145" t="s">
        <v>184</v>
      </c>
      <c r="E425" s="150" t="s">
        <v>1</v>
      </c>
      <c r="F425" s="151" t="s">
        <v>1191</v>
      </c>
      <c r="H425" s="152">
        <v>1</v>
      </c>
      <c r="I425" s="153"/>
      <c r="L425" s="149"/>
      <c r="M425" s="154"/>
      <c r="T425" s="155"/>
      <c r="AT425" s="150" t="s">
        <v>184</v>
      </c>
      <c r="AU425" s="150" t="s">
        <v>83</v>
      </c>
      <c r="AV425" s="12" t="s">
        <v>83</v>
      </c>
      <c r="AW425" s="12" t="s">
        <v>30</v>
      </c>
      <c r="AX425" s="12" t="s">
        <v>73</v>
      </c>
      <c r="AY425" s="150" t="s">
        <v>173</v>
      </c>
    </row>
    <row r="426" spans="2:65" s="13" customFormat="1" ht="11.25">
      <c r="B426" s="167"/>
      <c r="D426" s="145" t="s">
        <v>184</v>
      </c>
      <c r="E426" s="168" t="s">
        <v>1</v>
      </c>
      <c r="F426" s="169" t="s">
        <v>226</v>
      </c>
      <c r="H426" s="170">
        <v>1</v>
      </c>
      <c r="I426" s="171"/>
      <c r="L426" s="167"/>
      <c r="M426" s="172"/>
      <c r="T426" s="173"/>
      <c r="AT426" s="168" t="s">
        <v>184</v>
      </c>
      <c r="AU426" s="168" t="s">
        <v>83</v>
      </c>
      <c r="AV426" s="13" t="s">
        <v>180</v>
      </c>
      <c r="AW426" s="13" t="s">
        <v>30</v>
      </c>
      <c r="AX426" s="13" t="s">
        <v>81</v>
      </c>
      <c r="AY426" s="168" t="s">
        <v>173</v>
      </c>
    </row>
    <row r="427" spans="2:65" s="1" customFormat="1" ht="16.5" customHeight="1">
      <c r="B427" s="31"/>
      <c r="C427" s="132" t="s">
        <v>629</v>
      </c>
      <c r="D427" s="132" t="s">
        <v>175</v>
      </c>
      <c r="E427" s="133" t="s">
        <v>1195</v>
      </c>
      <c r="F427" s="134" t="s">
        <v>1196</v>
      </c>
      <c r="G427" s="135" t="s">
        <v>234</v>
      </c>
      <c r="H427" s="136">
        <v>1</v>
      </c>
      <c r="I427" s="137"/>
      <c r="J427" s="138">
        <f>ROUND(I427*H427,2)</f>
        <v>0</v>
      </c>
      <c r="K427" s="134" t="s">
        <v>179</v>
      </c>
      <c r="L427" s="31"/>
      <c r="M427" s="139" t="s">
        <v>1</v>
      </c>
      <c r="N427" s="140" t="s">
        <v>38</v>
      </c>
      <c r="P427" s="141">
        <f>O427*H427</f>
        <v>0</v>
      </c>
      <c r="Q427" s="141">
        <v>3.6000000000000002E-4</v>
      </c>
      <c r="R427" s="141">
        <f>Q427*H427</f>
        <v>3.6000000000000002E-4</v>
      </c>
      <c r="S427" s="141">
        <v>0</v>
      </c>
      <c r="T427" s="142">
        <f>S427*H427</f>
        <v>0</v>
      </c>
      <c r="AR427" s="143" t="s">
        <v>269</v>
      </c>
      <c r="AT427" s="143" t="s">
        <v>175</v>
      </c>
      <c r="AU427" s="143" t="s">
        <v>83</v>
      </c>
      <c r="AY427" s="16" t="s">
        <v>173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6" t="s">
        <v>81</v>
      </c>
      <c r="BK427" s="144">
        <f>ROUND(I427*H427,2)</f>
        <v>0</v>
      </c>
      <c r="BL427" s="16" t="s">
        <v>269</v>
      </c>
      <c r="BM427" s="143" t="s">
        <v>1197</v>
      </c>
    </row>
    <row r="428" spans="2:65" s="1" customFormat="1" ht="11.25">
      <c r="B428" s="31"/>
      <c r="D428" s="145" t="s">
        <v>182</v>
      </c>
      <c r="F428" s="146" t="s">
        <v>1196</v>
      </c>
      <c r="I428" s="147"/>
      <c r="L428" s="31"/>
      <c r="M428" s="148"/>
      <c r="T428" s="55"/>
      <c r="AT428" s="16" t="s">
        <v>182</v>
      </c>
      <c r="AU428" s="16" t="s">
        <v>83</v>
      </c>
    </row>
    <row r="429" spans="2:65" s="12" customFormat="1" ht="11.25">
      <c r="B429" s="149"/>
      <c r="D429" s="145" t="s">
        <v>184</v>
      </c>
      <c r="E429" s="150" t="s">
        <v>1</v>
      </c>
      <c r="F429" s="151" t="s">
        <v>1191</v>
      </c>
      <c r="H429" s="152">
        <v>1</v>
      </c>
      <c r="I429" s="153"/>
      <c r="L429" s="149"/>
      <c r="M429" s="154"/>
      <c r="T429" s="155"/>
      <c r="AT429" s="150" t="s">
        <v>184</v>
      </c>
      <c r="AU429" s="150" t="s">
        <v>83</v>
      </c>
      <c r="AV429" s="12" t="s">
        <v>83</v>
      </c>
      <c r="AW429" s="12" t="s">
        <v>30</v>
      </c>
      <c r="AX429" s="12" t="s">
        <v>73</v>
      </c>
      <c r="AY429" s="150" t="s">
        <v>173</v>
      </c>
    </row>
    <row r="430" spans="2:65" s="13" customFormat="1" ht="11.25">
      <c r="B430" s="167"/>
      <c r="D430" s="145" t="s">
        <v>184</v>
      </c>
      <c r="E430" s="168" t="s">
        <v>1</v>
      </c>
      <c r="F430" s="169" t="s">
        <v>226</v>
      </c>
      <c r="H430" s="170">
        <v>1</v>
      </c>
      <c r="I430" s="171"/>
      <c r="L430" s="167"/>
      <c r="M430" s="172"/>
      <c r="T430" s="173"/>
      <c r="AT430" s="168" t="s">
        <v>184</v>
      </c>
      <c r="AU430" s="168" t="s">
        <v>83</v>
      </c>
      <c r="AV430" s="13" t="s">
        <v>180</v>
      </c>
      <c r="AW430" s="13" t="s">
        <v>30</v>
      </c>
      <c r="AX430" s="13" t="s">
        <v>81</v>
      </c>
      <c r="AY430" s="168" t="s">
        <v>173</v>
      </c>
    </row>
    <row r="431" spans="2:65" s="1" customFormat="1" ht="16.5" customHeight="1">
      <c r="B431" s="31"/>
      <c r="C431" s="132" t="s">
        <v>634</v>
      </c>
      <c r="D431" s="132" t="s">
        <v>175</v>
      </c>
      <c r="E431" s="133" t="s">
        <v>1198</v>
      </c>
      <c r="F431" s="134" t="s">
        <v>1199</v>
      </c>
      <c r="G431" s="135" t="s">
        <v>234</v>
      </c>
      <c r="H431" s="136">
        <v>1</v>
      </c>
      <c r="I431" s="137"/>
      <c r="J431" s="138">
        <f>ROUND(I431*H431,2)</f>
        <v>0</v>
      </c>
      <c r="K431" s="134" t="s">
        <v>179</v>
      </c>
      <c r="L431" s="31"/>
      <c r="M431" s="139" t="s">
        <v>1</v>
      </c>
      <c r="N431" s="140" t="s">
        <v>38</v>
      </c>
      <c r="P431" s="141">
        <f>O431*H431</f>
        <v>0</v>
      </c>
      <c r="Q431" s="141">
        <v>2.7999999999999998E-4</v>
      </c>
      <c r="R431" s="141">
        <f>Q431*H431</f>
        <v>2.7999999999999998E-4</v>
      </c>
      <c r="S431" s="141">
        <v>0</v>
      </c>
      <c r="T431" s="142">
        <f>S431*H431</f>
        <v>0</v>
      </c>
      <c r="AR431" s="143" t="s">
        <v>269</v>
      </c>
      <c r="AT431" s="143" t="s">
        <v>175</v>
      </c>
      <c r="AU431" s="143" t="s">
        <v>83</v>
      </c>
      <c r="AY431" s="16" t="s">
        <v>173</v>
      </c>
      <c r="BE431" s="144">
        <f>IF(N431="základní",J431,0)</f>
        <v>0</v>
      </c>
      <c r="BF431" s="144">
        <f>IF(N431="snížená",J431,0)</f>
        <v>0</v>
      </c>
      <c r="BG431" s="144">
        <f>IF(N431="zákl. přenesená",J431,0)</f>
        <v>0</v>
      </c>
      <c r="BH431" s="144">
        <f>IF(N431="sníž. přenesená",J431,0)</f>
        <v>0</v>
      </c>
      <c r="BI431" s="144">
        <f>IF(N431="nulová",J431,0)</f>
        <v>0</v>
      </c>
      <c r="BJ431" s="16" t="s">
        <v>81</v>
      </c>
      <c r="BK431" s="144">
        <f>ROUND(I431*H431,2)</f>
        <v>0</v>
      </c>
      <c r="BL431" s="16" t="s">
        <v>269</v>
      </c>
      <c r="BM431" s="143" t="s">
        <v>1200</v>
      </c>
    </row>
    <row r="432" spans="2:65" s="1" customFormat="1" ht="11.25">
      <c r="B432" s="31"/>
      <c r="D432" s="145" t="s">
        <v>182</v>
      </c>
      <c r="F432" s="146" t="s">
        <v>1199</v>
      </c>
      <c r="I432" s="147"/>
      <c r="L432" s="31"/>
      <c r="M432" s="148"/>
      <c r="T432" s="55"/>
      <c r="AT432" s="16" t="s">
        <v>182</v>
      </c>
      <c r="AU432" s="16" t="s">
        <v>83</v>
      </c>
    </row>
    <row r="433" spans="2:65" s="12" customFormat="1" ht="11.25">
      <c r="B433" s="149"/>
      <c r="D433" s="145" t="s">
        <v>184</v>
      </c>
      <c r="E433" s="150" t="s">
        <v>1</v>
      </c>
      <c r="F433" s="151" t="s">
        <v>1191</v>
      </c>
      <c r="H433" s="152">
        <v>1</v>
      </c>
      <c r="I433" s="153"/>
      <c r="L433" s="149"/>
      <c r="M433" s="154"/>
      <c r="T433" s="155"/>
      <c r="AT433" s="150" t="s">
        <v>184</v>
      </c>
      <c r="AU433" s="150" t="s">
        <v>83</v>
      </c>
      <c r="AV433" s="12" t="s">
        <v>83</v>
      </c>
      <c r="AW433" s="12" t="s">
        <v>30</v>
      </c>
      <c r="AX433" s="12" t="s">
        <v>73</v>
      </c>
      <c r="AY433" s="150" t="s">
        <v>173</v>
      </c>
    </row>
    <row r="434" spans="2:65" s="13" customFormat="1" ht="11.25">
      <c r="B434" s="167"/>
      <c r="D434" s="145" t="s">
        <v>184</v>
      </c>
      <c r="E434" s="168" t="s">
        <v>1</v>
      </c>
      <c r="F434" s="169" t="s">
        <v>226</v>
      </c>
      <c r="H434" s="170">
        <v>1</v>
      </c>
      <c r="I434" s="171"/>
      <c r="L434" s="167"/>
      <c r="M434" s="172"/>
      <c r="T434" s="173"/>
      <c r="AT434" s="168" t="s">
        <v>184</v>
      </c>
      <c r="AU434" s="168" t="s">
        <v>83</v>
      </c>
      <c r="AV434" s="13" t="s">
        <v>180</v>
      </c>
      <c r="AW434" s="13" t="s">
        <v>30</v>
      </c>
      <c r="AX434" s="13" t="s">
        <v>81</v>
      </c>
      <c r="AY434" s="168" t="s">
        <v>173</v>
      </c>
    </row>
    <row r="435" spans="2:65" s="1" customFormat="1" ht="33" customHeight="1">
      <c r="B435" s="31"/>
      <c r="C435" s="132" t="s">
        <v>639</v>
      </c>
      <c r="D435" s="132" t="s">
        <v>175</v>
      </c>
      <c r="E435" s="133" t="s">
        <v>1201</v>
      </c>
      <c r="F435" s="134" t="s">
        <v>1202</v>
      </c>
      <c r="G435" s="135" t="s">
        <v>1099</v>
      </c>
      <c r="H435" s="136">
        <v>2</v>
      </c>
      <c r="I435" s="137"/>
      <c r="J435" s="138">
        <f>ROUND(I435*H435,2)</f>
        <v>0</v>
      </c>
      <c r="K435" s="134" t="s">
        <v>179</v>
      </c>
      <c r="L435" s="31"/>
      <c r="M435" s="139" t="s">
        <v>1</v>
      </c>
      <c r="N435" s="140" t="s">
        <v>38</v>
      </c>
      <c r="P435" s="141">
        <f>O435*H435</f>
        <v>0</v>
      </c>
      <c r="Q435" s="141">
        <v>1.525E-2</v>
      </c>
      <c r="R435" s="141">
        <f>Q435*H435</f>
        <v>3.0499999999999999E-2</v>
      </c>
      <c r="S435" s="141">
        <v>0</v>
      </c>
      <c r="T435" s="142">
        <f>S435*H435</f>
        <v>0</v>
      </c>
      <c r="AR435" s="143" t="s">
        <v>269</v>
      </c>
      <c r="AT435" s="143" t="s">
        <v>175</v>
      </c>
      <c r="AU435" s="143" t="s">
        <v>83</v>
      </c>
      <c r="AY435" s="16" t="s">
        <v>173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6" t="s">
        <v>81</v>
      </c>
      <c r="BK435" s="144">
        <f>ROUND(I435*H435,2)</f>
        <v>0</v>
      </c>
      <c r="BL435" s="16" t="s">
        <v>269</v>
      </c>
      <c r="BM435" s="143" t="s">
        <v>1203</v>
      </c>
    </row>
    <row r="436" spans="2:65" s="1" customFormat="1" ht="19.5">
      <c r="B436" s="31"/>
      <c r="D436" s="145" t="s">
        <v>182</v>
      </c>
      <c r="F436" s="146" t="s">
        <v>1202</v>
      </c>
      <c r="I436" s="147"/>
      <c r="L436" s="31"/>
      <c r="M436" s="148"/>
      <c r="T436" s="55"/>
      <c r="AT436" s="16" t="s">
        <v>182</v>
      </c>
      <c r="AU436" s="16" t="s">
        <v>83</v>
      </c>
    </row>
    <row r="437" spans="2:65" s="12" customFormat="1" ht="11.25">
      <c r="B437" s="149"/>
      <c r="D437" s="145" t="s">
        <v>184</v>
      </c>
      <c r="E437" s="150" t="s">
        <v>1</v>
      </c>
      <c r="F437" s="151" t="s">
        <v>1204</v>
      </c>
      <c r="H437" s="152">
        <v>2</v>
      </c>
      <c r="I437" s="153"/>
      <c r="L437" s="149"/>
      <c r="M437" s="154"/>
      <c r="T437" s="155"/>
      <c r="AT437" s="150" t="s">
        <v>184</v>
      </c>
      <c r="AU437" s="150" t="s">
        <v>83</v>
      </c>
      <c r="AV437" s="12" t="s">
        <v>83</v>
      </c>
      <c r="AW437" s="12" t="s">
        <v>30</v>
      </c>
      <c r="AX437" s="12" t="s">
        <v>73</v>
      </c>
      <c r="AY437" s="150" t="s">
        <v>173</v>
      </c>
    </row>
    <row r="438" spans="2:65" s="13" customFormat="1" ht="11.25">
      <c r="B438" s="167"/>
      <c r="D438" s="145" t="s">
        <v>184</v>
      </c>
      <c r="E438" s="168" t="s">
        <v>1</v>
      </c>
      <c r="F438" s="169" t="s">
        <v>226</v>
      </c>
      <c r="H438" s="170">
        <v>2</v>
      </c>
      <c r="I438" s="171"/>
      <c r="L438" s="167"/>
      <c r="M438" s="172"/>
      <c r="T438" s="173"/>
      <c r="AT438" s="168" t="s">
        <v>184</v>
      </c>
      <c r="AU438" s="168" t="s">
        <v>83</v>
      </c>
      <c r="AV438" s="13" t="s">
        <v>180</v>
      </c>
      <c r="AW438" s="13" t="s">
        <v>30</v>
      </c>
      <c r="AX438" s="13" t="s">
        <v>81</v>
      </c>
      <c r="AY438" s="168" t="s">
        <v>173</v>
      </c>
    </row>
    <row r="439" spans="2:65" s="1" customFormat="1" ht="24.2" customHeight="1">
      <c r="B439" s="31"/>
      <c r="C439" s="132" t="s">
        <v>645</v>
      </c>
      <c r="D439" s="132" t="s">
        <v>175</v>
      </c>
      <c r="E439" s="133" t="s">
        <v>1205</v>
      </c>
      <c r="F439" s="134" t="s">
        <v>1206</v>
      </c>
      <c r="G439" s="135" t="s">
        <v>1099</v>
      </c>
      <c r="H439" s="136">
        <v>2</v>
      </c>
      <c r="I439" s="137"/>
      <c r="J439" s="138">
        <f>ROUND(I439*H439,2)</f>
        <v>0</v>
      </c>
      <c r="K439" s="134" t="s">
        <v>179</v>
      </c>
      <c r="L439" s="31"/>
      <c r="M439" s="139" t="s">
        <v>1</v>
      </c>
      <c r="N439" s="140" t="s">
        <v>38</v>
      </c>
      <c r="P439" s="141">
        <f>O439*H439</f>
        <v>0</v>
      </c>
      <c r="Q439" s="141">
        <v>3.7100000000000002E-3</v>
      </c>
      <c r="R439" s="141">
        <f>Q439*H439</f>
        <v>7.4200000000000004E-3</v>
      </c>
      <c r="S439" s="141">
        <v>0</v>
      </c>
      <c r="T439" s="142">
        <f>S439*H439</f>
        <v>0</v>
      </c>
      <c r="AR439" s="143" t="s">
        <v>269</v>
      </c>
      <c r="AT439" s="143" t="s">
        <v>175</v>
      </c>
      <c r="AU439" s="143" t="s">
        <v>83</v>
      </c>
      <c r="AY439" s="16" t="s">
        <v>173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6" t="s">
        <v>81</v>
      </c>
      <c r="BK439" s="144">
        <f>ROUND(I439*H439,2)</f>
        <v>0</v>
      </c>
      <c r="BL439" s="16" t="s">
        <v>269</v>
      </c>
      <c r="BM439" s="143" t="s">
        <v>1207</v>
      </c>
    </row>
    <row r="440" spans="2:65" s="1" customFormat="1" ht="19.5">
      <c r="B440" s="31"/>
      <c r="D440" s="145" t="s">
        <v>182</v>
      </c>
      <c r="F440" s="146" t="s">
        <v>1206</v>
      </c>
      <c r="I440" s="147"/>
      <c r="L440" s="31"/>
      <c r="M440" s="148"/>
      <c r="T440" s="55"/>
      <c r="AT440" s="16" t="s">
        <v>182</v>
      </c>
      <c r="AU440" s="16" t="s">
        <v>83</v>
      </c>
    </row>
    <row r="441" spans="2:65" s="12" customFormat="1" ht="11.25">
      <c r="B441" s="149"/>
      <c r="D441" s="145" t="s">
        <v>184</v>
      </c>
      <c r="E441" s="150" t="s">
        <v>1</v>
      </c>
      <c r="F441" s="151" t="s">
        <v>1204</v>
      </c>
      <c r="H441" s="152">
        <v>2</v>
      </c>
      <c r="I441" s="153"/>
      <c r="L441" s="149"/>
      <c r="M441" s="154"/>
      <c r="T441" s="155"/>
      <c r="AT441" s="150" t="s">
        <v>184</v>
      </c>
      <c r="AU441" s="150" t="s">
        <v>83</v>
      </c>
      <c r="AV441" s="12" t="s">
        <v>83</v>
      </c>
      <c r="AW441" s="12" t="s">
        <v>30</v>
      </c>
      <c r="AX441" s="12" t="s">
        <v>73</v>
      </c>
      <c r="AY441" s="150" t="s">
        <v>173</v>
      </c>
    </row>
    <row r="442" spans="2:65" s="13" customFormat="1" ht="11.25">
      <c r="B442" s="167"/>
      <c r="D442" s="145" t="s">
        <v>184</v>
      </c>
      <c r="E442" s="168" t="s">
        <v>1</v>
      </c>
      <c r="F442" s="169" t="s">
        <v>226</v>
      </c>
      <c r="H442" s="170">
        <v>2</v>
      </c>
      <c r="I442" s="171"/>
      <c r="L442" s="167"/>
      <c r="M442" s="172"/>
      <c r="T442" s="173"/>
      <c r="AT442" s="168" t="s">
        <v>184</v>
      </c>
      <c r="AU442" s="168" t="s">
        <v>83</v>
      </c>
      <c r="AV442" s="13" t="s">
        <v>180</v>
      </c>
      <c r="AW442" s="13" t="s">
        <v>30</v>
      </c>
      <c r="AX442" s="13" t="s">
        <v>81</v>
      </c>
      <c r="AY442" s="168" t="s">
        <v>173</v>
      </c>
    </row>
    <row r="443" spans="2:65" s="1" customFormat="1" ht="24.2" customHeight="1">
      <c r="B443" s="31"/>
      <c r="C443" s="132" t="s">
        <v>650</v>
      </c>
      <c r="D443" s="132" t="s">
        <v>175</v>
      </c>
      <c r="E443" s="133" t="s">
        <v>1208</v>
      </c>
      <c r="F443" s="134" t="s">
        <v>1209</v>
      </c>
      <c r="G443" s="135" t="s">
        <v>1099</v>
      </c>
      <c r="H443" s="136">
        <v>2</v>
      </c>
      <c r="I443" s="137"/>
      <c r="J443" s="138">
        <f>ROUND(I443*H443,2)</f>
        <v>0</v>
      </c>
      <c r="K443" s="134" t="s">
        <v>179</v>
      </c>
      <c r="L443" s="31"/>
      <c r="M443" s="139" t="s">
        <v>1</v>
      </c>
      <c r="N443" s="140" t="s">
        <v>38</v>
      </c>
      <c r="P443" s="141">
        <f>O443*H443</f>
        <v>0</v>
      </c>
      <c r="Q443" s="141">
        <v>1.9599999999999999E-3</v>
      </c>
      <c r="R443" s="141">
        <f>Q443*H443</f>
        <v>3.9199999999999999E-3</v>
      </c>
      <c r="S443" s="141">
        <v>0</v>
      </c>
      <c r="T443" s="142">
        <f>S443*H443</f>
        <v>0</v>
      </c>
      <c r="AR443" s="143" t="s">
        <v>269</v>
      </c>
      <c r="AT443" s="143" t="s">
        <v>175</v>
      </c>
      <c r="AU443" s="143" t="s">
        <v>83</v>
      </c>
      <c r="AY443" s="16" t="s">
        <v>173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6" t="s">
        <v>81</v>
      </c>
      <c r="BK443" s="144">
        <f>ROUND(I443*H443,2)</f>
        <v>0</v>
      </c>
      <c r="BL443" s="16" t="s">
        <v>269</v>
      </c>
      <c r="BM443" s="143" t="s">
        <v>1210</v>
      </c>
    </row>
    <row r="444" spans="2:65" s="1" customFormat="1" ht="19.5">
      <c r="B444" s="31"/>
      <c r="D444" s="145" t="s">
        <v>182</v>
      </c>
      <c r="F444" s="146" t="s">
        <v>1209</v>
      </c>
      <c r="I444" s="147"/>
      <c r="L444" s="31"/>
      <c r="M444" s="148"/>
      <c r="T444" s="55"/>
      <c r="AT444" s="16" t="s">
        <v>182</v>
      </c>
      <c r="AU444" s="16" t="s">
        <v>83</v>
      </c>
    </row>
    <row r="445" spans="2:65" s="12" customFormat="1" ht="11.25">
      <c r="B445" s="149"/>
      <c r="D445" s="145" t="s">
        <v>184</v>
      </c>
      <c r="E445" s="150" t="s">
        <v>1</v>
      </c>
      <c r="F445" s="151" t="s">
        <v>1204</v>
      </c>
      <c r="H445" s="152">
        <v>2</v>
      </c>
      <c r="I445" s="153"/>
      <c r="L445" s="149"/>
      <c r="M445" s="154"/>
      <c r="T445" s="155"/>
      <c r="AT445" s="150" t="s">
        <v>184</v>
      </c>
      <c r="AU445" s="150" t="s">
        <v>83</v>
      </c>
      <c r="AV445" s="12" t="s">
        <v>83</v>
      </c>
      <c r="AW445" s="12" t="s">
        <v>30</v>
      </c>
      <c r="AX445" s="12" t="s">
        <v>73</v>
      </c>
      <c r="AY445" s="150" t="s">
        <v>173</v>
      </c>
    </row>
    <row r="446" spans="2:65" s="13" customFormat="1" ht="11.25">
      <c r="B446" s="167"/>
      <c r="D446" s="145" t="s">
        <v>184</v>
      </c>
      <c r="E446" s="168" t="s">
        <v>1</v>
      </c>
      <c r="F446" s="169" t="s">
        <v>226</v>
      </c>
      <c r="H446" s="170">
        <v>2</v>
      </c>
      <c r="I446" s="171"/>
      <c r="L446" s="167"/>
      <c r="M446" s="172"/>
      <c r="T446" s="173"/>
      <c r="AT446" s="168" t="s">
        <v>184</v>
      </c>
      <c r="AU446" s="168" t="s">
        <v>83</v>
      </c>
      <c r="AV446" s="13" t="s">
        <v>180</v>
      </c>
      <c r="AW446" s="13" t="s">
        <v>30</v>
      </c>
      <c r="AX446" s="13" t="s">
        <v>81</v>
      </c>
      <c r="AY446" s="168" t="s">
        <v>173</v>
      </c>
    </row>
    <row r="447" spans="2:65" s="1" customFormat="1" ht="16.5" customHeight="1">
      <c r="B447" s="31"/>
      <c r="C447" s="132" t="s">
        <v>656</v>
      </c>
      <c r="D447" s="132" t="s">
        <v>175</v>
      </c>
      <c r="E447" s="133" t="s">
        <v>1211</v>
      </c>
      <c r="F447" s="134" t="s">
        <v>1212</v>
      </c>
      <c r="G447" s="135" t="s">
        <v>234</v>
      </c>
      <c r="H447" s="136">
        <v>9</v>
      </c>
      <c r="I447" s="137"/>
      <c r="J447" s="138">
        <f>ROUND(I447*H447,2)</f>
        <v>0</v>
      </c>
      <c r="K447" s="134" t="s">
        <v>179</v>
      </c>
      <c r="L447" s="31"/>
      <c r="M447" s="139" t="s">
        <v>1</v>
      </c>
      <c r="N447" s="140" t="s">
        <v>38</v>
      </c>
      <c r="P447" s="141">
        <f>O447*H447</f>
        <v>0</v>
      </c>
      <c r="Q447" s="141">
        <v>3.1E-4</v>
      </c>
      <c r="R447" s="141">
        <f>Q447*H447</f>
        <v>2.7899999999999999E-3</v>
      </c>
      <c r="S447" s="141">
        <v>0</v>
      </c>
      <c r="T447" s="142">
        <f>S447*H447</f>
        <v>0</v>
      </c>
      <c r="AR447" s="143" t="s">
        <v>269</v>
      </c>
      <c r="AT447" s="143" t="s">
        <v>175</v>
      </c>
      <c r="AU447" s="143" t="s">
        <v>83</v>
      </c>
      <c r="AY447" s="16" t="s">
        <v>173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6" t="s">
        <v>81</v>
      </c>
      <c r="BK447" s="144">
        <f>ROUND(I447*H447,2)</f>
        <v>0</v>
      </c>
      <c r="BL447" s="16" t="s">
        <v>269</v>
      </c>
      <c r="BM447" s="143" t="s">
        <v>1213</v>
      </c>
    </row>
    <row r="448" spans="2:65" s="1" customFormat="1" ht="11.25">
      <c r="B448" s="31"/>
      <c r="D448" s="145" t="s">
        <v>182</v>
      </c>
      <c r="F448" s="146" t="s">
        <v>1212</v>
      </c>
      <c r="I448" s="147"/>
      <c r="L448" s="31"/>
      <c r="M448" s="148"/>
      <c r="T448" s="55"/>
      <c r="AT448" s="16" t="s">
        <v>182</v>
      </c>
      <c r="AU448" s="16" t="s">
        <v>83</v>
      </c>
    </row>
    <row r="449" spans="2:65" s="12" customFormat="1" ht="11.25">
      <c r="B449" s="149"/>
      <c r="D449" s="145" t="s">
        <v>184</v>
      </c>
      <c r="E449" s="150" t="s">
        <v>1</v>
      </c>
      <c r="F449" s="151" t="s">
        <v>1214</v>
      </c>
      <c r="H449" s="152">
        <v>9</v>
      </c>
      <c r="I449" s="153"/>
      <c r="L449" s="149"/>
      <c r="M449" s="154"/>
      <c r="T449" s="155"/>
      <c r="AT449" s="150" t="s">
        <v>184</v>
      </c>
      <c r="AU449" s="150" t="s">
        <v>83</v>
      </c>
      <c r="AV449" s="12" t="s">
        <v>83</v>
      </c>
      <c r="AW449" s="12" t="s">
        <v>30</v>
      </c>
      <c r="AX449" s="12" t="s">
        <v>73</v>
      </c>
      <c r="AY449" s="150" t="s">
        <v>173</v>
      </c>
    </row>
    <row r="450" spans="2:65" s="13" customFormat="1" ht="11.25">
      <c r="B450" s="167"/>
      <c r="D450" s="145" t="s">
        <v>184</v>
      </c>
      <c r="E450" s="168" t="s">
        <v>1</v>
      </c>
      <c r="F450" s="169" t="s">
        <v>226</v>
      </c>
      <c r="H450" s="170">
        <v>9</v>
      </c>
      <c r="I450" s="171"/>
      <c r="L450" s="167"/>
      <c r="M450" s="172"/>
      <c r="T450" s="173"/>
      <c r="AT450" s="168" t="s">
        <v>184</v>
      </c>
      <c r="AU450" s="168" t="s">
        <v>83</v>
      </c>
      <c r="AV450" s="13" t="s">
        <v>180</v>
      </c>
      <c r="AW450" s="13" t="s">
        <v>30</v>
      </c>
      <c r="AX450" s="13" t="s">
        <v>81</v>
      </c>
      <c r="AY450" s="168" t="s">
        <v>173</v>
      </c>
    </row>
    <row r="451" spans="2:65" s="1" customFormat="1" ht="24.2" customHeight="1">
      <c r="B451" s="31"/>
      <c r="C451" s="132" t="s">
        <v>662</v>
      </c>
      <c r="D451" s="132" t="s">
        <v>175</v>
      </c>
      <c r="E451" s="133" t="s">
        <v>1215</v>
      </c>
      <c r="F451" s="134" t="s">
        <v>1216</v>
      </c>
      <c r="G451" s="135" t="s">
        <v>201</v>
      </c>
      <c r="H451" s="136">
        <v>0.29499999999999998</v>
      </c>
      <c r="I451" s="137"/>
      <c r="J451" s="138">
        <f>ROUND(I451*H451,2)</f>
        <v>0</v>
      </c>
      <c r="K451" s="134" t="s">
        <v>179</v>
      </c>
      <c r="L451" s="31"/>
      <c r="M451" s="139" t="s">
        <v>1</v>
      </c>
      <c r="N451" s="140" t="s">
        <v>38</v>
      </c>
      <c r="P451" s="141">
        <f>O451*H451</f>
        <v>0</v>
      </c>
      <c r="Q451" s="141">
        <v>0</v>
      </c>
      <c r="R451" s="141">
        <f>Q451*H451</f>
        <v>0</v>
      </c>
      <c r="S451" s="141">
        <v>0</v>
      </c>
      <c r="T451" s="142">
        <f>S451*H451</f>
        <v>0</v>
      </c>
      <c r="AR451" s="143" t="s">
        <v>269</v>
      </c>
      <c r="AT451" s="143" t="s">
        <v>175</v>
      </c>
      <c r="AU451" s="143" t="s">
        <v>83</v>
      </c>
      <c r="AY451" s="16" t="s">
        <v>173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6" t="s">
        <v>81</v>
      </c>
      <c r="BK451" s="144">
        <f>ROUND(I451*H451,2)</f>
        <v>0</v>
      </c>
      <c r="BL451" s="16" t="s">
        <v>269</v>
      </c>
      <c r="BM451" s="143" t="s">
        <v>1217</v>
      </c>
    </row>
    <row r="452" spans="2:65" s="1" customFormat="1" ht="19.5">
      <c r="B452" s="31"/>
      <c r="D452" s="145" t="s">
        <v>182</v>
      </c>
      <c r="F452" s="146" t="s">
        <v>1216</v>
      </c>
      <c r="I452" s="147"/>
      <c r="L452" s="31"/>
      <c r="M452" s="148"/>
      <c r="T452" s="55"/>
      <c r="AT452" s="16" t="s">
        <v>182</v>
      </c>
      <c r="AU452" s="16" t="s">
        <v>83</v>
      </c>
    </row>
    <row r="453" spans="2:65" s="11" customFormat="1" ht="22.9" customHeight="1">
      <c r="B453" s="120"/>
      <c r="D453" s="121" t="s">
        <v>72</v>
      </c>
      <c r="E453" s="130" t="s">
        <v>1218</v>
      </c>
      <c r="F453" s="130" t="s">
        <v>1219</v>
      </c>
      <c r="I453" s="123"/>
      <c r="J453" s="131">
        <f>BK453</f>
        <v>0</v>
      </c>
      <c r="L453" s="120"/>
      <c r="M453" s="125"/>
      <c r="P453" s="126">
        <f>SUM(P454:P467)</f>
        <v>0</v>
      </c>
      <c r="R453" s="126">
        <f>SUM(R454:R467)</f>
        <v>1.9700000000000002E-2</v>
      </c>
      <c r="T453" s="127">
        <f>SUM(T454:T467)</f>
        <v>0</v>
      </c>
      <c r="AR453" s="121" t="s">
        <v>83</v>
      </c>
      <c r="AT453" s="128" t="s">
        <v>72</v>
      </c>
      <c r="AU453" s="128" t="s">
        <v>81</v>
      </c>
      <c r="AY453" s="121" t="s">
        <v>173</v>
      </c>
      <c r="BK453" s="129">
        <f>SUM(BK454:BK467)</f>
        <v>0</v>
      </c>
    </row>
    <row r="454" spans="2:65" s="1" customFormat="1" ht="33" customHeight="1">
      <c r="B454" s="31"/>
      <c r="C454" s="132" t="s">
        <v>667</v>
      </c>
      <c r="D454" s="132" t="s">
        <v>175</v>
      </c>
      <c r="E454" s="133" t="s">
        <v>1220</v>
      </c>
      <c r="F454" s="134" t="s">
        <v>1221</v>
      </c>
      <c r="G454" s="135" t="s">
        <v>1099</v>
      </c>
      <c r="H454" s="136">
        <v>2</v>
      </c>
      <c r="I454" s="137"/>
      <c r="J454" s="138">
        <f>ROUND(I454*H454,2)</f>
        <v>0</v>
      </c>
      <c r="K454" s="134" t="s">
        <v>179</v>
      </c>
      <c r="L454" s="31"/>
      <c r="M454" s="139" t="s">
        <v>1</v>
      </c>
      <c r="N454" s="140" t="s">
        <v>38</v>
      </c>
      <c r="P454" s="141">
        <f>O454*H454</f>
        <v>0</v>
      </c>
      <c r="Q454" s="141">
        <v>9.1999999999999998E-3</v>
      </c>
      <c r="R454" s="141">
        <f>Q454*H454</f>
        <v>1.84E-2</v>
      </c>
      <c r="S454" s="141">
        <v>0</v>
      </c>
      <c r="T454" s="142">
        <f>S454*H454</f>
        <v>0</v>
      </c>
      <c r="AR454" s="143" t="s">
        <v>269</v>
      </c>
      <c r="AT454" s="143" t="s">
        <v>175</v>
      </c>
      <c r="AU454" s="143" t="s">
        <v>83</v>
      </c>
      <c r="AY454" s="16" t="s">
        <v>173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6" t="s">
        <v>81</v>
      </c>
      <c r="BK454" s="144">
        <f>ROUND(I454*H454,2)</f>
        <v>0</v>
      </c>
      <c r="BL454" s="16" t="s">
        <v>269</v>
      </c>
      <c r="BM454" s="143" t="s">
        <v>1222</v>
      </c>
    </row>
    <row r="455" spans="2:65" s="1" customFormat="1" ht="19.5">
      <c r="B455" s="31"/>
      <c r="D455" s="145" t="s">
        <v>182</v>
      </c>
      <c r="F455" s="146" t="s">
        <v>1221</v>
      </c>
      <c r="I455" s="147"/>
      <c r="L455" s="31"/>
      <c r="M455" s="148"/>
      <c r="T455" s="55"/>
      <c r="AT455" s="16" t="s">
        <v>182</v>
      </c>
      <c r="AU455" s="16" t="s">
        <v>83</v>
      </c>
    </row>
    <row r="456" spans="2:65" s="12" customFormat="1" ht="11.25">
      <c r="B456" s="149"/>
      <c r="D456" s="145" t="s">
        <v>184</v>
      </c>
      <c r="E456" s="150" t="s">
        <v>1</v>
      </c>
      <c r="F456" s="151" t="s">
        <v>1146</v>
      </c>
      <c r="H456" s="152">
        <v>2</v>
      </c>
      <c r="I456" s="153"/>
      <c r="L456" s="149"/>
      <c r="M456" s="154"/>
      <c r="T456" s="155"/>
      <c r="AT456" s="150" t="s">
        <v>184</v>
      </c>
      <c r="AU456" s="150" t="s">
        <v>83</v>
      </c>
      <c r="AV456" s="12" t="s">
        <v>83</v>
      </c>
      <c r="AW456" s="12" t="s">
        <v>30</v>
      </c>
      <c r="AX456" s="12" t="s">
        <v>73</v>
      </c>
      <c r="AY456" s="150" t="s">
        <v>173</v>
      </c>
    </row>
    <row r="457" spans="2:65" s="13" customFormat="1" ht="11.25">
      <c r="B457" s="167"/>
      <c r="D457" s="145" t="s">
        <v>184</v>
      </c>
      <c r="E457" s="168" t="s">
        <v>1</v>
      </c>
      <c r="F457" s="169" t="s">
        <v>226</v>
      </c>
      <c r="H457" s="170">
        <v>2</v>
      </c>
      <c r="I457" s="171"/>
      <c r="L457" s="167"/>
      <c r="M457" s="172"/>
      <c r="T457" s="173"/>
      <c r="AT457" s="168" t="s">
        <v>184</v>
      </c>
      <c r="AU457" s="168" t="s">
        <v>83</v>
      </c>
      <c r="AV457" s="13" t="s">
        <v>180</v>
      </c>
      <c r="AW457" s="13" t="s">
        <v>30</v>
      </c>
      <c r="AX457" s="13" t="s">
        <v>81</v>
      </c>
      <c r="AY457" s="168" t="s">
        <v>173</v>
      </c>
    </row>
    <row r="458" spans="2:65" s="1" customFormat="1" ht="16.5" customHeight="1">
      <c r="B458" s="31"/>
      <c r="C458" s="132" t="s">
        <v>672</v>
      </c>
      <c r="D458" s="132" t="s">
        <v>175</v>
      </c>
      <c r="E458" s="133" t="s">
        <v>1223</v>
      </c>
      <c r="F458" s="134" t="s">
        <v>1224</v>
      </c>
      <c r="G458" s="135" t="s">
        <v>1099</v>
      </c>
      <c r="H458" s="136">
        <v>2</v>
      </c>
      <c r="I458" s="137"/>
      <c r="J458" s="138">
        <f>ROUND(I458*H458,2)</f>
        <v>0</v>
      </c>
      <c r="K458" s="134" t="s">
        <v>179</v>
      </c>
      <c r="L458" s="31"/>
      <c r="M458" s="139" t="s">
        <v>1</v>
      </c>
      <c r="N458" s="140" t="s">
        <v>38</v>
      </c>
      <c r="P458" s="141">
        <f>O458*H458</f>
        <v>0</v>
      </c>
      <c r="Q458" s="141">
        <v>1.4999999999999999E-4</v>
      </c>
      <c r="R458" s="141">
        <f>Q458*H458</f>
        <v>2.9999999999999997E-4</v>
      </c>
      <c r="S458" s="141">
        <v>0</v>
      </c>
      <c r="T458" s="142">
        <f>S458*H458</f>
        <v>0</v>
      </c>
      <c r="AR458" s="143" t="s">
        <v>269</v>
      </c>
      <c r="AT458" s="143" t="s">
        <v>175</v>
      </c>
      <c r="AU458" s="143" t="s">
        <v>83</v>
      </c>
      <c r="AY458" s="16" t="s">
        <v>173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6" t="s">
        <v>81</v>
      </c>
      <c r="BK458" s="144">
        <f>ROUND(I458*H458,2)</f>
        <v>0</v>
      </c>
      <c r="BL458" s="16" t="s">
        <v>269</v>
      </c>
      <c r="BM458" s="143" t="s">
        <v>1225</v>
      </c>
    </row>
    <row r="459" spans="2:65" s="1" customFormat="1" ht="11.25">
      <c r="B459" s="31"/>
      <c r="D459" s="145" t="s">
        <v>182</v>
      </c>
      <c r="F459" s="146" t="s">
        <v>1224</v>
      </c>
      <c r="I459" s="147"/>
      <c r="L459" s="31"/>
      <c r="M459" s="148"/>
      <c r="T459" s="55"/>
      <c r="AT459" s="16" t="s">
        <v>182</v>
      </c>
      <c r="AU459" s="16" t="s">
        <v>83</v>
      </c>
    </row>
    <row r="460" spans="2:65" s="12" customFormat="1" ht="11.25">
      <c r="B460" s="149"/>
      <c r="D460" s="145" t="s">
        <v>184</v>
      </c>
      <c r="E460" s="150" t="s">
        <v>1</v>
      </c>
      <c r="F460" s="151" t="s">
        <v>1146</v>
      </c>
      <c r="H460" s="152">
        <v>2</v>
      </c>
      <c r="I460" s="153"/>
      <c r="L460" s="149"/>
      <c r="M460" s="154"/>
      <c r="T460" s="155"/>
      <c r="AT460" s="150" t="s">
        <v>184</v>
      </c>
      <c r="AU460" s="150" t="s">
        <v>83</v>
      </c>
      <c r="AV460" s="12" t="s">
        <v>83</v>
      </c>
      <c r="AW460" s="12" t="s">
        <v>30</v>
      </c>
      <c r="AX460" s="12" t="s">
        <v>73</v>
      </c>
      <c r="AY460" s="150" t="s">
        <v>173</v>
      </c>
    </row>
    <row r="461" spans="2:65" s="13" customFormat="1" ht="11.25">
      <c r="B461" s="167"/>
      <c r="D461" s="145" t="s">
        <v>184</v>
      </c>
      <c r="E461" s="168" t="s">
        <v>1</v>
      </c>
      <c r="F461" s="169" t="s">
        <v>226</v>
      </c>
      <c r="H461" s="170">
        <v>2</v>
      </c>
      <c r="I461" s="171"/>
      <c r="L461" s="167"/>
      <c r="M461" s="172"/>
      <c r="T461" s="173"/>
      <c r="AT461" s="168" t="s">
        <v>184</v>
      </c>
      <c r="AU461" s="168" t="s">
        <v>83</v>
      </c>
      <c r="AV461" s="13" t="s">
        <v>180</v>
      </c>
      <c r="AW461" s="13" t="s">
        <v>30</v>
      </c>
      <c r="AX461" s="13" t="s">
        <v>81</v>
      </c>
      <c r="AY461" s="168" t="s">
        <v>173</v>
      </c>
    </row>
    <row r="462" spans="2:65" s="1" customFormat="1" ht="16.5" customHeight="1">
      <c r="B462" s="31"/>
      <c r="C462" s="132" t="s">
        <v>677</v>
      </c>
      <c r="D462" s="132" t="s">
        <v>175</v>
      </c>
      <c r="E462" s="133" t="s">
        <v>1226</v>
      </c>
      <c r="F462" s="134" t="s">
        <v>1227</v>
      </c>
      <c r="G462" s="135" t="s">
        <v>1099</v>
      </c>
      <c r="H462" s="136">
        <v>2</v>
      </c>
      <c r="I462" s="137"/>
      <c r="J462" s="138">
        <f>ROUND(I462*H462,2)</f>
        <v>0</v>
      </c>
      <c r="K462" s="134" t="s">
        <v>179</v>
      </c>
      <c r="L462" s="31"/>
      <c r="M462" s="139" t="s">
        <v>1</v>
      </c>
      <c r="N462" s="140" t="s">
        <v>38</v>
      </c>
      <c r="P462" s="141">
        <f>O462*H462</f>
        <v>0</v>
      </c>
      <c r="Q462" s="141">
        <v>5.0000000000000001E-4</v>
      </c>
      <c r="R462" s="141">
        <f>Q462*H462</f>
        <v>1E-3</v>
      </c>
      <c r="S462" s="141">
        <v>0</v>
      </c>
      <c r="T462" s="142">
        <f>S462*H462</f>
        <v>0</v>
      </c>
      <c r="AR462" s="143" t="s">
        <v>269</v>
      </c>
      <c r="AT462" s="143" t="s">
        <v>175</v>
      </c>
      <c r="AU462" s="143" t="s">
        <v>83</v>
      </c>
      <c r="AY462" s="16" t="s">
        <v>173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6" t="s">
        <v>81</v>
      </c>
      <c r="BK462" s="144">
        <f>ROUND(I462*H462,2)</f>
        <v>0</v>
      </c>
      <c r="BL462" s="16" t="s">
        <v>269</v>
      </c>
      <c r="BM462" s="143" t="s">
        <v>1228</v>
      </c>
    </row>
    <row r="463" spans="2:65" s="1" customFormat="1" ht="11.25">
      <c r="B463" s="31"/>
      <c r="D463" s="145" t="s">
        <v>182</v>
      </c>
      <c r="F463" s="146" t="s">
        <v>1227</v>
      </c>
      <c r="I463" s="147"/>
      <c r="L463" s="31"/>
      <c r="M463" s="148"/>
      <c r="T463" s="55"/>
      <c r="AT463" s="16" t="s">
        <v>182</v>
      </c>
      <c r="AU463" s="16" t="s">
        <v>83</v>
      </c>
    </row>
    <row r="464" spans="2:65" s="12" customFormat="1" ht="11.25">
      <c r="B464" s="149"/>
      <c r="D464" s="145" t="s">
        <v>184</v>
      </c>
      <c r="E464" s="150" t="s">
        <v>1</v>
      </c>
      <c r="F464" s="151" t="s">
        <v>1146</v>
      </c>
      <c r="H464" s="152">
        <v>2</v>
      </c>
      <c r="I464" s="153"/>
      <c r="L464" s="149"/>
      <c r="M464" s="154"/>
      <c r="T464" s="155"/>
      <c r="AT464" s="150" t="s">
        <v>184</v>
      </c>
      <c r="AU464" s="150" t="s">
        <v>83</v>
      </c>
      <c r="AV464" s="12" t="s">
        <v>83</v>
      </c>
      <c r="AW464" s="12" t="s">
        <v>30</v>
      </c>
      <c r="AX464" s="12" t="s">
        <v>73</v>
      </c>
      <c r="AY464" s="150" t="s">
        <v>173</v>
      </c>
    </row>
    <row r="465" spans="2:65" s="13" customFormat="1" ht="11.25">
      <c r="B465" s="167"/>
      <c r="D465" s="145" t="s">
        <v>184</v>
      </c>
      <c r="E465" s="168" t="s">
        <v>1</v>
      </c>
      <c r="F465" s="169" t="s">
        <v>226</v>
      </c>
      <c r="H465" s="170">
        <v>2</v>
      </c>
      <c r="I465" s="171"/>
      <c r="L465" s="167"/>
      <c r="M465" s="172"/>
      <c r="T465" s="173"/>
      <c r="AT465" s="168" t="s">
        <v>184</v>
      </c>
      <c r="AU465" s="168" t="s">
        <v>83</v>
      </c>
      <c r="AV465" s="13" t="s">
        <v>180</v>
      </c>
      <c r="AW465" s="13" t="s">
        <v>30</v>
      </c>
      <c r="AX465" s="13" t="s">
        <v>81</v>
      </c>
      <c r="AY465" s="168" t="s">
        <v>173</v>
      </c>
    </row>
    <row r="466" spans="2:65" s="1" customFormat="1" ht="24.2" customHeight="1">
      <c r="B466" s="31"/>
      <c r="C466" s="132" t="s">
        <v>689</v>
      </c>
      <c r="D466" s="132" t="s">
        <v>175</v>
      </c>
      <c r="E466" s="133" t="s">
        <v>1229</v>
      </c>
      <c r="F466" s="134" t="s">
        <v>1230</v>
      </c>
      <c r="G466" s="135" t="s">
        <v>201</v>
      </c>
      <c r="H466" s="136">
        <v>0.02</v>
      </c>
      <c r="I466" s="137"/>
      <c r="J466" s="138">
        <f>ROUND(I466*H466,2)</f>
        <v>0</v>
      </c>
      <c r="K466" s="134" t="s">
        <v>179</v>
      </c>
      <c r="L466" s="31"/>
      <c r="M466" s="139" t="s">
        <v>1</v>
      </c>
      <c r="N466" s="140" t="s">
        <v>38</v>
      </c>
      <c r="P466" s="141">
        <f>O466*H466</f>
        <v>0</v>
      </c>
      <c r="Q466" s="141">
        <v>0</v>
      </c>
      <c r="R466" s="141">
        <f>Q466*H466</f>
        <v>0</v>
      </c>
      <c r="S466" s="141">
        <v>0</v>
      </c>
      <c r="T466" s="142">
        <f>S466*H466</f>
        <v>0</v>
      </c>
      <c r="AR466" s="143" t="s">
        <v>269</v>
      </c>
      <c r="AT466" s="143" t="s">
        <v>175</v>
      </c>
      <c r="AU466" s="143" t="s">
        <v>83</v>
      </c>
      <c r="AY466" s="16" t="s">
        <v>173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6" t="s">
        <v>81</v>
      </c>
      <c r="BK466" s="144">
        <f>ROUND(I466*H466,2)</f>
        <v>0</v>
      </c>
      <c r="BL466" s="16" t="s">
        <v>269</v>
      </c>
      <c r="BM466" s="143" t="s">
        <v>1231</v>
      </c>
    </row>
    <row r="467" spans="2:65" s="1" customFormat="1" ht="19.5">
      <c r="B467" s="31"/>
      <c r="D467" s="145" t="s">
        <v>182</v>
      </c>
      <c r="F467" s="146" t="s">
        <v>1230</v>
      </c>
      <c r="I467" s="147"/>
      <c r="L467" s="31"/>
      <c r="M467" s="148"/>
      <c r="T467" s="55"/>
      <c r="AT467" s="16" t="s">
        <v>182</v>
      </c>
      <c r="AU467" s="16" t="s">
        <v>83</v>
      </c>
    </row>
    <row r="468" spans="2:65" s="11" customFormat="1" ht="25.9" customHeight="1">
      <c r="B468" s="120"/>
      <c r="D468" s="121" t="s">
        <v>72</v>
      </c>
      <c r="E468" s="122" t="s">
        <v>1232</v>
      </c>
      <c r="F468" s="122" t="s">
        <v>1233</v>
      </c>
      <c r="I468" s="123"/>
      <c r="J468" s="124">
        <f>BK468</f>
        <v>0</v>
      </c>
      <c r="L468" s="120"/>
      <c r="M468" s="125"/>
      <c r="P468" s="126">
        <f>SUM(P469:P476)</f>
        <v>0</v>
      </c>
      <c r="R468" s="126">
        <f>SUM(R469:R476)</f>
        <v>0</v>
      </c>
      <c r="T468" s="127">
        <f>SUM(T469:T476)</f>
        <v>0</v>
      </c>
      <c r="AR468" s="121" t="s">
        <v>180</v>
      </c>
      <c r="AT468" s="128" t="s">
        <v>72</v>
      </c>
      <c r="AU468" s="128" t="s">
        <v>73</v>
      </c>
      <c r="AY468" s="121" t="s">
        <v>173</v>
      </c>
      <c r="BK468" s="129">
        <f>SUM(BK469:BK476)</f>
        <v>0</v>
      </c>
    </row>
    <row r="469" spans="2:65" s="1" customFormat="1" ht="21.75" customHeight="1">
      <c r="B469" s="31"/>
      <c r="C469" s="132" t="s">
        <v>694</v>
      </c>
      <c r="D469" s="132" t="s">
        <v>175</v>
      </c>
      <c r="E469" s="133" t="s">
        <v>1234</v>
      </c>
      <c r="F469" s="134" t="s">
        <v>1235</v>
      </c>
      <c r="G469" s="135" t="s">
        <v>1236</v>
      </c>
      <c r="H469" s="136">
        <v>50</v>
      </c>
      <c r="I469" s="137"/>
      <c r="J469" s="138">
        <f>ROUND(I469*H469,2)</f>
        <v>0</v>
      </c>
      <c r="K469" s="134" t="s">
        <v>179</v>
      </c>
      <c r="L469" s="31"/>
      <c r="M469" s="139" t="s">
        <v>1</v>
      </c>
      <c r="N469" s="140" t="s">
        <v>38</v>
      </c>
      <c r="P469" s="141">
        <f>O469*H469</f>
        <v>0</v>
      </c>
      <c r="Q469" s="141">
        <v>0</v>
      </c>
      <c r="R469" s="141">
        <f>Q469*H469</f>
        <v>0</v>
      </c>
      <c r="S469" s="141">
        <v>0</v>
      </c>
      <c r="T469" s="142">
        <f>S469*H469</f>
        <v>0</v>
      </c>
      <c r="AR469" s="143" t="s">
        <v>1237</v>
      </c>
      <c r="AT469" s="143" t="s">
        <v>175</v>
      </c>
      <c r="AU469" s="143" t="s">
        <v>81</v>
      </c>
      <c r="AY469" s="16" t="s">
        <v>173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6" t="s">
        <v>81</v>
      </c>
      <c r="BK469" s="144">
        <f>ROUND(I469*H469,2)</f>
        <v>0</v>
      </c>
      <c r="BL469" s="16" t="s">
        <v>1237</v>
      </c>
      <c r="BM469" s="143" t="s">
        <v>1238</v>
      </c>
    </row>
    <row r="470" spans="2:65" s="1" customFormat="1" ht="11.25">
      <c r="B470" s="31"/>
      <c r="D470" s="145" t="s">
        <v>182</v>
      </c>
      <c r="F470" s="146" t="s">
        <v>1235</v>
      </c>
      <c r="I470" s="147"/>
      <c r="L470" s="31"/>
      <c r="M470" s="148"/>
      <c r="T470" s="55"/>
      <c r="AT470" s="16" t="s">
        <v>182</v>
      </c>
      <c r="AU470" s="16" t="s">
        <v>81</v>
      </c>
    </row>
    <row r="471" spans="2:65" s="12" customFormat="1" ht="33.75">
      <c r="B471" s="149"/>
      <c r="D471" s="145" t="s">
        <v>184</v>
      </c>
      <c r="E471" s="150" t="s">
        <v>1</v>
      </c>
      <c r="F471" s="151" t="s">
        <v>1239</v>
      </c>
      <c r="H471" s="152">
        <v>50</v>
      </c>
      <c r="I471" s="153"/>
      <c r="L471" s="149"/>
      <c r="M471" s="154"/>
      <c r="T471" s="155"/>
      <c r="AT471" s="150" t="s">
        <v>184</v>
      </c>
      <c r="AU471" s="150" t="s">
        <v>81</v>
      </c>
      <c r="AV471" s="12" t="s">
        <v>83</v>
      </c>
      <c r="AW471" s="12" t="s">
        <v>30</v>
      </c>
      <c r="AX471" s="12" t="s">
        <v>73</v>
      </c>
      <c r="AY471" s="150" t="s">
        <v>173</v>
      </c>
    </row>
    <row r="472" spans="2:65" s="13" customFormat="1" ht="11.25">
      <c r="B472" s="167"/>
      <c r="D472" s="145" t="s">
        <v>184</v>
      </c>
      <c r="E472" s="168" t="s">
        <v>1</v>
      </c>
      <c r="F472" s="169" t="s">
        <v>226</v>
      </c>
      <c r="H472" s="170">
        <v>50</v>
      </c>
      <c r="I472" s="171"/>
      <c r="L472" s="167"/>
      <c r="M472" s="172"/>
      <c r="T472" s="173"/>
      <c r="AT472" s="168" t="s">
        <v>184</v>
      </c>
      <c r="AU472" s="168" t="s">
        <v>81</v>
      </c>
      <c r="AV472" s="13" t="s">
        <v>180</v>
      </c>
      <c r="AW472" s="13" t="s">
        <v>30</v>
      </c>
      <c r="AX472" s="13" t="s">
        <v>81</v>
      </c>
      <c r="AY472" s="168" t="s">
        <v>173</v>
      </c>
    </row>
    <row r="473" spans="2:65" s="1" customFormat="1" ht="16.5" customHeight="1">
      <c r="B473" s="31"/>
      <c r="C473" s="132" t="s">
        <v>701</v>
      </c>
      <c r="D473" s="132" t="s">
        <v>175</v>
      </c>
      <c r="E473" s="133" t="s">
        <v>1240</v>
      </c>
      <c r="F473" s="134" t="s">
        <v>1241</v>
      </c>
      <c r="G473" s="135" t="s">
        <v>1236</v>
      </c>
      <c r="H473" s="136">
        <v>50</v>
      </c>
      <c r="I473" s="137"/>
      <c r="J473" s="138">
        <f>ROUND(I473*H473,2)</f>
        <v>0</v>
      </c>
      <c r="K473" s="134" t="s">
        <v>179</v>
      </c>
      <c r="L473" s="31"/>
      <c r="M473" s="139" t="s">
        <v>1</v>
      </c>
      <c r="N473" s="140" t="s">
        <v>38</v>
      </c>
      <c r="P473" s="141">
        <f>O473*H473</f>
        <v>0</v>
      </c>
      <c r="Q473" s="141">
        <v>0</v>
      </c>
      <c r="R473" s="141">
        <f>Q473*H473</f>
        <v>0</v>
      </c>
      <c r="S473" s="141">
        <v>0</v>
      </c>
      <c r="T473" s="142">
        <f>S473*H473</f>
        <v>0</v>
      </c>
      <c r="AR473" s="143" t="s">
        <v>1237</v>
      </c>
      <c r="AT473" s="143" t="s">
        <v>175</v>
      </c>
      <c r="AU473" s="143" t="s">
        <v>81</v>
      </c>
      <c r="AY473" s="16" t="s">
        <v>173</v>
      </c>
      <c r="BE473" s="144">
        <f>IF(N473="základní",J473,0)</f>
        <v>0</v>
      </c>
      <c r="BF473" s="144">
        <f>IF(N473="snížená",J473,0)</f>
        <v>0</v>
      </c>
      <c r="BG473" s="144">
        <f>IF(N473="zákl. přenesená",J473,0)</f>
        <v>0</v>
      </c>
      <c r="BH473" s="144">
        <f>IF(N473="sníž. přenesená",J473,0)</f>
        <v>0</v>
      </c>
      <c r="BI473" s="144">
        <f>IF(N473="nulová",J473,0)</f>
        <v>0</v>
      </c>
      <c r="BJ473" s="16" t="s">
        <v>81</v>
      </c>
      <c r="BK473" s="144">
        <f>ROUND(I473*H473,2)</f>
        <v>0</v>
      </c>
      <c r="BL473" s="16" t="s">
        <v>1237</v>
      </c>
      <c r="BM473" s="143" t="s">
        <v>1242</v>
      </c>
    </row>
    <row r="474" spans="2:65" s="1" customFormat="1" ht="11.25">
      <c r="B474" s="31"/>
      <c r="D474" s="145" t="s">
        <v>182</v>
      </c>
      <c r="F474" s="146" t="s">
        <v>1241</v>
      </c>
      <c r="I474" s="147"/>
      <c r="L474" s="31"/>
      <c r="M474" s="148"/>
      <c r="T474" s="55"/>
      <c r="AT474" s="16" t="s">
        <v>182</v>
      </c>
      <c r="AU474" s="16" t="s">
        <v>81</v>
      </c>
    </row>
    <row r="475" spans="2:65" s="12" customFormat="1" ht="22.5">
      <c r="B475" s="149"/>
      <c r="D475" s="145" t="s">
        <v>184</v>
      </c>
      <c r="E475" s="150" t="s">
        <v>1</v>
      </c>
      <c r="F475" s="151" t="s">
        <v>1243</v>
      </c>
      <c r="H475" s="152">
        <v>50</v>
      </c>
      <c r="I475" s="153"/>
      <c r="L475" s="149"/>
      <c r="M475" s="154"/>
      <c r="T475" s="155"/>
      <c r="AT475" s="150" t="s">
        <v>184</v>
      </c>
      <c r="AU475" s="150" t="s">
        <v>81</v>
      </c>
      <c r="AV475" s="12" t="s">
        <v>83</v>
      </c>
      <c r="AW475" s="12" t="s">
        <v>30</v>
      </c>
      <c r="AX475" s="12" t="s">
        <v>73</v>
      </c>
      <c r="AY475" s="150" t="s">
        <v>173</v>
      </c>
    </row>
    <row r="476" spans="2:65" s="13" customFormat="1" ht="11.25">
      <c r="B476" s="167"/>
      <c r="D476" s="145" t="s">
        <v>184</v>
      </c>
      <c r="E476" s="168" t="s">
        <v>1</v>
      </c>
      <c r="F476" s="169" t="s">
        <v>226</v>
      </c>
      <c r="H476" s="170">
        <v>50</v>
      </c>
      <c r="I476" s="171"/>
      <c r="L476" s="167"/>
      <c r="M476" s="181"/>
      <c r="N476" s="182"/>
      <c r="O476" s="182"/>
      <c r="P476" s="182"/>
      <c r="Q476" s="182"/>
      <c r="R476" s="182"/>
      <c r="S476" s="182"/>
      <c r="T476" s="183"/>
      <c r="AT476" s="168" t="s">
        <v>184</v>
      </c>
      <c r="AU476" s="168" t="s">
        <v>81</v>
      </c>
      <c r="AV476" s="13" t="s">
        <v>180</v>
      </c>
      <c r="AW476" s="13" t="s">
        <v>30</v>
      </c>
      <c r="AX476" s="13" t="s">
        <v>81</v>
      </c>
      <c r="AY476" s="168" t="s">
        <v>173</v>
      </c>
    </row>
    <row r="477" spans="2:65" s="1" customFormat="1" ht="6.95" customHeight="1">
      <c r="B477" s="43"/>
      <c r="C477" s="44"/>
      <c r="D477" s="44"/>
      <c r="E477" s="44"/>
      <c r="F477" s="44"/>
      <c r="G477" s="44"/>
      <c r="H477" s="44"/>
      <c r="I477" s="44"/>
      <c r="J477" s="44"/>
      <c r="K477" s="44"/>
      <c r="L477" s="31"/>
    </row>
  </sheetData>
  <sheetProtection algorithmName="SHA-512" hashValue="+n1GWqwgZ5Z+6KY6JXWJVo1+DuQOUOXu6TKhbrCwfuhrqV0bvbRTbHmP0a8jSiuLXxC8FYBY/1ENQRS4+Qrtzg==" saltValue="PR+EKjua5+FmgByaPbVzWg==" spinCount="100000" sheet="1" objects="1" scenarios="1" formatColumns="0" formatRows="0" autoFilter="0"/>
  <autoFilter ref="C126:K476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B2:BM2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Nemocnice Náchod - Pavilog G - stavební úpravy části 1PP</v>
      </c>
      <c r="F7" s="237"/>
      <c r="G7" s="237"/>
      <c r="H7" s="237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98" t="s">
        <v>1244</v>
      </c>
      <c r="F9" s="238"/>
      <c r="G9" s="238"/>
      <c r="H9" s="23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12. 9. 2025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9" t="str">
        <f>'Rekapitulace stavby'!E14</f>
        <v>Vyplň údaj</v>
      </c>
      <c r="F18" s="220"/>
      <c r="G18" s="220"/>
      <c r="H18" s="22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33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1">
        <f>ROUND((SUM(BE122:BE284)),  2)</f>
        <v>0</v>
      </c>
      <c r="I33" s="92">
        <v>0.21</v>
      </c>
      <c r="J33" s="91">
        <f>ROUND(((SUM(BE122:BE284))*I33),  2)</f>
        <v>0</v>
      </c>
      <c r="L33" s="31"/>
    </row>
    <row r="34" spans="2:12" s="1" customFormat="1" ht="14.45" customHeight="1">
      <c r="B34" s="31"/>
      <c r="E34" s="26" t="s">
        <v>39</v>
      </c>
      <c r="F34" s="91">
        <f>ROUND((SUM(BF122:BF284)),  2)</f>
        <v>0</v>
      </c>
      <c r="I34" s="92">
        <v>0.12</v>
      </c>
      <c r="J34" s="91">
        <f>ROUND(((SUM(BF122:BF284))*I34),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1">
        <f>ROUND((SUM(BG122:BG284)),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1">
        <f>ROUND((SUM(BH122:BH284)),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1">
        <f>ROUND((SUM(BI122:BI284)),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9" t="s">
        <v>49</v>
      </c>
      <c r="G61" s="42" t="s">
        <v>48</v>
      </c>
      <c r="H61" s="33"/>
      <c r="I61" s="33"/>
      <c r="J61" s="100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9" t="s">
        <v>49</v>
      </c>
      <c r="G76" s="42" t="s">
        <v>48</v>
      </c>
      <c r="H76" s="33"/>
      <c r="I76" s="33"/>
      <c r="J76" s="100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6" t="str">
        <f>E7</f>
        <v>Nemocnice Náchod - Pavilog G - stavební úpravy části 1PP</v>
      </c>
      <c r="F85" s="237"/>
      <c r="G85" s="237"/>
      <c r="H85" s="237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98" t="str">
        <f>E9</f>
        <v>VZT - Vzduchotechnika</v>
      </c>
      <c r="F87" s="238"/>
      <c r="G87" s="238"/>
      <c r="H87" s="23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12. 9. 2025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136</v>
      </c>
      <c r="D94" s="93"/>
      <c r="E94" s="93"/>
      <c r="F94" s="93"/>
      <c r="G94" s="93"/>
      <c r="H94" s="93"/>
      <c r="I94" s="93"/>
      <c r="J94" s="102" t="s">
        <v>137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138</v>
      </c>
      <c r="J96" s="65">
        <f>J122</f>
        <v>0</v>
      </c>
      <c r="L96" s="31"/>
      <c r="AU96" s="16" t="s">
        <v>139</v>
      </c>
    </row>
    <row r="97" spans="2:12" s="8" customFormat="1" ht="24.95" customHeight="1">
      <c r="B97" s="104"/>
      <c r="D97" s="105" t="s">
        <v>1245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8" customFormat="1" ht="24.95" customHeight="1">
      <c r="B98" s="104"/>
      <c r="D98" s="105" t="s">
        <v>1246</v>
      </c>
      <c r="E98" s="106"/>
      <c r="F98" s="106"/>
      <c r="G98" s="106"/>
      <c r="H98" s="106"/>
      <c r="I98" s="106"/>
      <c r="J98" s="107">
        <f>J202</f>
        <v>0</v>
      </c>
      <c r="L98" s="104"/>
    </row>
    <row r="99" spans="2:12" s="8" customFormat="1" ht="24.95" customHeight="1">
      <c r="B99" s="104"/>
      <c r="D99" s="105" t="s">
        <v>1247</v>
      </c>
      <c r="E99" s="106"/>
      <c r="F99" s="106"/>
      <c r="G99" s="106"/>
      <c r="H99" s="106"/>
      <c r="I99" s="106"/>
      <c r="J99" s="107">
        <f>J227</f>
        <v>0</v>
      </c>
      <c r="L99" s="104"/>
    </row>
    <row r="100" spans="2:12" s="8" customFormat="1" ht="24.95" customHeight="1">
      <c r="B100" s="104"/>
      <c r="D100" s="105" t="s">
        <v>1248</v>
      </c>
      <c r="E100" s="106"/>
      <c r="F100" s="106"/>
      <c r="G100" s="106"/>
      <c r="H100" s="106"/>
      <c r="I100" s="106"/>
      <c r="J100" s="107">
        <f>J236</f>
        <v>0</v>
      </c>
      <c r="L100" s="104"/>
    </row>
    <row r="101" spans="2:12" s="8" customFormat="1" ht="24.95" customHeight="1">
      <c r="B101" s="104"/>
      <c r="D101" s="105" t="s">
        <v>1249</v>
      </c>
      <c r="E101" s="106"/>
      <c r="F101" s="106"/>
      <c r="G101" s="106"/>
      <c r="H101" s="106"/>
      <c r="I101" s="106"/>
      <c r="J101" s="107">
        <f>J244</f>
        <v>0</v>
      </c>
      <c r="L101" s="104"/>
    </row>
    <row r="102" spans="2:12" s="8" customFormat="1" ht="24.95" customHeight="1">
      <c r="B102" s="104"/>
      <c r="D102" s="105" t="s">
        <v>1250</v>
      </c>
      <c r="E102" s="106"/>
      <c r="F102" s="106"/>
      <c r="G102" s="106"/>
      <c r="H102" s="106"/>
      <c r="I102" s="106"/>
      <c r="J102" s="107">
        <f>J282</f>
        <v>0</v>
      </c>
      <c r="L102" s="104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158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36" t="str">
        <f>E7</f>
        <v>Nemocnice Náchod - Pavilog G - stavební úpravy části 1PP</v>
      </c>
      <c r="F112" s="237"/>
      <c r="G112" s="237"/>
      <c r="H112" s="237"/>
      <c r="L112" s="31"/>
    </row>
    <row r="113" spans="2:65" s="1" customFormat="1" ht="12" customHeight="1">
      <c r="B113" s="31"/>
      <c r="C113" s="26" t="s">
        <v>118</v>
      </c>
      <c r="L113" s="31"/>
    </row>
    <row r="114" spans="2:65" s="1" customFormat="1" ht="16.5" customHeight="1">
      <c r="B114" s="31"/>
      <c r="E114" s="198" t="str">
        <f>E9</f>
        <v>VZT - Vzduchotechnika</v>
      </c>
      <c r="F114" s="238"/>
      <c r="G114" s="238"/>
      <c r="H114" s="238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12. 9. 2025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2"/>
      <c r="C121" s="113" t="s">
        <v>159</v>
      </c>
      <c r="D121" s="114" t="s">
        <v>58</v>
      </c>
      <c r="E121" s="114" t="s">
        <v>54</v>
      </c>
      <c r="F121" s="114" t="s">
        <v>55</v>
      </c>
      <c r="G121" s="114" t="s">
        <v>160</v>
      </c>
      <c r="H121" s="114" t="s">
        <v>161</v>
      </c>
      <c r="I121" s="114" t="s">
        <v>162</v>
      </c>
      <c r="J121" s="114" t="s">
        <v>137</v>
      </c>
      <c r="K121" s="115" t="s">
        <v>163</v>
      </c>
      <c r="L121" s="112"/>
      <c r="M121" s="58" t="s">
        <v>1</v>
      </c>
      <c r="N121" s="59" t="s">
        <v>37</v>
      </c>
      <c r="O121" s="59" t="s">
        <v>164</v>
      </c>
      <c r="P121" s="59" t="s">
        <v>165</v>
      </c>
      <c r="Q121" s="59" t="s">
        <v>166</v>
      </c>
      <c r="R121" s="59" t="s">
        <v>167</v>
      </c>
      <c r="S121" s="59" t="s">
        <v>168</v>
      </c>
      <c r="T121" s="60" t="s">
        <v>169</v>
      </c>
    </row>
    <row r="122" spans="2:65" s="1" customFormat="1" ht="22.9" customHeight="1">
      <c r="B122" s="31"/>
      <c r="C122" s="63" t="s">
        <v>170</v>
      </c>
      <c r="J122" s="116">
        <f>BK122</f>
        <v>0</v>
      </c>
      <c r="L122" s="31"/>
      <c r="M122" s="61"/>
      <c r="N122" s="52"/>
      <c r="O122" s="52"/>
      <c r="P122" s="117">
        <f>P123+P202+P227+P236+P244+P282</f>
        <v>0</v>
      </c>
      <c r="Q122" s="52"/>
      <c r="R122" s="117">
        <f>R123+R202+R227+R236+R244+R282</f>
        <v>0</v>
      </c>
      <c r="S122" s="52"/>
      <c r="T122" s="118">
        <f>T123+T202+T227+T236+T244+T282</f>
        <v>0</v>
      </c>
      <c r="AT122" s="16" t="s">
        <v>72</v>
      </c>
      <c r="AU122" s="16" t="s">
        <v>139</v>
      </c>
      <c r="BK122" s="119">
        <f>BK123+BK202+BK227+BK236+BK244+BK282</f>
        <v>0</v>
      </c>
    </row>
    <row r="123" spans="2:65" s="11" customFormat="1" ht="25.9" customHeight="1">
      <c r="B123" s="120"/>
      <c r="D123" s="121" t="s">
        <v>72</v>
      </c>
      <c r="E123" s="122" t="s">
        <v>81</v>
      </c>
      <c r="F123" s="122" t="s">
        <v>1251</v>
      </c>
      <c r="I123" s="123"/>
      <c r="J123" s="124">
        <f>BK123</f>
        <v>0</v>
      </c>
      <c r="L123" s="120"/>
      <c r="M123" s="125"/>
      <c r="P123" s="126">
        <f>SUM(P124:P201)</f>
        <v>0</v>
      </c>
      <c r="R123" s="126">
        <f>SUM(R124:R201)</f>
        <v>0</v>
      </c>
      <c r="T123" s="127">
        <f>SUM(T124:T201)</f>
        <v>0</v>
      </c>
      <c r="AR123" s="121" t="s">
        <v>81</v>
      </c>
      <c r="AT123" s="128" t="s">
        <v>72</v>
      </c>
      <c r="AU123" s="128" t="s">
        <v>73</v>
      </c>
      <c r="AY123" s="121" t="s">
        <v>173</v>
      </c>
      <c r="BK123" s="129">
        <f>SUM(BK124:BK201)</f>
        <v>0</v>
      </c>
    </row>
    <row r="124" spans="2:65" s="1" customFormat="1" ht="49.15" customHeight="1">
      <c r="B124" s="31"/>
      <c r="C124" s="132" t="s">
        <v>81</v>
      </c>
      <c r="D124" s="132" t="s">
        <v>175</v>
      </c>
      <c r="E124" s="133" t="s">
        <v>1252</v>
      </c>
      <c r="F124" s="134" t="s">
        <v>1253</v>
      </c>
      <c r="G124" s="135" t="s">
        <v>1254</v>
      </c>
      <c r="H124" s="136">
        <v>1</v>
      </c>
      <c r="I124" s="137"/>
      <c r="J124" s="138">
        <f>ROUND(I124*H124,2)</f>
        <v>0</v>
      </c>
      <c r="K124" s="134" t="s">
        <v>1</v>
      </c>
      <c r="L124" s="31"/>
      <c r="M124" s="139" t="s">
        <v>1</v>
      </c>
      <c r="N124" s="140" t="s">
        <v>38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180</v>
      </c>
      <c r="AT124" s="143" t="s">
        <v>175</v>
      </c>
      <c r="AU124" s="143" t="s">
        <v>81</v>
      </c>
      <c r="AY124" s="16" t="s">
        <v>173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81</v>
      </c>
      <c r="BK124" s="144">
        <f>ROUND(I124*H124,2)</f>
        <v>0</v>
      </c>
      <c r="BL124" s="16" t="s">
        <v>180</v>
      </c>
      <c r="BM124" s="143" t="s">
        <v>83</v>
      </c>
    </row>
    <row r="125" spans="2:65" s="1" customFormat="1" ht="29.25">
      <c r="B125" s="31"/>
      <c r="D125" s="145" t="s">
        <v>182</v>
      </c>
      <c r="F125" s="146" t="s">
        <v>1253</v>
      </c>
      <c r="I125" s="147"/>
      <c r="L125" s="31"/>
      <c r="M125" s="148"/>
      <c r="T125" s="55"/>
      <c r="AT125" s="16" t="s">
        <v>182</v>
      </c>
      <c r="AU125" s="16" t="s">
        <v>81</v>
      </c>
    </row>
    <row r="126" spans="2:65" s="1" customFormat="1" ht="24.2" customHeight="1">
      <c r="B126" s="31"/>
      <c r="C126" s="132" t="s">
        <v>83</v>
      </c>
      <c r="D126" s="132" t="s">
        <v>175</v>
      </c>
      <c r="E126" s="133" t="s">
        <v>1255</v>
      </c>
      <c r="F126" s="134" t="s">
        <v>1256</v>
      </c>
      <c r="G126" s="135" t="s">
        <v>1254</v>
      </c>
      <c r="H126" s="136">
        <v>1</v>
      </c>
      <c r="I126" s="137"/>
      <c r="J126" s="138">
        <f>ROUND(I126*H126,2)</f>
        <v>0</v>
      </c>
      <c r="K126" s="134" t="s">
        <v>1</v>
      </c>
      <c r="L126" s="31"/>
      <c r="M126" s="139" t="s">
        <v>1</v>
      </c>
      <c r="N126" s="140" t="s">
        <v>38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180</v>
      </c>
      <c r="AT126" s="143" t="s">
        <v>175</v>
      </c>
      <c r="AU126" s="143" t="s">
        <v>81</v>
      </c>
      <c r="AY126" s="16" t="s">
        <v>173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81</v>
      </c>
      <c r="BK126" s="144">
        <f>ROUND(I126*H126,2)</f>
        <v>0</v>
      </c>
      <c r="BL126" s="16" t="s">
        <v>180</v>
      </c>
      <c r="BM126" s="143" t="s">
        <v>180</v>
      </c>
    </row>
    <row r="127" spans="2:65" s="1" customFormat="1" ht="11.25">
      <c r="B127" s="31"/>
      <c r="D127" s="145" t="s">
        <v>182</v>
      </c>
      <c r="F127" s="146" t="s">
        <v>1256</v>
      </c>
      <c r="I127" s="147"/>
      <c r="L127" s="31"/>
      <c r="M127" s="148"/>
      <c r="T127" s="55"/>
      <c r="AT127" s="16" t="s">
        <v>182</v>
      </c>
      <c r="AU127" s="16" t="s">
        <v>81</v>
      </c>
    </row>
    <row r="128" spans="2:65" s="1" customFormat="1" ht="24.2" customHeight="1">
      <c r="B128" s="31"/>
      <c r="C128" s="132" t="s">
        <v>192</v>
      </c>
      <c r="D128" s="132" t="s">
        <v>175</v>
      </c>
      <c r="E128" s="133" t="s">
        <v>1257</v>
      </c>
      <c r="F128" s="134" t="s">
        <v>1258</v>
      </c>
      <c r="G128" s="135" t="s">
        <v>1254</v>
      </c>
      <c r="H128" s="136">
        <v>1</v>
      </c>
      <c r="I128" s="137"/>
      <c r="J128" s="138">
        <f>ROUND(I128*H128,2)</f>
        <v>0</v>
      </c>
      <c r="K128" s="134" t="s">
        <v>1</v>
      </c>
      <c r="L128" s="31"/>
      <c r="M128" s="139" t="s">
        <v>1</v>
      </c>
      <c r="N128" s="140" t="s">
        <v>38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180</v>
      </c>
      <c r="AT128" s="143" t="s">
        <v>175</v>
      </c>
      <c r="AU128" s="143" t="s">
        <v>81</v>
      </c>
      <c r="AY128" s="16" t="s">
        <v>173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81</v>
      </c>
      <c r="BK128" s="144">
        <f>ROUND(I128*H128,2)</f>
        <v>0</v>
      </c>
      <c r="BL128" s="16" t="s">
        <v>180</v>
      </c>
      <c r="BM128" s="143" t="s">
        <v>213</v>
      </c>
    </row>
    <row r="129" spans="2:65" s="1" customFormat="1" ht="19.5">
      <c r="B129" s="31"/>
      <c r="D129" s="145" t="s">
        <v>182</v>
      </c>
      <c r="F129" s="146" t="s">
        <v>1258</v>
      </c>
      <c r="I129" s="147"/>
      <c r="L129" s="31"/>
      <c r="M129" s="148"/>
      <c r="T129" s="55"/>
      <c r="AT129" s="16" t="s">
        <v>182</v>
      </c>
      <c r="AU129" s="16" t="s">
        <v>81</v>
      </c>
    </row>
    <row r="130" spans="2:65" s="1" customFormat="1" ht="19.5">
      <c r="B130" s="31"/>
      <c r="D130" s="145" t="s">
        <v>210</v>
      </c>
      <c r="F130" s="166" t="s">
        <v>1259</v>
      </c>
      <c r="I130" s="147"/>
      <c r="L130" s="31"/>
      <c r="M130" s="148"/>
      <c r="T130" s="55"/>
      <c r="AT130" s="16" t="s">
        <v>210</v>
      </c>
      <c r="AU130" s="16" t="s">
        <v>81</v>
      </c>
    </row>
    <row r="131" spans="2:65" s="1" customFormat="1" ht="24.2" customHeight="1">
      <c r="B131" s="31"/>
      <c r="C131" s="132" t="s">
        <v>180</v>
      </c>
      <c r="D131" s="132" t="s">
        <v>175</v>
      </c>
      <c r="E131" s="133" t="s">
        <v>1260</v>
      </c>
      <c r="F131" s="134" t="s">
        <v>1261</v>
      </c>
      <c r="G131" s="135" t="s">
        <v>1254</v>
      </c>
      <c r="H131" s="136">
        <v>1</v>
      </c>
      <c r="I131" s="137"/>
      <c r="J131" s="138">
        <f>ROUND(I131*H131,2)</f>
        <v>0</v>
      </c>
      <c r="K131" s="134" t="s">
        <v>1</v>
      </c>
      <c r="L131" s="31"/>
      <c r="M131" s="139" t="s">
        <v>1</v>
      </c>
      <c r="N131" s="140" t="s">
        <v>38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180</v>
      </c>
      <c r="AT131" s="143" t="s">
        <v>175</v>
      </c>
      <c r="AU131" s="143" t="s">
        <v>81</v>
      </c>
      <c r="AY131" s="16" t="s">
        <v>173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81</v>
      </c>
      <c r="BK131" s="144">
        <f>ROUND(I131*H131,2)</f>
        <v>0</v>
      </c>
      <c r="BL131" s="16" t="s">
        <v>180</v>
      </c>
      <c r="BM131" s="143" t="s">
        <v>208</v>
      </c>
    </row>
    <row r="132" spans="2:65" s="1" customFormat="1" ht="11.25">
      <c r="B132" s="31"/>
      <c r="D132" s="145" t="s">
        <v>182</v>
      </c>
      <c r="F132" s="146" t="s">
        <v>1261</v>
      </c>
      <c r="I132" s="147"/>
      <c r="L132" s="31"/>
      <c r="M132" s="148"/>
      <c r="T132" s="55"/>
      <c r="AT132" s="16" t="s">
        <v>182</v>
      </c>
      <c r="AU132" s="16" t="s">
        <v>81</v>
      </c>
    </row>
    <row r="133" spans="2:65" s="1" customFormat="1" ht="19.5">
      <c r="B133" s="31"/>
      <c r="D133" s="145" t="s">
        <v>210</v>
      </c>
      <c r="F133" s="166" t="s">
        <v>1262</v>
      </c>
      <c r="I133" s="147"/>
      <c r="L133" s="31"/>
      <c r="M133" s="148"/>
      <c r="T133" s="55"/>
      <c r="AT133" s="16" t="s">
        <v>210</v>
      </c>
      <c r="AU133" s="16" t="s">
        <v>81</v>
      </c>
    </row>
    <row r="134" spans="2:65" s="1" customFormat="1" ht="16.5" customHeight="1">
      <c r="B134" s="31"/>
      <c r="C134" s="132" t="s">
        <v>204</v>
      </c>
      <c r="D134" s="132" t="s">
        <v>175</v>
      </c>
      <c r="E134" s="133" t="s">
        <v>1263</v>
      </c>
      <c r="F134" s="134" t="s">
        <v>1264</v>
      </c>
      <c r="G134" s="135" t="s">
        <v>1265</v>
      </c>
      <c r="H134" s="136">
        <v>1</v>
      </c>
      <c r="I134" s="137"/>
      <c r="J134" s="138">
        <f>ROUND(I134*H134,2)</f>
        <v>0</v>
      </c>
      <c r="K134" s="134" t="s">
        <v>1</v>
      </c>
      <c r="L134" s="31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180</v>
      </c>
      <c r="AT134" s="143" t="s">
        <v>175</v>
      </c>
      <c r="AU134" s="143" t="s">
        <v>81</v>
      </c>
      <c r="AY134" s="16" t="s">
        <v>173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81</v>
      </c>
      <c r="BK134" s="144">
        <f>ROUND(I134*H134,2)</f>
        <v>0</v>
      </c>
      <c r="BL134" s="16" t="s">
        <v>180</v>
      </c>
      <c r="BM134" s="143" t="s">
        <v>237</v>
      </c>
    </row>
    <row r="135" spans="2:65" s="1" customFormat="1" ht="11.25">
      <c r="B135" s="31"/>
      <c r="D135" s="145" t="s">
        <v>182</v>
      </c>
      <c r="F135" s="146" t="s">
        <v>1264</v>
      </c>
      <c r="I135" s="147"/>
      <c r="L135" s="31"/>
      <c r="M135" s="148"/>
      <c r="T135" s="55"/>
      <c r="AT135" s="16" t="s">
        <v>182</v>
      </c>
      <c r="AU135" s="16" t="s">
        <v>81</v>
      </c>
    </row>
    <row r="136" spans="2:65" s="1" customFormat="1" ht="21.75" customHeight="1">
      <c r="B136" s="31"/>
      <c r="C136" s="132" t="s">
        <v>213</v>
      </c>
      <c r="D136" s="132" t="s">
        <v>175</v>
      </c>
      <c r="E136" s="133" t="s">
        <v>1266</v>
      </c>
      <c r="F136" s="134" t="s">
        <v>1267</v>
      </c>
      <c r="G136" s="135" t="s">
        <v>1254</v>
      </c>
      <c r="H136" s="136">
        <v>1</v>
      </c>
      <c r="I136" s="137"/>
      <c r="J136" s="138">
        <f>ROUND(I136*H136,2)</f>
        <v>0</v>
      </c>
      <c r="K136" s="134" t="s">
        <v>1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180</v>
      </c>
      <c r="AT136" s="143" t="s">
        <v>175</v>
      </c>
      <c r="AU136" s="143" t="s">
        <v>81</v>
      </c>
      <c r="AY136" s="16" t="s">
        <v>173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180</v>
      </c>
      <c r="BM136" s="143" t="s">
        <v>8</v>
      </c>
    </row>
    <row r="137" spans="2:65" s="1" customFormat="1" ht="11.25">
      <c r="B137" s="31"/>
      <c r="D137" s="145" t="s">
        <v>182</v>
      </c>
      <c r="F137" s="146" t="s">
        <v>1267</v>
      </c>
      <c r="I137" s="147"/>
      <c r="L137" s="31"/>
      <c r="M137" s="148"/>
      <c r="T137" s="55"/>
      <c r="AT137" s="16" t="s">
        <v>182</v>
      </c>
      <c r="AU137" s="16" t="s">
        <v>81</v>
      </c>
    </row>
    <row r="138" spans="2:65" s="1" customFormat="1" ht="16.5" customHeight="1">
      <c r="B138" s="31"/>
      <c r="C138" s="132" t="s">
        <v>220</v>
      </c>
      <c r="D138" s="132" t="s">
        <v>175</v>
      </c>
      <c r="E138" s="133" t="s">
        <v>1268</v>
      </c>
      <c r="F138" s="134" t="s">
        <v>1269</v>
      </c>
      <c r="G138" s="135" t="s">
        <v>1254</v>
      </c>
      <c r="H138" s="136">
        <v>1</v>
      </c>
      <c r="I138" s="137"/>
      <c r="J138" s="138">
        <f>ROUND(I138*H138,2)</f>
        <v>0</v>
      </c>
      <c r="K138" s="134" t="s">
        <v>1</v>
      </c>
      <c r="L138" s="31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180</v>
      </c>
      <c r="AT138" s="143" t="s">
        <v>175</v>
      </c>
      <c r="AU138" s="143" t="s">
        <v>81</v>
      </c>
      <c r="AY138" s="16" t="s">
        <v>173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81</v>
      </c>
      <c r="BK138" s="144">
        <f>ROUND(I138*H138,2)</f>
        <v>0</v>
      </c>
      <c r="BL138" s="16" t="s">
        <v>180</v>
      </c>
      <c r="BM138" s="143" t="s">
        <v>259</v>
      </c>
    </row>
    <row r="139" spans="2:65" s="1" customFormat="1" ht="11.25">
      <c r="B139" s="31"/>
      <c r="D139" s="145" t="s">
        <v>182</v>
      </c>
      <c r="F139" s="146" t="s">
        <v>1269</v>
      </c>
      <c r="I139" s="147"/>
      <c r="L139" s="31"/>
      <c r="M139" s="148"/>
      <c r="T139" s="55"/>
      <c r="AT139" s="16" t="s">
        <v>182</v>
      </c>
      <c r="AU139" s="16" t="s">
        <v>81</v>
      </c>
    </row>
    <row r="140" spans="2:65" s="1" customFormat="1" ht="24.2" customHeight="1">
      <c r="B140" s="31"/>
      <c r="C140" s="132" t="s">
        <v>208</v>
      </c>
      <c r="D140" s="132" t="s">
        <v>175</v>
      </c>
      <c r="E140" s="133" t="s">
        <v>1270</v>
      </c>
      <c r="F140" s="134" t="s">
        <v>1271</v>
      </c>
      <c r="G140" s="135" t="s">
        <v>1254</v>
      </c>
      <c r="H140" s="136">
        <v>12</v>
      </c>
      <c r="I140" s="137"/>
      <c r="J140" s="138">
        <f>ROUND(I140*H140,2)</f>
        <v>0</v>
      </c>
      <c r="K140" s="134" t="s">
        <v>1</v>
      </c>
      <c r="L140" s="31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180</v>
      </c>
      <c r="AT140" s="143" t="s">
        <v>175</v>
      </c>
      <c r="AU140" s="143" t="s">
        <v>81</v>
      </c>
      <c r="AY140" s="16" t="s">
        <v>173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81</v>
      </c>
      <c r="BK140" s="144">
        <f>ROUND(I140*H140,2)</f>
        <v>0</v>
      </c>
      <c r="BL140" s="16" t="s">
        <v>180</v>
      </c>
      <c r="BM140" s="143" t="s">
        <v>269</v>
      </c>
    </row>
    <row r="141" spans="2:65" s="1" customFormat="1" ht="11.25">
      <c r="B141" s="31"/>
      <c r="D141" s="145" t="s">
        <v>182</v>
      </c>
      <c r="F141" s="146" t="s">
        <v>1271</v>
      </c>
      <c r="I141" s="147"/>
      <c r="L141" s="31"/>
      <c r="M141" s="148"/>
      <c r="T141" s="55"/>
      <c r="AT141" s="16" t="s">
        <v>182</v>
      </c>
      <c r="AU141" s="16" t="s">
        <v>81</v>
      </c>
    </row>
    <row r="142" spans="2:65" s="1" customFormat="1" ht="19.5">
      <c r="B142" s="31"/>
      <c r="D142" s="145" t="s">
        <v>210</v>
      </c>
      <c r="F142" s="166" t="s">
        <v>1272</v>
      </c>
      <c r="I142" s="147"/>
      <c r="L142" s="31"/>
      <c r="M142" s="148"/>
      <c r="T142" s="55"/>
      <c r="AT142" s="16" t="s">
        <v>210</v>
      </c>
      <c r="AU142" s="16" t="s">
        <v>81</v>
      </c>
    </row>
    <row r="143" spans="2:65" s="1" customFormat="1" ht="21.75" customHeight="1">
      <c r="B143" s="31"/>
      <c r="C143" s="132" t="s">
        <v>231</v>
      </c>
      <c r="D143" s="132" t="s">
        <v>175</v>
      </c>
      <c r="E143" s="133" t="s">
        <v>1273</v>
      </c>
      <c r="F143" s="134" t="s">
        <v>1274</v>
      </c>
      <c r="G143" s="135" t="s">
        <v>1254</v>
      </c>
      <c r="H143" s="136">
        <v>12</v>
      </c>
      <c r="I143" s="137"/>
      <c r="J143" s="138">
        <f>ROUND(I143*H143,2)</f>
        <v>0</v>
      </c>
      <c r="K143" s="134" t="s">
        <v>1</v>
      </c>
      <c r="L143" s="31"/>
      <c r="M143" s="139" t="s">
        <v>1</v>
      </c>
      <c r="N143" s="140" t="s">
        <v>38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180</v>
      </c>
      <c r="AT143" s="143" t="s">
        <v>175</v>
      </c>
      <c r="AU143" s="143" t="s">
        <v>81</v>
      </c>
      <c r="AY143" s="16" t="s">
        <v>173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81</v>
      </c>
      <c r="BK143" s="144">
        <f>ROUND(I143*H143,2)</f>
        <v>0</v>
      </c>
      <c r="BL143" s="16" t="s">
        <v>180</v>
      </c>
      <c r="BM143" s="143" t="s">
        <v>279</v>
      </c>
    </row>
    <row r="144" spans="2:65" s="1" customFormat="1" ht="11.25">
      <c r="B144" s="31"/>
      <c r="D144" s="145" t="s">
        <v>182</v>
      </c>
      <c r="F144" s="146" t="s">
        <v>1274</v>
      </c>
      <c r="I144" s="147"/>
      <c r="L144" s="31"/>
      <c r="M144" s="148"/>
      <c r="T144" s="55"/>
      <c r="AT144" s="16" t="s">
        <v>182</v>
      </c>
      <c r="AU144" s="16" t="s">
        <v>81</v>
      </c>
    </row>
    <row r="145" spans="2:65" s="1" customFormat="1" ht="19.5">
      <c r="B145" s="31"/>
      <c r="D145" s="145" t="s">
        <v>210</v>
      </c>
      <c r="F145" s="166" t="s">
        <v>1272</v>
      </c>
      <c r="I145" s="147"/>
      <c r="L145" s="31"/>
      <c r="M145" s="148"/>
      <c r="T145" s="55"/>
      <c r="AT145" s="16" t="s">
        <v>210</v>
      </c>
      <c r="AU145" s="16" t="s">
        <v>81</v>
      </c>
    </row>
    <row r="146" spans="2:65" s="1" customFormat="1" ht="16.5" customHeight="1">
      <c r="B146" s="31"/>
      <c r="C146" s="132" t="s">
        <v>237</v>
      </c>
      <c r="D146" s="132" t="s">
        <v>175</v>
      </c>
      <c r="E146" s="133" t="s">
        <v>1275</v>
      </c>
      <c r="F146" s="134" t="s">
        <v>1276</v>
      </c>
      <c r="G146" s="135" t="s">
        <v>1254</v>
      </c>
      <c r="H146" s="136">
        <v>1</v>
      </c>
      <c r="I146" s="137"/>
      <c r="J146" s="138">
        <f>ROUND(I146*H146,2)</f>
        <v>0</v>
      </c>
      <c r="K146" s="134" t="s">
        <v>1</v>
      </c>
      <c r="L146" s="31"/>
      <c r="M146" s="139" t="s">
        <v>1</v>
      </c>
      <c r="N146" s="140" t="s">
        <v>38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180</v>
      </c>
      <c r="AT146" s="143" t="s">
        <v>175</v>
      </c>
      <c r="AU146" s="143" t="s">
        <v>81</v>
      </c>
      <c r="AY146" s="16" t="s">
        <v>173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81</v>
      </c>
      <c r="BK146" s="144">
        <f>ROUND(I146*H146,2)</f>
        <v>0</v>
      </c>
      <c r="BL146" s="16" t="s">
        <v>180</v>
      </c>
      <c r="BM146" s="143" t="s">
        <v>295</v>
      </c>
    </row>
    <row r="147" spans="2:65" s="1" customFormat="1" ht="11.25">
      <c r="B147" s="31"/>
      <c r="D147" s="145" t="s">
        <v>182</v>
      </c>
      <c r="F147" s="146" t="s">
        <v>1276</v>
      </c>
      <c r="I147" s="147"/>
      <c r="L147" s="31"/>
      <c r="M147" s="148"/>
      <c r="T147" s="55"/>
      <c r="AT147" s="16" t="s">
        <v>182</v>
      </c>
      <c r="AU147" s="16" t="s">
        <v>81</v>
      </c>
    </row>
    <row r="148" spans="2:65" s="1" customFormat="1" ht="19.5">
      <c r="B148" s="31"/>
      <c r="D148" s="145" t="s">
        <v>210</v>
      </c>
      <c r="F148" s="166" t="s">
        <v>1277</v>
      </c>
      <c r="I148" s="147"/>
      <c r="L148" s="31"/>
      <c r="M148" s="148"/>
      <c r="T148" s="55"/>
      <c r="AT148" s="16" t="s">
        <v>210</v>
      </c>
      <c r="AU148" s="16" t="s">
        <v>81</v>
      </c>
    </row>
    <row r="149" spans="2:65" s="1" customFormat="1" ht="16.5" customHeight="1">
      <c r="B149" s="31"/>
      <c r="C149" s="132" t="s">
        <v>242</v>
      </c>
      <c r="D149" s="132" t="s">
        <v>175</v>
      </c>
      <c r="E149" s="133" t="s">
        <v>1278</v>
      </c>
      <c r="F149" s="134" t="s">
        <v>1279</v>
      </c>
      <c r="G149" s="135" t="s">
        <v>1254</v>
      </c>
      <c r="H149" s="136">
        <v>3</v>
      </c>
      <c r="I149" s="137"/>
      <c r="J149" s="138">
        <f>ROUND(I149*H149,2)</f>
        <v>0</v>
      </c>
      <c r="K149" s="134" t="s">
        <v>1</v>
      </c>
      <c r="L149" s="31"/>
      <c r="M149" s="139" t="s">
        <v>1</v>
      </c>
      <c r="N149" s="140" t="s">
        <v>38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180</v>
      </c>
      <c r="AT149" s="143" t="s">
        <v>175</v>
      </c>
      <c r="AU149" s="143" t="s">
        <v>81</v>
      </c>
      <c r="AY149" s="16" t="s">
        <v>173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81</v>
      </c>
      <c r="BK149" s="144">
        <f>ROUND(I149*H149,2)</f>
        <v>0</v>
      </c>
      <c r="BL149" s="16" t="s">
        <v>180</v>
      </c>
      <c r="BM149" s="143" t="s">
        <v>308</v>
      </c>
    </row>
    <row r="150" spans="2:65" s="1" customFormat="1" ht="11.25">
      <c r="B150" s="31"/>
      <c r="D150" s="145" t="s">
        <v>182</v>
      </c>
      <c r="F150" s="146" t="s">
        <v>1279</v>
      </c>
      <c r="I150" s="147"/>
      <c r="L150" s="31"/>
      <c r="M150" s="148"/>
      <c r="T150" s="55"/>
      <c r="AT150" s="16" t="s">
        <v>182</v>
      </c>
      <c r="AU150" s="16" t="s">
        <v>81</v>
      </c>
    </row>
    <row r="151" spans="2:65" s="1" customFormat="1" ht="19.5">
      <c r="B151" s="31"/>
      <c r="D151" s="145" t="s">
        <v>210</v>
      </c>
      <c r="F151" s="166" t="s">
        <v>1277</v>
      </c>
      <c r="I151" s="147"/>
      <c r="L151" s="31"/>
      <c r="M151" s="148"/>
      <c r="T151" s="55"/>
      <c r="AT151" s="16" t="s">
        <v>210</v>
      </c>
      <c r="AU151" s="16" t="s">
        <v>81</v>
      </c>
    </row>
    <row r="152" spans="2:65" s="1" customFormat="1" ht="16.5" customHeight="1">
      <c r="B152" s="31"/>
      <c r="C152" s="132" t="s">
        <v>8</v>
      </c>
      <c r="D152" s="132" t="s">
        <v>175</v>
      </c>
      <c r="E152" s="133" t="s">
        <v>1280</v>
      </c>
      <c r="F152" s="134" t="s">
        <v>1281</v>
      </c>
      <c r="G152" s="135" t="s">
        <v>1254</v>
      </c>
      <c r="H152" s="136">
        <v>1</v>
      </c>
      <c r="I152" s="137"/>
      <c r="J152" s="138">
        <f>ROUND(I152*H152,2)</f>
        <v>0</v>
      </c>
      <c r="K152" s="134" t="s">
        <v>1</v>
      </c>
      <c r="L152" s="31"/>
      <c r="M152" s="139" t="s">
        <v>1</v>
      </c>
      <c r="N152" s="140" t="s">
        <v>38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180</v>
      </c>
      <c r="AT152" s="143" t="s">
        <v>175</v>
      </c>
      <c r="AU152" s="143" t="s">
        <v>81</v>
      </c>
      <c r="AY152" s="16" t="s">
        <v>173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81</v>
      </c>
      <c r="BK152" s="144">
        <f>ROUND(I152*H152,2)</f>
        <v>0</v>
      </c>
      <c r="BL152" s="16" t="s">
        <v>180</v>
      </c>
      <c r="BM152" s="143" t="s">
        <v>319</v>
      </c>
    </row>
    <row r="153" spans="2:65" s="1" customFormat="1" ht="11.25">
      <c r="B153" s="31"/>
      <c r="D153" s="145" t="s">
        <v>182</v>
      </c>
      <c r="F153" s="146" t="s">
        <v>1281</v>
      </c>
      <c r="I153" s="147"/>
      <c r="L153" s="31"/>
      <c r="M153" s="148"/>
      <c r="T153" s="55"/>
      <c r="AT153" s="16" t="s">
        <v>182</v>
      </c>
      <c r="AU153" s="16" t="s">
        <v>81</v>
      </c>
    </row>
    <row r="154" spans="2:65" s="1" customFormat="1" ht="19.5">
      <c r="B154" s="31"/>
      <c r="D154" s="145" t="s">
        <v>210</v>
      </c>
      <c r="F154" s="166" t="s">
        <v>1277</v>
      </c>
      <c r="I154" s="147"/>
      <c r="L154" s="31"/>
      <c r="M154" s="148"/>
      <c r="T154" s="55"/>
      <c r="AT154" s="16" t="s">
        <v>210</v>
      </c>
      <c r="AU154" s="16" t="s">
        <v>81</v>
      </c>
    </row>
    <row r="155" spans="2:65" s="1" customFormat="1" ht="16.5" customHeight="1">
      <c r="B155" s="31"/>
      <c r="C155" s="132" t="s">
        <v>252</v>
      </c>
      <c r="D155" s="132" t="s">
        <v>175</v>
      </c>
      <c r="E155" s="133" t="s">
        <v>1282</v>
      </c>
      <c r="F155" s="134" t="s">
        <v>1283</v>
      </c>
      <c r="G155" s="135" t="s">
        <v>1254</v>
      </c>
      <c r="H155" s="136">
        <v>6</v>
      </c>
      <c r="I155" s="137"/>
      <c r="J155" s="138">
        <f>ROUND(I155*H155,2)</f>
        <v>0</v>
      </c>
      <c r="K155" s="134" t="s">
        <v>1</v>
      </c>
      <c r="L155" s="31"/>
      <c r="M155" s="139" t="s">
        <v>1</v>
      </c>
      <c r="N155" s="140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180</v>
      </c>
      <c r="AT155" s="143" t="s">
        <v>175</v>
      </c>
      <c r="AU155" s="143" t="s">
        <v>81</v>
      </c>
      <c r="AY155" s="16" t="s">
        <v>173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81</v>
      </c>
      <c r="BK155" s="144">
        <f>ROUND(I155*H155,2)</f>
        <v>0</v>
      </c>
      <c r="BL155" s="16" t="s">
        <v>180</v>
      </c>
      <c r="BM155" s="143" t="s">
        <v>330</v>
      </c>
    </row>
    <row r="156" spans="2:65" s="1" customFormat="1" ht="11.25">
      <c r="B156" s="31"/>
      <c r="D156" s="145" t="s">
        <v>182</v>
      </c>
      <c r="F156" s="146" t="s">
        <v>1283</v>
      </c>
      <c r="I156" s="147"/>
      <c r="L156" s="31"/>
      <c r="M156" s="148"/>
      <c r="T156" s="55"/>
      <c r="AT156" s="16" t="s">
        <v>182</v>
      </c>
      <c r="AU156" s="16" t="s">
        <v>81</v>
      </c>
    </row>
    <row r="157" spans="2:65" s="1" customFormat="1" ht="19.5">
      <c r="B157" s="31"/>
      <c r="D157" s="145" t="s">
        <v>210</v>
      </c>
      <c r="F157" s="166" t="s">
        <v>1277</v>
      </c>
      <c r="I157" s="147"/>
      <c r="L157" s="31"/>
      <c r="M157" s="148"/>
      <c r="T157" s="55"/>
      <c r="AT157" s="16" t="s">
        <v>210</v>
      </c>
      <c r="AU157" s="16" t="s">
        <v>81</v>
      </c>
    </row>
    <row r="158" spans="2:65" s="1" customFormat="1" ht="16.5" customHeight="1">
      <c r="B158" s="31"/>
      <c r="C158" s="132" t="s">
        <v>259</v>
      </c>
      <c r="D158" s="132" t="s">
        <v>175</v>
      </c>
      <c r="E158" s="133" t="s">
        <v>1284</v>
      </c>
      <c r="F158" s="134" t="s">
        <v>1285</v>
      </c>
      <c r="G158" s="135" t="s">
        <v>1254</v>
      </c>
      <c r="H158" s="136">
        <v>2</v>
      </c>
      <c r="I158" s="137"/>
      <c r="J158" s="138">
        <f>ROUND(I158*H158,2)</f>
        <v>0</v>
      </c>
      <c r="K158" s="134" t="s">
        <v>1</v>
      </c>
      <c r="L158" s="31"/>
      <c r="M158" s="139" t="s">
        <v>1</v>
      </c>
      <c r="N158" s="140" t="s">
        <v>38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180</v>
      </c>
      <c r="AT158" s="143" t="s">
        <v>175</v>
      </c>
      <c r="AU158" s="143" t="s">
        <v>81</v>
      </c>
      <c r="AY158" s="16" t="s">
        <v>173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81</v>
      </c>
      <c r="BK158" s="144">
        <f>ROUND(I158*H158,2)</f>
        <v>0</v>
      </c>
      <c r="BL158" s="16" t="s">
        <v>180</v>
      </c>
      <c r="BM158" s="143" t="s">
        <v>343</v>
      </c>
    </row>
    <row r="159" spans="2:65" s="1" customFormat="1" ht="11.25">
      <c r="B159" s="31"/>
      <c r="D159" s="145" t="s">
        <v>182</v>
      </c>
      <c r="F159" s="146" t="s">
        <v>1285</v>
      </c>
      <c r="I159" s="147"/>
      <c r="L159" s="31"/>
      <c r="M159" s="148"/>
      <c r="T159" s="55"/>
      <c r="AT159" s="16" t="s">
        <v>182</v>
      </c>
      <c r="AU159" s="16" t="s">
        <v>81</v>
      </c>
    </row>
    <row r="160" spans="2:65" s="1" customFormat="1" ht="19.5">
      <c r="B160" s="31"/>
      <c r="D160" s="145" t="s">
        <v>210</v>
      </c>
      <c r="F160" s="166" t="s">
        <v>1277</v>
      </c>
      <c r="I160" s="147"/>
      <c r="L160" s="31"/>
      <c r="M160" s="148"/>
      <c r="T160" s="55"/>
      <c r="AT160" s="16" t="s">
        <v>210</v>
      </c>
      <c r="AU160" s="16" t="s">
        <v>81</v>
      </c>
    </row>
    <row r="161" spans="2:65" s="1" customFormat="1" ht="24.2" customHeight="1">
      <c r="B161" s="31"/>
      <c r="C161" s="132" t="s">
        <v>264</v>
      </c>
      <c r="D161" s="132" t="s">
        <v>175</v>
      </c>
      <c r="E161" s="133" t="s">
        <v>1286</v>
      </c>
      <c r="F161" s="134" t="s">
        <v>1287</v>
      </c>
      <c r="G161" s="135" t="s">
        <v>1254</v>
      </c>
      <c r="H161" s="136">
        <v>1</v>
      </c>
      <c r="I161" s="137"/>
      <c r="J161" s="138">
        <f>ROUND(I161*H161,2)</f>
        <v>0</v>
      </c>
      <c r="K161" s="134" t="s">
        <v>1</v>
      </c>
      <c r="L161" s="31"/>
      <c r="M161" s="139" t="s">
        <v>1</v>
      </c>
      <c r="N161" s="140" t="s">
        <v>38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180</v>
      </c>
      <c r="AT161" s="143" t="s">
        <v>175</v>
      </c>
      <c r="AU161" s="143" t="s">
        <v>81</v>
      </c>
      <c r="AY161" s="16" t="s">
        <v>173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81</v>
      </c>
      <c r="BK161" s="144">
        <f>ROUND(I161*H161,2)</f>
        <v>0</v>
      </c>
      <c r="BL161" s="16" t="s">
        <v>180</v>
      </c>
      <c r="BM161" s="143" t="s">
        <v>354</v>
      </c>
    </row>
    <row r="162" spans="2:65" s="1" customFormat="1" ht="11.25">
      <c r="B162" s="31"/>
      <c r="D162" s="145" t="s">
        <v>182</v>
      </c>
      <c r="F162" s="146" t="s">
        <v>1287</v>
      </c>
      <c r="I162" s="147"/>
      <c r="L162" s="31"/>
      <c r="M162" s="148"/>
      <c r="T162" s="55"/>
      <c r="AT162" s="16" t="s">
        <v>182</v>
      </c>
      <c r="AU162" s="16" t="s">
        <v>81</v>
      </c>
    </row>
    <row r="163" spans="2:65" s="1" customFormat="1" ht="24.2" customHeight="1">
      <c r="B163" s="31"/>
      <c r="C163" s="132" t="s">
        <v>269</v>
      </c>
      <c r="D163" s="132" t="s">
        <v>175</v>
      </c>
      <c r="E163" s="133" t="s">
        <v>1288</v>
      </c>
      <c r="F163" s="134" t="s">
        <v>1289</v>
      </c>
      <c r="G163" s="135" t="s">
        <v>1254</v>
      </c>
      <c r="H163" s="136">
        <v>4</v>
      </c>
      <c r="I163" s="137"/>
      <c r="J163" s="138">
        <f>ROUND(I163*H163,2)</f>
        <v>0</v>
      </c>
      <c r="K163" s="134" t="s">
        <v>1</v>
      </c>
      <c r="L163" s="31"/>
      <c r="M163" s="139" t="s">
        <v>1</v>
      </c>
      <c r="N163" s="140" t="s">
        <v>38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180</v>
      </c>
      <c r="AT163" s="143" t="s">
        <v>175</v>
      </c>
      <c r="AU163" s="143" t="s">
        <v>81</v>
      </c>
      <c r="AY163" s="16" t="s">
        <v>173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81</v>
      </c>
      <c r="BK163" s="144">
        <f>ROUND(I163*H163,2)</f>
        <v>0</v>
      </c>
      <c r="BL163" s="16" t="s">
        <v>180</v>
      </c>
      <c r="BM163" s="143" t="s">
        <v>367</v>
      </c>
    </row>
    <row r="164" spans="2:65" s="1" customFormat="1" ht="11.25">
      <c r="B164" s="31"/>
      <c r="D164" s="145" t="s">
        <v>182</v>
      </c>
      <c r="F164" s="146" t="s">
        <v>1289</v>
      </c>
      <c r="I164" s="147"/>
      <c r="L164" s="31"/>
      <c r="M164" s="148"/>
      <c r="T164" s="55"/>
      <c r="AT164" s="16" t="s">
        <v>182</v>
      </c>
      <c r="AU164" s="16" t="s">
        <v>81</v>
      </c>
    </row>
    <row r="165" spans="2:65" s="1" customFormat="1" ht="19.5">
      <c r="B165" s="31"/>
      <c r="D165" s="145" t="s">
        <v>210</v>
      </c>
      <c r="F165" s="166" t="s">
        <v>1290</v>
      </c>
      <c r="I165" s="147"/>
      <c r="L165" s="31"/>
      <c r="M165" s="148"/>
      <c r="T165" s="55"/>
      <c r="AT165" s="16" t="s">
        <v>210</v>
      </c>
      <c r="AU165" s="16" t="s">
        <v>81</v>
      </c>
    </row>
    <row r="166" spans="2:65" s="1" customFormat="1" ht="24.2" customHeight="1">
      <c r="B166" s="31"/>
      <c r="C166" s="132" t="s">
        <v>274</v>
      </c>
      <c r="D166" s="132" t="s">
        <v>175</v>
      </c>
      <c r="E166" s="133" t="s">
        <v>1291</v>
      </c>
      <c r="F166" s="134" t="s">
        <v>1292</v>
      </c>
      <c r="G166" s="135" t="s">
        <v>1254</v>
      </c>
      <c r="H166" s="136">
        <v>6</v>
      </c>
      <c r="I166" s="137"/>
      <c r="J166" s="138">
        <f>ROUND(I166*H166,2)</f>
        <v>0</v>
      </c>
      <c r="K166" s="134" t="s">
        <v>1</v>
      </c>
      <c r="L166" s="31"/>
      <c r="M166" s="139" t="s">
        <v>1</v>
      </c>
      <c r="N166" s="140" t="s">
        <v>38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180</v>
      </c>
      <c r="AT166" s="143" t="s">
        <v>175</v>
      </c>
      <c r="AU166" s="143" t="s">
        <v>81</v>
      </c>
      <c r="AY166" s="16" t="s">
        <v>173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81</v>
      </c>
      <c r="BK166" s="144">
        <f>ROUND(I166*H166,2)</f>
        <v>0</v>
      </c>
      <c r="BL166" s="16" t="s">
        <v>180</v>
      </c>
      <c r="BM166" s="143" t="s">
        <v>380</v>
      </c>
    </row>
    <row r="167" spans="2:65" s="1" customFormat="1" ht="11.25">
      <c r="B167" s="31"/>
      <c r="D167" s="145" t="s">
        <v>182</v>
      </c>
      <c r="F167" s="146" t="s">
        <v>1292</v>
      </c>
      <c r="I167" s="147"/>
      <c r="L167" s="31"/>
      <c r="M167" s="148"/>
      <c r="T167" s="55"/>
      <c r="AT167" s="16" t="s">
        <v>182</v>
      </c>
      <c r="AU167" s="16" t="s">
        <v>81</v>
      </c>
    </row>
    <row r="168" spans="2:65" s="1" customFormat="1" ht="19.5">
      <c r="B168" s="31"/>
      <c r="D168" s="145" t="s">
        <v>210</v>
      </c>
      <c r="F168" s="166" t="s">
        <v>1293</v>
      </c>
      <c r="I168" s="147"/>
      <c r="L168" s="31"/>
      <c r="M168" s="148"/>
      <c r="T168" s="55"/>
      <c r="AT168" s="16" t="s">
        <v>210</v>
      </c>
      <c r="AU168" s="16" t="s">
        <v>81</v>
      </c>
    </row>
    <row r="169" spans="2:65" s="1" customFormat="1" ht="24.2" customHeight="1">
      <c r="B169" s="31"/>
      <c r="C169" s="132" t="s">
        <v>279</v>
      </c>
      <c r="D169" s="132" t="s">
        <v>175</v>
      </c>
      <c r="E169" s="133" t="s">
        <v>1294</v>
      </c>
      <c r="F169" s="134" t="s">
        <v>1295</v>
      </c>
      <c r="G169" s="135" t="s">
        <v>1254</v>
      </c>
      <c r="H169" s="136">
        <v>3</v>
      </c>
      <c r="I169" s="137"/>
      <c r="J169" s="138">
        <f>ROUND(I169*H169,2)</f>
        <v>0</v>
      </c>
      <c r="K169" s="134" t="s">
        <v>1</v>
      </c>
      <c r="L169" s="31"/>
      <c r="M169" s="139" t="s">
        <v>1</v>
      </c>
      <c r="N169" s="140" t="s">
        <v>38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180</v>
      </c>
      <c r="AT169" s="143" t="s">
        <v>175</v>
      </c>
      <c r="AU169" s="143" t="s">
        <v>81</v>
      </c>
      <c r="AY169" s="16" t="s">
        <v>173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81</v>
      </c>
      <c r="BK169" s="144">
        <f>ROUND(I169*H169,2)</f>
        <v>0</v>
      </c>
      <c r="BL169" s="16" t="s">
        <v>180</v>
      </c>
      <c r="BM169" s="143" t="s">
        <v>393</v>
      </c>
    </row>
    <row r="170" spans="2:65" s="1" customFormat="1" ht="11.25">
      <c r="B170" s="31"/>
      <c r="D170" s="145" t="s">
        <v>182</v>
      </c>
      <c r="F170" s="146" t="s">
        <v>1295</v>
      </c>
      <c r="I170" s="147"/>
      <c r="L170" s="31"/>
      <c r="M170" s="148"/>
      <c r="T170" s="55"/>
      <c r="AT170" s="16" t="s">
        <v>182</v>
      </c>
      <c r="AU170" s="16" t="s">
        <v>81</v>
      </c>
    </row>
    <row r="171" spans="2:65" s="1" customFormat="1" ht="19.5">
      <c r="B171" s="31"/>
      <c r="D171" s="145" t="s">
        <v>210</v>
      </c>
      <c r="F171" s="166" t="s">
        <v>1296</v>
      </c>
      <c r="I171" s="147"/>
      <c r="L171" s="31"/>
      <c r="M171" s="148"/>
      <c r="T171" s="55"/>
      <c r="AT171" s="16" t="s">
        <v>210</v>
      </c>
      <c r="AU171" s="16" t="s">
        <v>81</v>
      </c>
    </row>
    <row r="172" spans="2:65" s="1" customFormat="1" ht="16.5" customHeight="1">
      <c r="B172" s="31"/>
      <c r="C172" s="132" t="s">
        <v>289</v>
      </c>
      <c r="D172" s="132" t="s">
        <v>175</v>
      </c>
      <c r="E172" s="133" t="s">
        <v>1297</v>
      </c>
      <c r="F172" s="134" t="s">
        <v>1298</v>
      </c>
      <c r="G172" s="135" t="s">
        <v>1254</v>
      </c>
      <c r="H172" s="136">
        <v>7</v>
      </c>
      <c r="I172" s="137"/>
      <c r="J172" s="138">
        <f>ROUND(I172*H172,2)</f>
        <v>0</v>
      </c>
      <c r="K172" s="134" t="s">
        <v>1</v>
      </c>
      <c r="L172" s="31"/>
      <c r="M172" s="139" t="s">
        <v>1</v>
      </c>
      <c r="N172" s="140" t="s">
        <v>38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180</v>
      </c>
      <c r="AT172" s="143" t="s">
        <v>175</v>
      </c>
      <c r="AU172" s="143" t="s">
        <v>81</v>
      </c>
      <c r="AY172" s="16" t="s">
        <v>173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81</v>
      </c>
      <c r="BK172" s="144">
        <f>ROUND(I172*H172,2)</f>
        <v>0</v>
      </c>
      <c r="BL172" s="16" t="s">
        <v>180</v>
      </c>
      <c r="BM172" s="143" t="s">
        <v>411</v>
      </c>
    </row>
    <row r="173" spans="2:65" s="1" customFormat="1" ht="11.25">
      <c r="B173" s="31"/>
      <c r="D173" s="145" t="s">
        <v>182</v>
      </c>
      <c r="F173" s="146" t="s">
        <v>1298</v>
      </c>
      <c r="I173" s="147"/>
      <c r="L173" s="31"/>
      <c r="M173" s="148"/>
      <c r="T173" s="55"/>
      <c r="AT173" s="16" t="s">
        <v>182</v>
      </c>
      <c r="AU173" s="16" t="s">
        <v>81</v>
      </c>
    </row>
    <row r="174" spans="2:65" s="1" customFormat="1" ht="19.5">
      <c r="B174" s="31"/>
      <c r="D174" s="145" t="s">
        <v>210</v>
      </c>
      <c r="F174" s="166" t="s">
        <v>1299</v>
      </c>
      <c r="I174" s="147"/>
      <c r="L174" s="31"/>
      <c r="M174" s="148"/>
      <c r="T174" s="55"/>
      <c r="AT174" s="16" t="s">
        <v>210</v>
      </c>
      <c r="AU174" s="16" t="s">
        <v>81</v>
      </c>
    </row>
    <row r="175" spans="2:65" s="1" customFormat="1" ht="21.75" customHeight="1">
      <c r="B175" s="31"/>
      <c r="C175" s="132" t="s">
        <v>295</v>
      </c>
      <c r="D175" s="132" t="s">
        <v>175</v>
      </c>
      <c r="E175" s="133" t="s">
        <v>1300</v>
      </c>
      <c r="F175" s="134" t="s">
        <v>1301</v>
      </c>
      <c r="G175" s="135" t="s">
        <v>1254</v>
      </c>
      <c r="H175" s="136">
        <v>6</v>
      </c>
      <c r="I175" s="137"/>
      <c r="J175" s="138">
        <f>ROUND(I175*H175,2)</f>
        <v>0</v>
      </c>
      <c r="K175" s="134" t="s">
        <v>1</v>
      </c>
      <c r="L175" s="31"/>
      <c r="M175" s="139" t="s">
        <v>1</v>
      </c>
      <c r="N175" s="140" t="s">
        <v>38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180</v>
      </c>
      <c r="AT175" s="143" t="s">
        <v>175</v>
      </c>
      <c r="AU175" s="143" t="s">
        <v>81</v>
      </c>
      <c r="AY175" s="16" t="s">
        <v>173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81</v>
      </c>
      <c r="BK175" s="144">
        <f>ROUND(I175*H175,2)</f>
        <v>0</v>
      </c>
      <c r="BL175" s="16" t="s">
        <v>180</v>
      </c>
      <c r="BM175" s="143" t="s">
        <v>431</v>
      </c>
    </row>
    <row r="176" spans="2:65" s="1" customFormat="1" ht="11.25">
      <c r="B176" s="31"/>
      <c r="D176" s="145" t="s">
        <v>182</v>
      </c>
      <c r="F176" s="146" t="s">
        <v>1301</v>
      </c>
      <c r="I176" s="147"/>
      <c r="L176" s="31"/>
      <c r="M176" s="148"/>
      <c r="T176" s="55"/>
      <c r="AT176" s="16" t="s">
        <v>182</v>
      </c>
      <c r="AU176" s="16" t="s">
        <v>81</v>
      </c>
    </row>
    <row r="177" spans="2:65" s="1" customFormat="1" ht="24.2" customHeight="1">
      <c r="B177" s="31"/>
      <c r="C177" s="132" t="s">
        <v>7</v>
      </c>
      <c r="D177" s="132" t="s">
        <v>175</v>
      </c>
      <c r="E177" s="133" t="s">
        <v>1302</v>
      </c>
      <c r="F177" s="134" t="s">
        <v>1303</v>
      </c>
      <c r="G177" s="135" t="s">
        <v>1254</v>
      </c>
      <c r="H177" s="136">
        <v>10</v>
      </c>
      <c r="I177" s="137"/>
      <c r="J177" s="138">
        <f>ROUND(I177*H177,2)</f>
        <v>0</v>
      </c>
      <c r="K177" s="134" t="s">
        <v>1</v>
      </c>
      <c r="L177" s="31"/>
      <c r="M177" s="139" t="s">
        <v>1</v>
      </c>
      <c r="N177" s="140" t="s">
        <v>38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180</v>
      </c>
      <c r="AT177" s="143" t="s">
        <v>175</v>
      </c>
      <c r="AU177" s="143" t="s">
        <v>81</v>
      </c>
      <c r="AY177" s="16" t="s">
        <v>173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81</v>
      </c>
      <c r="BK177" s="144">
        <f>ROUND(I177*H177,2)</f>
        <v>0</v>
      </c>
      <c r="BL177" s="16" t="s">
        <v>180</v>
      </c>
      <c r="BM177" s="143" t="s">
        <v>440</v>
      </c>
    </row>
    <row r="178" spans="2:65" s="1" customFormat="1" ht="11.25">
      <c r="B178" s="31"/>
      <c r="D178" s="145" t="s">
        <v>182</v>
      </c>
      <c r="F178" s="146" t="s">
        <v>1303</v>
      </c>
      <c r="I178" s="147"/>
      <c r="L178" s="31"/>
      <c r="M178" s="148"/>
      <c r="T178" s="55"/>
      <c r="AT178" s="16" t="s">
        <v>182</v>
      </c>
      <c r="AU178" s="16" t="s">
        <v>81</v>
      </c>
    </row>
    <row r="179" spans="2:65" s="1" customFormat="1" ht="24.2" customHeight="1">
      <c r="B179" s="31"/>
      <c r="C179" s="132" t="s">
        <v>308</v>
      </c>
      <c r="D179" s="132" t="s">
        <v>175</v>
      </c>
      <c r="E179" s="133" t="s">
        <v>1304</v>
      </c>
      <c r="F179" s="134" t="s">
        <v>1305</v>
      </c>
      <c r="G179" s="135" t="s">
        <v>1254</v>
      </c>
      <c r="H179" s="136">
        <v>20</v>
      </c>
      <c r="I179" s="137"/>
      <c r="J179" s="138">
        <f>ROUND(I179*H179,2)</f>
        <v>0</v>
      </c>
      <c r="K179" s="134" t="s">
        <v>1</v>
      </c>
      <c r="L179" s="31"/>
      <c r="M179" s="139" t="s">
        <v>1</v>
      </c>
      <c r="N179" s="140" t="s">
        <v>38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180</v>
      </c>
      <c r="AT179" s="143" t="s">
        <v>175</v>
      </c>
      <c r="AU179" s="143" t="s">
        <v>81</v>
      </c>
      <c r="AY179" s="16" t="s">
        <v>173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81</v>
      </c>
      <c r="BK179" s="144">
        <f>ROUND(I179*H179,2)</f>
        <v>0</v>
      </c>
      <c r="BL179" s="16" t="s">
        <v>180</v>
      </c>
      <c r="BM179" s="143" t="s">
        <v>452</v>
      </c>
    </row>
    <row r="180" spans="2:65" s="1" customFormat="1" ht="11.25">
      <c r="B180" s="31"/>
      <c r="D180" s="145" t="s">
        <v>182</v>
      </c>
      <c r="F180" s="146" t="s">
        <v>1305</v>
      </c>
      <c r="I180" s="147"/>
      <c r="L180" s="31"/>
      <c r="M180" s="148"/>
      <c r="T180" s="55"/>
      <c r="AT180" s="16" t="s">
        <v>182</v>
      </c>
      <c r="AU180" s="16" t="s">
        <v>81</v>
      </c>
    </row>
    <row r="181" spans="2:65" s="1" customFormat="1" ht="24.2" customHeight="1">
      <c r="B181" s="31"/>
      <c r="C181" s="132" t="s">
        <v>314</v>
      </c>
      <c r="D181" s="132" t="s">
        <v>175</v>
      </c>
      <c r="E181" s="133" t="s">
        <v>1306</v>
      </c>
      <c r="F181" s="134" t="s">
        <v>1307</v>
      </c>
      <c r="G181" s="135" t="s">
        <v>1254</v>
      </c>
      <c r="H181" s="136">
        <v>5</v>
      </c>
      <c r="I181" s="137"/>
      <c r="J181" s="138">
        <f>ROUND(I181*H181,2)</f>
        <v>0</v>
      </c>
      <c r="K181" s="134" t="s">
        <v>1</v>
      </c>
      <c r="L181" s="31"/>
      <c r="M181" s="139" t="s">
        <v>1</v>
      </c>
      <c r="N181" s="140" t="s">
        <v>38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180</v>
      </c>
      <c r="AT181" s="143" t="s">
        <v>175</v>
      </c>
      <c r="AU181" s="143" t="s">
        <v>81</v>
      </c>
      <c r="AY181" s="16" t="s">
        <v>173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81</v>
      </c>
      <c r="BK181" s="144">
        <f>ROUND(I181*H181,2)</f>
        <v>0</v>
      </c>
      <c r="BL181" s="16" t="s">
        <v>180</v>
      </c>
      <c r="BM181" s="143" t="s">
        <v>462</v>
      </c>
    </row>
    <row r="182" spans="2:65" s="1" customFormat="1" ht="11.25">
      <c r="B182" s="31"/>
      <c r="D182" s="145" t="s">
        <v>182</v>
      </c>
      <c r="F182" s="146" t="s">
        <v>1307</v>
      </c>
      <c r="I182" s="147"/>
      <c r="L182" s="31"/>
      <c r="M182" s="148"/>
      <c r="T182" s="55"/>
      <c r="AT182" s="16" t="s">
        <v>182</v>
      </c>
      <c r="AU182" s="16" t="s">
        <v>81</v>
      </c>
    </row>
    <row r="183" spans="2:65" s="1" customFormat="1" ht="16.5" customHeight="1">
      <c r="B183" s="31"/>
      <c r="C183" s="132" t="s">
        <v>319</v>
      </c>
      <c r="D183" s="132" t="s">
        <v>175</v>
      </c>
      <c r="E183" s="133" t="s">
        <v>1308</v>
      </c>
      <c r="F183" s="134" t="s">
        <v>1309</v>
      </c>
      <c r="G183" s="135" t="s">
        <v>434</v>
      </c>
      <c r="H183" s="136">
        <v>1</v>
      </c>
      <c r="I183" s="137"/>
      <c r="J183" s="138">
        <f>ROUND(I183*H183,2)</f>
        <v>0</v>
      </c>
      <c r="K183" s="134" t="s">
        <v>1</v>
      </c>
      <c r="L183" s="31"/>
      <c r="M183" s="139" t="s">
        <v>1</v>
      </c>
      <c r="N183" s="140" t="s">
        <v>38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180</v>
      </c>
      <c r="AT183" s="143" t="s">
        <v>175</v>
      </c>
      <c r="AU183" s="143" t="s">
        <v>81</v>
      </c>
      <c r="AY183" s="16" t="s">
        <v>173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81</v>
      </c>
      <c r="BK183" s="144">
        <f>ROUND(I183*H183,2)</f>
        <v>0</v>
      </c>
      <c r="BL183" s="16" t="s">
        <v>180</v>
      </c>
      <c r="BM183" s="143" t="s">
        <v>475</v>
      </c>
    </row>
    <row r="184" spans="2:65" s="1" customFormat="1" ht="11.25">
      <c r="B184" s="31"/>
      <c r="D184" s="145" t="s">
        <v>182</v>
      </c>
      <c r="F184" s="146" t="s">
        <v>1309</v>
      </c>
      <c r="I184" s="147"/>
      <c r="L184" s="31"/>
      <c r="M184" s="148"/>
      <c r="T184" s="55"/>
      <c r="AT184" s="16" t="s">
        <v>182</v>
      </c>
      <c r="AU184" s="16" t="s">
        <v>81</v>
      </c>
    </row>
    <row r="185" spans="2:65" s="1" customFormat="1" ht="19.5">
      <c r="B185" s="31"/>
      <c r="D185" s="145" t="s">
        <v>210</v>
      </c>
      <c r="F185" s="166" t="s">
        <v>1310</v>
      </c>
      <c r="I185" s="147"/>
      <c r="L185" s="31"/>
      <c r="M185" s="148"/>
      <c r="T185" s="55"/>
      <c r="AT185" s="16" t="s">
        <v>210</v>
      </c>
      <c r="AU185" s="16" t="s">
        <v>81</v>
      </c>
    </row>
    <row r="186" spans="2:65" s="1" customFormat="1" ht="16.5" customHeight="1">
      <c r="B186" s="31"/>
      <c r="C186" s="132" t="s">
        <v>325</v>
      </c>
      <c r="D186" s="132" t="s">
        <v>175</v>
      </c>
      <c r="E186" s="133" t="s">
        <v>1311</v>
      </c>
      <c r="F186" s="134" t="s">
        <v>1312</v>
      </c>
      <c r="G186" s="135" t="s">
        <v>434</v>
      </c>
      <c r="H186" s="136">
        <v>1</v>
      </c>
      <c r="I186" s="137"/>
      <c r="J186" s="138">
        <f>ROUND(I186*H186,2)</f>
        <v>0</v>
      </c>
      <c r="K186" s="134" t="s">
        <v>1</v>
      </c>
      <c r="L186" s="31"/>
      <c r="M186" s="139" t="s">
        <v>1</v>
      </c>
      <c r="N186" s="140" t="s">
        <v>38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180</v>
      </c>
      <c r="AT186" s="143" t="s">
        <v>175</v>
      </c>
      <c r="AU186" s="143" t="s">
        <v>81</v>
      </c>
      <c r="AY186" s="16" t="s">
        <v>173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81</v>
      </c>
      <c r="BK186" s="144">
        <f>ROUND(I186*H186,2)</f>
        <v>0</v>
      </c>
      <c r="BL186" s="16" t="s">
        <v>180</v>
      </c>
      <c r="BM186" s="143" t="s">
        <v>490</v>
      </c>
    </row>
    <row r="187" spans="2:65" s="1" customFormat="1" ht="11.25">
      <c r="B187" s="31"/>
      <c r="D187" s="145" t="s">
        <v>182</v>
      </c>
      <c r="F187" s="146" t="s">
        <v>1312</v>
      </c>
      <c r="I187" s="147"/>
      <c r="L187" s="31"/>
      <c r="M187" s="148"/>
      <c r="T187" s="55"/>
      <c r="AT187" s="16" t="s">
        <v>182</v>
      </c>
      <c r="AU187" s="16" t="s">
        <v>81</v>
      </c>
    </row>
    <row r="188" spans="2:65" s="1" customFormat="1" ht="19.5">
      <c r="B188" s="31"/>
      <c r="D188" s="145" t="s">
        <v>210</v>
      </c>
      <c r="F188" s="166" t="s">
        <v>1310</v>
      </c>
      <c r="I188" s="147"/>
      <c r="L188" s="31"/>
      <c r="M188" s="148"/>
      <c r="T188" s="55"/>
      <c r="AT188" s="16" t="s">
        <v>210</v>
      </c>
      <c r="AU188" s="16" t="s">
        <v>81</v>
      </c>
    </row>
    <row r="189" spans="2:65" s="1" customFormat="1" ht="16.5" customHeight="1">
      <c r="B189" s="31"/>
      <c r="C189" s="132" t="s">
        <v>330</v>
      </c>
      <c r="D189" s="132" t="s">
        <v>175</v>
      </c>
      <c r="E189" s="133" t="s">
        <v>1313</v>
      </c>
      <c r="F189" s="134" t="s">
        <v>1314</v>
      </c>
      <c r="G189" s="135" t="s">
        <v>434</v>
      </c>
      <c r="H189" s="136">
        <v>1</v>
      </c>
      <c r="I189" s="137"/>
      <c r="J189" s="138">
        <f>ROUND(I189*H189,2)</f>
        <v>0</v>
      </c>
      <c r="K189" s="134" t="s">
        <v>1</v>
      </c>
      <c r="L189" s="31"/>
      <c r="M189" s="139" t="s">
        <v>1</v>
      </c>
      <c r="N189" s="140" t="s">
        <v>38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180</v>
      </c>
      <c r="AT189" s="143" t="s">
        <v>175</v>
      </c>
      <c r="AU189" s="143" t="s">
        <v>81</v>
      </c>
      <c r="AY189" s="16" t="s">
        <v>173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81</v>
      </c>
      <c r="BK189" s="144">
        <f>ROUND(I189*H189,2)</f>
        <v>0</v>
      </c>
      <c r="BL189" s="16" t="s">
        <v>180</v>
      </c>
      <c r="BM189" s="143" t="s">
        <v>502</v>
      </c>
    </row>
    <row r="190" spans="2:65" s="1" customFormat="1" ht="11.25">
      <c r="B190" s="31"/>
      <c r="D190" s="145" t="s">
        <v>182</v>
      </c>
      <c r="F190" s="146" t="s">
        <v>1314</v>
      </c>
      <c r="I190" s="147"/>
      <c r="L190" s="31"/>
      <c r="M190" s="148"/>
      <c r="T190" s="55"/>
      <c r="AT190" s="16" t="s">
        <v>182</v>
      </c>
      <c r="AU190" s="16" t="s">
        <v>81</v>
      </c>
    </row>
    <row r="191" spans="2:65" s="1" customFormat="1" ht="16.5" customHeight="1">
      <c r="B191" s="31"/>
      <c r="C191" s="132" t="s">
        <v>336</v>
      </c>
      <c r="D191" s="132" t="s">
        <v>175</v>
      </c>
      <c r="E191" s="133" t="s">
        <v>1315</v>
      </c>
      <c r="F191" s="134" t="s">
        <v>1316</v>
      </c>
      <c r="G191" s="135" t="s">
        <v>434</v>
      </c>
      <c r="H191" s="136">
        <v>1</v>
      </c>
      <c r="I191" s="137"/>
      <c r="J191" s="138">
        <f>ROUND(I191*H191,2)</f>
        <v>0</v>
      </c>
      <c r="K191" s="134" t="s">
        <v>1</v>
      </c>
      <c r="L191" s="31"/>
      <c r="M191" s="139" t="s">
        <v>1</v>
      </c>
      <c r="N191" s="140" t="s">
        <v>38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180</v>
      </c>
      <c r="AT191" s="143" t="s">
        <v>175</v>
      </c>
      <c r="AU191" s="143" t="s">
        <v>81</v>
      </c>
      <c r="AY191" s="16" t="s">
        <v>173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81</v>
      </c>
      <c r="BK191" s="144">
        <f>ROUND(I191*H191,2)</f>
        <v>0</v>
      </c>
      <c r="BL191" s="16" t="s">
        <v>180</v>
      </c>
      <c r="BM191" s="143" t="s">
        <v>513</v>
      </c>
    </row>
    <row r="192" spans="2:65" s="1" customFormat="1" ht="11.25">
      <c r="B192" s="31"/>
      <c r="D192" s="145" t="s">
        <v>182</v>
      </c>
      <c r="F192" s="146" t="s">
        <v>1316</v>
      </c>
      <c r="I192" s="147"/>
      <c r="L192" s="31"/>
      <c r="M192" s="148"/>
      <c r="T192" s="55"/>
      <c r="AT192" s="16" t="s">
        <v>182</v>
      </c>
      <c r="AU192" s="16" t="s">
        <v>81</v>
      </c>
    </row>
    <row r="193" spans="2:65" s="1" customFormat="1" ht="19.5">
      <c r="B193" s="31"/>
      <c r="D193" s="145" t="s">
        <v>210</v>
      </c>
      <c r="F193" s="166" t="s">
        <v>1317</v>
      </c>
      <c r="I193" s="147"/>
      <c r="L193" s="31"/>
      <c r="M193" s="148"/>
      <c r="T193" s="55"/>
      <c r="AT193" s="16" t="s">
        <v>210</v>
      </c>
      <c r="AU193" s="16" t="s">
        <v>81</v>
      </c>
    </row>
    <row r="194" spans="2:65" s="1" customFormat="1" ht="24.2" customHeight="1">
      <c r="B194" s="31"/>
      <c r="C194" s="132" t="s">
        <v>343</v>
      </c>
      <c r="D194" s="132" t="s">
        <v>175</v>
      </c>
      <c r="E194" s="133" t="s">
        <v>1318</v>
      </c>
      <c r="F194" s="134" t="s">
        <v>1319</v>
      </c>
      <c r="G194" s="135" t="s">
        <v>434</v>
      </c>
      <c r="H194" s="136">
        <v>1</v>
      </c>
      <c r="I194" s="137"/>
      <c r="J194" s="138">
        <f>ROUND(I194*H194,2)</f>
        <v>0</v>
      </c>
      <c r="K194" s="134" t="s">
        <v>1</v>
      </c>
      <c r="L194" s="31"/>
      <c r="M194" s="139" t="s">
        <v>1</v>
      </c>
      <c r="N194" s="140" t="s">
        <v>38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180</v>
      </c>
      <c r="AT194" s="143" t="s">
        <v>175</v>
      </c>
      <c r="AU194" s="143" t="s">
        <v>81</v>
      </c>
      <c r="AY194" s="16" t="s">
        <v>173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81</v>
      </c>
      <c r="BK194" s="144">
        <f>ROUND(I194*H194,2)</f>
        <v>0</v>
      </c>
      <c r="BL194" s="16" t="s">
        <v>180</v>
      </c>
      <c r="BM194" s="143" t="s">
        <v>527</v>
      </c>
    </row>
    <row r="195" spans="2:65" s="1" customFormat="1" ht="11.25">
      <c r="B195" s="31"/>
      <c r="D195" s="145" t="s">
        <v>182</v>
      </c>
      <c r="F195" s="146" t="s">
        <v>1319</v>
      </c>
      <c r="I195" s="147"/>
      <c r="L195" s="31"/>
      <c r="M195" s="148"/>
      <c r="T195" s="55"/>
      <c r="AT195" s="16" t="s">
        <v>182</v>
      </c>
      <c r="AU195" s="16" t="s">
        <v>81</v>
      </c>
    </row>
    <row r="196" spans="2:65" s="1" customFormat="1" ht="19.5">
      <c r="B196" s="31"/>
      <c r="D196" s="145" t="s">
        <v>210</v>
      </c>
      <c r="F196" s="166" t="s">
        <v>1320</v>
      </c>
      <c r="I196" s="147"/>
      <c r="L196" s="31"/>
      <c r="M196" s="148"/>
      <c r="T196" s="55"/>
      <c r="AT196" s="16" t="s">
        <v>210</v>
      </c>
      <c r="AU196" s="16" t="s">
        <v>81</v>
      </c>
    </row>
    <row r="197" spans="2:65" s="1" customFormat="1" ht="24.2" customHeight="1">
      <c r="B197" s="31"/>
      <c r="C197" s="132" t="s">
        <v>348</v>
      </c>
      <c r="D197" s="132" t="s">
        <v>175</v>
      </c>
      <c r="E197" s="133" t="s">
        <v>1321</v>
      </c>
      <c r="F197" s="134" t="s">
        <v>1322</v>
      </c>
      <c r="G197" s="135" t="s">
        <v>434</v>
      </c>
      <c r="H197" s="136">
        <v>1</v>
      </c>
      <c r="I197" s="137"/>
      <c r="J197" s="138">
        <f>ROUND(I197*H197,2)</f>
        <v>0</v>
      </c>
      <c r="K197" s="134" t="s">
        <v>1</v>
      </c>
      <c r="L197" s="31"/>
      <c r="M197" s="139" t="s">
        <v>1</v>
      </c>
      <c r="N197" s="140" t="s">
        <v>38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180</v>
      </c>
      <c r="AT197" s="143" t="s">
        <v>175</v>
      </c>
      <c r="AU197" s="143" t="s">
        <v>81</v>
      </c>
      <c r="AY197" s="16" t="s">
        <v>173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81</v>
      </c>
      <c r="BK197" s="144">
        <f>ROUND(I197*H197,2)</f>
        <v>0</v>
      </c>
      <c r="BL197" s="16" t="s">
        <v>180</v>
      </c>
      <c r="BM197" s="143" t="s">
        <v>543</v>
      </c>
    </row>
    <row r="198" spans="2:65" s="1" customFormat="1" ht="11.25">
      <c r="B198" s="31"/>
      <c r="D198" s="145" t="s">
        <v>182</v>
      </c>
      <c r="F198" s="146" t="s">
        <v>1322</v>
      </c>
      <c r="I198" s="147"/>
      <c r="L198" s="31"/>
      <c r="M198" s="148"/>
      <c r="T198" s="55"/>
      <c r="AT198" s="16" t="s">
        <v>182</v>
      </c>
      <c r="AU198" s="16" t="s">
        <v>81</v>
      </c>
    </row>
    <row r="199" spans="2:65" s="1" customFormat="1" ht="19.5">
      <c r="B199" s="31"/>
      <c r="D199" s="145" t="s">
        <v>210</v>
      </c>
      <c r="F199" s="166" t="s">
        <v>1320</v>
      </c>
      <c r="I199" s="147"/>
      <c r="L199" s="31"/>
      <c r="M199" s="148"/>
      <c r="T199" s="55"/>
      <c r="AT199" s="16" t="s">
        <v>210</v>
      </c>
      <c r="AU199" s="16" t="s">
        <v>81</v>
      </c>
    </row>
    <row r="200" spans="2:65" s="1" customFormat="1" ht="24.2" customHeight="1">
      <c r="B200" s="31"/>
      <c r="C200" s="132" t="s">
        <v>354</v>
      </c>
      <c r="D200" s="132" t="s">
        <v>175</v>
      </c>
      <c r="E200" s="133" t="s">
        <v>1323</v>
      </c>
      <c r="F200" s="134" t="s">
        <v>1324</v>
      </c>
      <c r="G200" s="135" t="s">
        <v>434</v>
      </c>
      <c r="H200" s="136">
        <v>1</v>
      </c>
      <c r="I200" s="137"/>
      <c r="J200" s="138">
        <f>ROUND(I200*H200,2)</f>
        <v>0</v>
      </c>
      <c r="K200" s="134" t="s">
        <v>1</v>
      </c>
      <c r="L200" s="31"/>
      <c r="M200" s="139" t="s">
        <v>1</v>
      </c>
      <c r="N200" s="140" t="s">
        <v>38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180</v>
      </c>
      <c r="AT200" s="143" t="s">
        <v>175</v>
      </c>
      <c r="AU200" s="143" t="s">
        <v>81</v>
      </c>
      <c r="AY200" s="16" t="s">
        <v>173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81</v>
      </c>
      <c r="BK200" s="144">
        <f>ROUND(I200*H200,2)</f>
        <v>0</v>
      </c>
      <c r="BL200" s="16" t="s">
        <v>180</v>
      </c>
      <c r="BM200" s="143" t="s">
        <v>554</v>
      </c>
    </row>
    <row r="201" spans="2:65" s="1" customFormat="1" ht="19.5">
      <c r="B201" s="31"/>
      <c r="D201" s="145" t="s">
        <v>182</v>
      </c>
      <c r="F201" s="146" t="s">
        <v>1324</v>
      </c>
      <c r="I201" s="147"/>
      <c r="L201" s="31"/>
      <c r="M201" s="148"/>
      <c r="T201" s="55"/>
      <c r="AT201" s="16" t="s">
        <v>182</v>
      </c>
      <c r="AU201" s="16" t="s">
        <v>81</v>
      </c>
    </row>
    <row r="202" spans="2:65" s="11" customFormat="1" ht="25.9" customHeight="1">
      <c r="B202" s="120"/>
      <c r="D202" s="121" t="s">
        <v>72</v>
      </c>
      <c r="E202" s="122" t="s">
        <v>83</v>
      </c>
      <c r="F202" s="122" t="s">
        <v>1325</v>
      </c>
      <c r="I202" s="123"/>
      <c r="J202" s="124">
        <f>BK202</f>
        <v>0</v>
      </c>
      <c r="L202" s="120"/>
      <c r="M202" s="125"/>
      <c r="P202" s="126">
        <f>SUM(P203:P226)</f>
        <v>0</v>
      </c>
      <c r="R202" s="126">
        <f>SUM(R203:R226)</f>
        <v>0</v>
      </c>
      <c r="T202" s="127">
        <f>SUM(T203:T226)</f>
        <v>0</v>
      </c>
      <c r="AR202" s="121" t="s">
        <v>81</v>
      </c>
      <c r="AT202" s="128" t="s">
        <v>72</v>
      </c>
      <c r="AU202" s="128" t="s">
        <v>73</v>
      </c>
      <c r="AY202" s="121" t="s">
        <v>173</v>
      </c>
      <c r="BK202" s="129">
        <f>SUM(BK203:BK226)</f>
        <v>0</v>
      </c>
    </row>
    <row r="203" spans="2:65" s="1" customFormat="1" ht="16.5" customHeight="1">
      <c r="B203" s="31"/>
      <c r="C203" s="132" t="s">
        <v>360</v>
      </c>
      <c r="D203" s="132" t="s">
        <v>175</v>
      </c>
      <c r="E203" s="133" t="s">
        <v>1326</v>
      </c>
      <c r="F203" s="134" t="s">
        <v>1327</v>
      </c>
      <c r="G203" s="135" t="s">
        <v>1254</v>
      </c>
      <c r="H203" s="136">
        <v>2</v>
      </c>
      <c r="I203" s="137"/>
      <c r="J203" s="138">
        <f>ROUND(I203*H203,2)</f>
        <v>0</v>
      </c>
      <c r="K203" s="134" t="s">
        <v>1</v>
      </c>
      <c r="L203" s="31"/>
      <c r="M203" s="139" t="s">
        <v>1</v>
      </c>
      <c r="N203" s="140" t="s">
        <v>38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180</v>
      </c>
      <c r="AT203" s="143" t="s">
        <v>175</v>
      </c>
      <c r="AU203" s="143" t="s">
        <v>81</v>
      </c>
      <c r="AY203" s="16" t="s">
        <v>173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81</v>
      </c>
      <c r="BK203" s="144">
        <f>ROUND(I203*H203,2)</f>
        <v>0</v>
      </c>
      <c r="BL203" s="16" t="s">
        <v>180</v>
      </c>
      <c r="BM203" s="143" t="s">
        <v>567</v>
      </c>
    </row>
    <row r="204" spans="2:65" s="1" customFormat="1" ht="11.25">
      <c r="B204" s="31"/>
      <c r="D204" s="145" t="s">
        <v>182</v>
      </c>
      <c r="F204" s="146" t="s">
        <v>1327</v>
      </c>
      <c r="I204" s="147"/>
      <c r="L204" s="31"/>
      <c r="M204" s="148"/>
      <c r="T204" s="55"/>
      <c r="AT204" s="16" t="s">
        <v>182</v>
      </c>
      <c r="AU204" s="16" t="s">
        <v>81</v>
      </c>
    </row>
    <row r="205" spans="2:65" s="1" customFormat="1" ht="16.5" customHeight="1">
      <c r="B205" s="31"/>
      <c r="C205" s="132" t="s">
        <v>367</v>
      </c>
      <c r="D205" s="132" t="s">
        <v>175</v>
      </c>
      <c r="E205" s="133" t="s">
        <v>1328</v>
      </c>
      <c r="F205" s="134" t="s">
        <v>1329</v>
      </c>
      <c r="G205" s="135" t="s">
        <v>1254</v>
      </c>
      <c r="H205" s="136">
        <v>4</v>
      </c>
      <c r="I205" s="137"/>
      <c r="J205" s="138">
        <f>ROUND(I205*H205,2)</f>
        <v>0</v>
      </c>
      <c r="K205" s="134" t="s">
        <v>1</v>
      </c>
      <c r="L205" s="31"/>
      <c r="M205" s="139" t="s">
        <v>1</v>
      </c>
      <c r="N205" s="140" t="s">
        <v>38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180</v>
      </c>
      <c r="AT205" s="143" t="s">
        <v>175</v>
      </c>
      <c r="AU205" s="143" t="s">
        <v>81</v>
      </c>
      <c r="AY205" s="16" t="s">
        <v>173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81</v>
      </c>
      <c r="BK205" s="144">
        <f>ROUND(I205*H205,2)</f>
        <v>0</v>
      </c>
      <c r="BL205" s="16" t="s">
        <v>180</v>
      </c>
      <c r="BM205" s="143" t="s">
        <v>577</v>
      </c>
    </row>
    <row r="206" spans="2:65" s="1" customFormat="1" ht="11.25">
      <c r="B206" s="31"/>
      <c r="D206" s="145" t="s">
        <v>182</v>
      </c>
      <c r="F206" s="146" t="s">
        <v>1329</v>
      </c>
      <c r="I206" s="147"/>
      <c r="L206" s="31"/>
      <c r="M206" s="148"/>
      <c r="T206" s="55"/>
      <c r="AT206" s="16" t="s">
        <v>182</v>
      </c>
      <c r="AU206" s="16" t="s">
        <v>81</v>
      </c>
    </row>
    <row r="207" spans="2:65" s="1" customFormat="1" ht="16.5" customHeight="1">
      <c r="B207" s="31"/>
      <c r="C207" s="132" t="s">
        <v>374</v>
      </c>
      <c r="D207" s="132" t="s">
        <v>175</v>
      </c>
      <c r="E207" s="133" t="s">
        <v>1330</v>
      </c>
      <c r="F207" s="134" t="s">
        <v>1331</v>
      </c>
      <c r="G207" s="135" t="s">
        <v>1254</v>
      </c>
      <c r="H207" s="136">
        <v>2</v>
      </c>
      <c r="I207" s="137"/>
      <c r="J207" s="138">
        <f>ROUND(I207*H207,2)</f>
        <v>0</v>
      </c>
      <c r="K207" s="134" t="s">
        <v>1</v>
      </c>
      <c r="L207" s="31"/>
      <c r="M207" s="139" t="s">
        <v>1</v>
      </c>
      <c r="N207" s="140" t="s">
        <v>38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180</v>
      </c>
      <c r="AT207" s="143" t="s">
        <v>175</v>
      </c>
      <c r="AU207" s="143" t="s">
        <v>81</v>
      </c>
      <c r="AY207" s="16" t="s">
        <v>173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81</v>
      </c>
      <c r="BK207" s="144">
        <f>ROUND(I207*H207,2)</f>
        <v>0</v>
      </c>
      <c r="BL207" s="16" t="s">
        <v>180</v>
      </c>
      <c r="BM207" s="143" t="s">
        <v>588</v>
      </c>
    </row>
    <row r="208" spans="2:65" s="1" customFormat="1" ht="11.25">
      <c r="B208" s="31"/>
      <c r="D208" s="145" t="s">
        <v>182</v>
      </c>
      <c r="F208" s="146" t="s">
        <v>1331</v>
      </c>
      <c r="I208" s="147"/>
      <c r="L208" s="31"/>
      <c r="M208" s="148"/>
      <c r="T208" s="55"/>
      <c r="AT208" s="16" t="s">
        <v>182</v>
      </c>
      <c r="AU208" s="16" t="s">
        <v>81</v>
      </c>
    </row>
    <row r="209" spans="2:65" s="1" customFormat="1" ht="16.5" customHeight="1">
      <c r="B209" s="31"/>
      <c r="C209" s="132" t="s">
        <v>380</v>
      </c>
      <c r="D209" s="132" t="s">
        <v>175</v>
      </c>
      <c r="E209" s="133" t="s">
        <v>1332</v>
      </c>
      <c r="F209" s="134" t="s">
        <v>1333</v>
      </c>
      <c r="G209" s="135" t="s">
        <v>1254</v>
      </c>
      <c r="H209" s="136">
        <v>2</v>
      </c>
      <c r="I209" s="137"/>
      <c r="J209" s="138">
        <f>ROUND(I209*H209,2)</f>
        <v>0</v>
      </c>
      <c r="K209" s="134" t="s">
        <v>1</v>
      </c>
      <c r="L209" s="31"/>
      <c r="M209" s="139" t="s">
        <v>1</v>
      </c>
      <c r="N209" s="140" t="s">
        <v>38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180</v>
      </c>
      <c r="AT209" s="143" t="s">
        <v>175</v>
      </c>
      <c r="AU209" s="143" t="s">
        <v>81</v>
      </c>
      <c r="AY209" s="16" t="s">
        <v>173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81</v>
      </c>
      <c r="BK209" s="144">
        <f>ROUND(I209*H209,2)</f>
        <v>0</v>
      </c>
      <c r="BL209" s="16" t="s">
        <v>180</v>
      </c>
      <c r="BM209" s="143" t="s">
        <v>598</v>
      </c>
    </row>
    <row r="210" spans="2:65" s="1" customFormat="1" ht="11.25">
      <c r="B210" s="31"/>
      <c r="D210" s="145" t="s">
        <v>182</v>
      </c>
      <c r="F210" s="146" t="s">
        <v>1333</v>
      </c>
      <c r="I210" s="147"/>
      <c r="L210" s="31"/>
      <c r="M210" s="148"/>
      <c r="T210" s="55"/>
      <c r="AT210" s="16" t="s">
        <v>182</v>
      </c>
      <c r="AU210" s="16" t="s">
        <v>81</v>
      </c>
    </row>
    <row r="211" spans="2:65" s="1" customFormat="1" ht="19.5">
      <c r="B211" s="31"/>
      <c r="D211" s="145" t="s">
        <v>210</v>
      </c>
      <c r="F211" s="166" t="s">
        <v>1334</v>
      </c>
      <c r="I211" s="147"/>
      <c r="L211" s="31"/>
      <c r="M211" s="148"/>
      <c r="T211" s="55"/>
      <c r="AT211" s="16" t="s">
        <v>210</v>
      </c>
      <c r="AU211" s="16" t="s">
        <v>81</v>
      </c>
    </row>
    <row r="212" spans="2:65" s="1" customFormat="1" ht="16.5" customHeight="1">
      <c r="B212" s="31"/>
      <c r="C212" s="132" t="s">
        <v>386</v>
      </c>
      <c r="D212" s="132" t="s">
        <v>175</v>
      </c>
      <c r="E212" s="133" t="s">
        <v>1335</v>
      </c>
      <c r="F212" s="134" t="s">
        <v>1336</v>
      </c>
      <c r="G212" s="135" t="s">
        <v>1254</v>
      </c>
      <c r="H212" s="136">
        <v>4</v>
      </c>
      <c r="I212" s="137"/>
      <c r="J212" s="138">
        <f>ROUND(I212*H212,2)</f>
        <v>0</v>
      </c>
      <c r="K212" s="134" t="s">
        <v>1</v>
      </c>
      <c r="L212" s="31"/>
      <c r="M212" s="139" t="s">
        <v>1</v>
      </c>
      <c r="N212" s="140" t="s">
        <v>38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180</v>
      </c>
      <c r="AT212" s="143" t="s">
        <v>175</v>
      </c>
      <c r="AU212" s="143" t="s">
        <v>81</v>
      </c>
      <c r="AY212" s="16" t="s">
        <v>173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81</v>
      </c>
      <c r="BK212" s="144">
        <f>ROUND(I212*H212,2)</f>
        <v>0</v>
      </c>
      <c r="BL212" s="16" t="s">
        <v>180</v>
      </c>
      <c r="BM212" s="143" t="s">
        <v>608</v>
      </c>
    </row>
    <row r="213" spans="2:65" s="1" customFormat="1" ht="11.25">
      <c r="B213" s="31"/>
      <c r="D213" s="145" t="s">
        <v>182</v>
      </c>
      <c r="F213" s="146" t="s">
        <v>1336</v>
      </c>
      <c r="I213" s="147"/>
      <c r="L213" s="31"/>
      <c r="M213" s="148"/>
      <c r="T213" s="55"/>
      <c r="AT213" s="16" t="s">
        <v>182</v>
      </c>
      <c r="AU213" s="16" t="s">
        <v>81</v>
      </c>
    </row>
    <row r="214" spans="2:65" s="1" customFormat="1" ht="16.5" customHeight="1">
      <c r="B214" s="31"/>
      <c r="C214" s="132" t="s">
        <v>393</v>
      </c>
      <c r="D214" s="132" t="s">
        <v>175</v>
      </c>
      <c r="E214" s="133" t="s">
        <v>1337</v>
      </c>
      <c r="F214" s="134" t="s">
        <v>1338</v>
      </c>
      <c r="G214" s="135" t="s">
        <v>1254</v>
      </c>
      <c r="H214" s="136">
        <v>1</v>
      </c>
      <c r="I214" s="137"/>
      <c r="J214" s="138">
        <f>ROUND(I214*H214,2)</f>
        <v>0</v>
      </c>
      <c r="K214" s="134" t="s">
        <v>1</v>
      </c>
      <c r="L214" s="31"/>
      <c r="M214" s="139" t="s">
        <v>1</v>
      </c>
      <c r="N214" s="140" t="s">
        <v>38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180</v>
      </c>
      <c r="AT214" s="143" t="s">
        <v>175</v>
      </c>
      <c r="AU214" s="143" t="s">
        <v>81</v>
      </c>
      <c r="AY214" s="16" t="s">
        <v>173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81</v>
      </c>
      <c r="BK214" s="144">
        <f>ROUND(I214*H214,2)</f>
        <v>0</v>
      </c>
      <c r="BL214" s="16" t="s">
        <v>180</v>
      </c>
      <c r="BM214" s="143" t="s">
        <v>617</v>
      </c>
    </row>
    <row r="215" spans="2:65" s="1" customFormat="1" ht="11.25">
      <c r="B215" s="31"/>
      <c r="D215" s="145" t="s">
        <v>182</v>
      </c>
      <c r="F215" s="146" t="s">
        <v>1338</v>
      </c>
      <c r="I215" s="147"/>
      <c r="L215" s="31"/>
      <c r="M215" s="148"/>
      <c r="T215" s="55"/>
      <c r="AT215" s="16" t="s">
        <v>182</v>
      </c>
      <c r="AU215" s="16" t="s">
        <v>81</v>
      </c>
    </row>
    <row r="216" spans="2:65" s="1" customFormat="1" ht="19.5">
      <c r="B216" s="31"/>
      <c r="D216" s="145" t="s">
        <v>210</v>
      </c>
      <c r="F216" s="166" t="s">
        <v>1339</v>
      </c>
      <c r="I216" s="147"/>
      <c r="L216" s="31"/>
      <c r="M216" s="148"/>
      <c r="T216" s="55"/>
      <c r="AT216" s="16" t="s">
        <v>210</v>
      </c>
      <c r="AU216" s="16" t="s">
        <v>81</v>
      </c>
    </row>
    <row r="217" spans="2:65" s="1" customFormat="1" ht="16.5" customHeight="1">
      <c r="B217" s="31"/>
      <c r="C217" s="132" t="s">
        <v>399</v>
      </c>
      <c r="D217" s="132" t="s">
        <v>175</v>
      </c>
      <c r="E217" s="133" t="s">
        <v>1340</v>
      </c>
      <c r="F217" s="134" t="s">
        <v>1341</v>
      </c>
      <c r="G217" s="135" t="s">
        <v>1254</v>
      </c>
      <c r="H217" s="136">
        <v>2</v>
      </c>
      <c r="I217" s="137"/>
      <c r="J217" s="138">
        <f>ROUND(I217*H217,2)</f>
        <v>0</v>
      </c>
      <c r="K217" s="134" t="s">
        <v>1</v>
      </c>
      <c r="L217" s="31"/>
      <c r="M217" s="139" t="s">
        <v>1</v>
      </c>
      <c r="N217" s="140" t="s">
        <v>38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180</v>
      </c>
      <c r="AT217" s="143" t="s">
        <v>175</v>
      </c>
      <c r="AU217" s="143" t="s">
        <v>81</v>
      </c>
      <c r="AY217" s="16" t="s">
        <v>173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81</v>
      </c>
      <c r="BK217" s="144">
        <f>ROUND(I217*H217,2)</f>
        <v>0</v>
      </c>
      <c r="BL217" s="16" t="s">
        <v>180</v>
      </c>
      <c r="BM217" s="143" t="s">
        <v>629</v>
      </c>
    </row>
    <row r="218" spans="2:65" s="1" customFormat="1" ht="11.25">
      <c r="B218" s="31"/>
      <c r="D218" s="145" t="s">
        <v>182</v>
      </c>
      <c r="F218" s="146" t="s">
        <v>1341</v>
      </c>
      <c r="I218" s="147"/>
      <c r="L218" s="31"/>
      <c r="M218" s="148"/>
      <c r="T218" s="55"/>
      <c r="AT218" s="16" t="s">
        <v>182</v>
      </c>
      <c r="AU218" s="16" t="s">
        <v>81</v>
      </c>
    </row>
    <row r="219" spans="2:65" s="1" customFormat="1" ht="21.75" customHeight="1">
      <c r="B219" s="31"/>
      <c r="C219" s="132" t="s">
        <v>411</v>
      </c>
      <c r="D219" s="132" t="s">
        <v>175</v>
      </c>
      <c r="E219" s="133" t="s">
        <v>1342</v>
      </c>
      <c r="F219" s="134" t="s">
        <v>1343</v>
      </c>
      <c r="G219" s="135" t="s">
        <v>1344</v>
      </c>
      <c r="H219" s="136">
        <v>2</v>
      </c>
      <c r="I219" s="137"/>
      <c r="J219" s="138">
        <f>ROUND(I219*H219,2)</f>
        <v>0</v>
      </c>
      <c r="K219" s="134" t="s">
        <v>1</v>
      </c>
      <c r="L219" s="31"/>
      <c r="M219" s="139" t="s">
        <v>1</v>
      </c>
      <c r="N219" s="140" t="s">
        <v>38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180</v>
      </c>
      <c r="AT219" s="143" t="s">
        <v>175</v>
      </c>
      <c r="AU219" s="143" t="s">
        <v>81</v>
      </c>
      <c r="AY219" s="16" t="s">
        <v>173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81</v>
      </c>
      <c r="BK219" s="144">
        <f>ROUND(I219*H219,2)</f>
        <v>0</v>
      </c>
      <c r="BL219" s="16" t="s">
        <v>180</v>
      </c>
      <c r="BM219" s="143" t="s">
        <v>639</v>
      </c>
    </row>
    <row r="220" spans="2:65" s="1" customFormat="1" ht="11.25">
      <c r="B220" s="31"/>
      <c r="D220" s="145" t="s">
        <v>182</v>
      </c>
      <c r="F220" s="146" t="s">
        <v>1343</v>
      </c>
      <c r="I220" s="147"/>
      <c r="L220" s="31"/>
      <c r="M220" s="148"/>
      <c r="T220" s="55"/>
      <c r="AT220" s="16" t="s">
        <v>182</v>
      </c>
      <c r="AU220" s="16" t="s">
        <v>81</v>
      </c>
    </row>
    <row r="221" spans="2:65" s="1" customFormat="1" ht="16.5" customHeight="1">
      <c r="B221" s="31"/>
      <c r="C221" s="132" t="s">
        <v>422</v>
      </c>
      <c r="D221" s="132" t="s">
        <v>175</v>
      </c>
      <c r="E221" s="133" t="s">
        <v>1345</v>
      </c>
      <c r="F221" s="134" t="s">
        <v>1314</v>
      </c>
      <c r="G221" s="135" t="s">
        <v>434</v>
      </c>
      <c r="H221" s="136">
        <v>1</v>
      </c>
      <c r="I221" s="137"/>
      <c r="J221" s="138">
        <f>ROUND(I221*H221,2)</f>
        <v>0</v>
      </c>
      <c r="K221" s="134" t="s">
        <v>1</v>
      </c>
      <c r="L221" s="31"/>
      <c r="M221" s="139" t="s">
        <v>1</v>
      </c>
      <c r="N221" s="140" t="s">
        <v>38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180</v>
      </c>
      <c r="AT221" s="143" t="s">
        <v>175</v>
      </c>
      <c r="AU221" s="143" t="s">
        <v>81</v>
      </c>
      <c r="AY221" s="16" t="s">
        <v>173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81</v>
      </c>
      <c r="BK221" s="144">
        <f>ROUND(I221*H221,2)</f>
        <v>0</v>
      </c>
      <c r="BL221" s="16" t="s">
        <v>180</v>
      </c>
      <c r="BM221" s="143" t="s">
        <v>650</v>
      </c>
    </row>
    <row r="222" spans="2:65" s="1" customFormat="1" ht="11.25">
      <c r="B222" s="31"/>
      <c r="D222" s="145" t="s">
        <v>182</v>
      </c>
      <c r="F222" s="146" t="s">
        <v>1314</v>
      </c>
      <c r="I222" s="147"/>
      <c r="L222" s="31"/>
      <c r="M222" s="148"/>
      <c r="T222" s="55"/>
      <c r="AT222" s="16" t="s">
        <v>182</v>
      </c>
      <c r="AU222" s="16" t="s">
        <v>81</v>
      </c>
    </row>
    <row r="223" spans="2:65" s="1" customFormat="1" ht="24.2" customHeight="1">
      <c r="B223" s="31"/>
      <c r="C223" s="132" t="s">
        <v>431</v>
      </c>
      <c r="D223" s="132" t="s">
        <v>175</v>
      </c>
      <c r="E223" s="133" t="s">
        <v>1346</v>
      </c>
      <c r="F223" s="134" t="s">
        <v>1324</v>
      </c>
      <c r="G223" s="135" t="s">
        <v>434</v>
      </c>
      <c r="H223" s="136">
        <v>1</v>
      </c>
      <c r="I223" s="137"/>
      <c r="J223" s="138">
        <f>ROUND(I223*H223,2)</f>
        <v>0</v>
      </c>
      <c r="K223" s="134" t="s">
        <v>1</v>
      </c>
      <c r="L223" s="31"/>
      <c r="M223" s="139" t="s">
        <v>1</v>
      </c>
      <c r="N223" s="140" t="s">
        <v>38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180</v>
      </c>
      <c r="AT223" s="143" t="s">
        <v>175</v>
      </c>
      <c r="AU223" s="143" t="s">
        <v>81</v>
      </c>
      <c r="AY223" s="16" t="s">
        <v>173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81</v>
      </c>
      <c r="BK223" s="144">
        <f>ROUND(I223*H223,2)</f>
        <v>0</v>
      </c>
      <c r="BL223" s="16" t="s">
        <v>180</v>
      </c>
      <c r="BM223" s="143" t="s">
        <v>662</v>
      </c>
    </row>
    <row r="224" spans="2:65" s="1" customFormat="1" ht="19.5">
      <c r="B224" s="31"/>
      <c r="D224" s="145" t="s">
        <v>182</v>
      </c>
      <c r="F224" s="146" t="s">
        <v>1324</v>
      </c>
      <c r="I224" s="147"/>
      <c r="L224" s="31"/>
      <c r="M224" s="148"/>
      <c r="T224" s="55"/>
      <c r="AT224" s="16" t="s">
        <v>182</v>
      </c>
      <c r="AU224" s="16" t="s">
        <v>81</v>
      </c>
    </row>
    <row r="225" spans="2:65" s="1" customFormat="1" ht="16.5" customHeight="1">
      <c r="B225" s="31"/>
      <c r="C225" s="132" t="s">
        <v>436</v>
      </c>
      <c r="D225" s="132" t="s">
        <v>175</v>
      </c>
      <c r="E225" s="133" t="s">
        <v>1347</v>
      </c>
      <c r="F225" s="134" t="s">
        <v>1348</v>
      </c>
      <c r="G225" s="135" t="s">
        <v>434</v>
      </c>
      <c r="H225" s="136">
        <v>1</v>
      </c>
      <c r="I225" s="137"/>
      <c r="J225" s="138">
        <f>ROUND(I225*H225,2)</f>
        <v>0</v>
      </c>
      <c r="K225" s="134" t="s">
        <v>1</v>
      </c>
      <c r="L225" s="31"/>
      <c r="M225" s="139" t="s">
        <v>1</v>
      </c>
      <c r="N225" s="140" t="s">
        <v>38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180</v>
      </c>
      <c r="AT225" s="143" t="s">
        <v>175</v>
      </c>
      <c r="AU225" s="143" t="s">
        <v>81</v>
      </c>
      <c r="AY225" s="16" t="s">
        <v>173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81</v>
      </c>
      <c r="BK225" s="144">
        <f>ROUND(I225*H225,2)</f>
        <v>0</v>
      </c>
      <c r="BL225" s="16" t="s">
        <v>180</v>
      </c>
      <c r="BM225" s="143" t="s">
        <v>672</v>
      </c>
    </row>
    <row r="226" spans="2:65" s="1" customFormat="1" ht="11.25">
      <c r="B226" s="31"/>
      <c r="D226" s="145" t="s">
        <v>182</v>
      </c>
      <c r="F226" s="146" t="s">
        <v>1348</v>
      </c>
      <c r="I226" s="147"/>
      <c r="L226" s="31"/>
      <c r="M226" s="148"/>
      <c r="T226" s="55"/>
      <c r="AT226" s="16" t="s">
        <v>182</v>
      </c>
      <c r="AU226" s="16" t="s">
        <v>81</v>
      </c>
    </row>
    <row r="227" spans="2:65" s="11" customFormat="1" ht="25.9" customHeight="1">
      <c r="B227" s="120"/>
      <c r="D227" s="121" t="s">
        <v>72</v>
      </c>
      <c r="E227" s="122" t="s">
        <v>192</v>
      </c>
      <c r="F227" s="122" t="s">
        <v>1349</v>
      </c>
      <c r="I227" s="123"/>
      <c r="J227" s="124">
        <f>BK227</f>
        <v>0</v>
      </c>
      <c r="L227" s="120"/>
      <c r="M227" s="125"/>
      <c r="P227" s="126">
        <f>SUM(P228:P235)</f>
        <v>0</v>
      </c>
      <c r="R227" s="126">
        <f>SUM(R228:R235)</f>
        <v>0</v>
      </c>
      <c r="T227" s="127">
        <f>SUM(T228:T235)</f>
        <v>0</v>
      </c>
      <c r="AR227" s="121" t="s">
        <v>81</v>
      </c>
      <c r="AT227" s="128" t="s">
        <v>72</v>
      </c>
      <c r="AU227" s="128" t="s">
        <v>73</v>
      </c>
      <c r="AY227" s="121" t="s">
        <v>173</v>
      </c>
      <c r="BK227" s="129">
        <f>SUM(BK228:BK235)</f>
        <v>0</v>
      </c>
    </row>
    <row r="228" spans="2:65" s="1" customFormat="1" ht="16.5" customHeight="1">
      <c r="B228" s="31"/>
      <c r="C228" s="132" t="s">
        <v>440</v>
      </c>
      <c r="D228" s="132" t="s">
        <v>175</v>
      </c>
      <c r="E228" s="133" t="s">
        <v>1350</v>
      </c>
      <c r="F228" s="134" t="s">
        <v>1351</v>
      </c>
      <c r="G228" s="135" t="s">
        <v>1254</v>
      </c>
      <c r="H228" s="136">
        <v>1</v>
      </c>
      <c r="I228" s="137"/>
      <c r="J228" s="138">
        <f>ROUND(I228*H228,2)</f>
        <v>0</v>
      </c>
      <c r="K228" s="134" t="s">
        <v>1</v>
      </c>
      <c r="L228" s="31"/>
      <c r="M228" s="139" t="s">
        <v>1</v>
      </c>
      <c r="N228" s="140" t="s">
        <v>38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180</v>
      </c>
      <c r="AT228" s="143" t="s">
        <v>175</v>
      </c>
      <c r="AU228" s="143" t="s">
        <v>81</v>
      </c>
      <c r="AY228" s="16" t="s">
        <v>173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81</v>
      </c>
      <c r="BK228" s="144">
        <f>ROUND(I228*H228,2)</f>
        <v>0</v>
      </c>
      <c r="BL228" s="16" t="s">
        <v>180</v>
      </c>
      <c r="BM228" s="143" t="s">
        <v>689</v>
      </c>
    </row>
    <row r="229" spans="2:65" s="1" customFormat="1" ht="11.25">
      <c r="B229" s="31"/>
      <c r="D229" s="145" t="s">
        <v>182</v>
      </c>
      <c r="F229" s="146" t="s">
        <v>1351</v>
      </c>
      <c r="I229" s="147"/>
      <c r="L229" s="31"/>
      <c r="M229" s="148"/>
      <c r="T229" s="55"/>
      <c r="AT229" s="16" t="s">
        <v>182</v>
      </c>
      <c r="AU229" s="16" t="s">
        <v>81</v>
      </c>
    </row>
    <row r="230" spans="2:65" s="1" customFormat="1" ht="19.5">
      <c r="B230" s="31"/>
      <c r="D230" s="145" t="s">
        <v>210</v>
      </c>
      <c r="F230" s="166" t="s">
        <v>1352</v>
      </c>
      <c r="I230" s="147"/>
      <c r="L230" s="31"/>
      <c r="M230" s="148"/>
      <c r="T230" s="55"/>
      <c r="AT230" s="16" t="s">
        <v>210</v>
      </c>
      <c r="AU230" s="16" t="s">
        <v>81</v>
      </c>
    </row>
    <row r="231" spans="2:65" s="1" customFormat="1" ht="16.5" customHeight="1">
      <c r="B231" s="31"/>
      <c r="C231" s="132" t="s">
        <v>445</v>
      </c>
      <c r="D231" s="132" t="s">
        <v>175</v>
      </c>
      <c r="E231" s="133" t="s">
        <v>1353</v>
      </c>
      <c r="F231" s="134" t="s">
        <v>1354</v>
      </c>
      <c r="G231" s="135" t="s">
        <v>1254</v>
      </c>
      <c r="H231" s="136">
        <v>1</v>
      </c>
      <c r="I231" s="137"/>
      <c r="J231" s="138">
        <f>ROUND(I231*H231,2)</f>
        <v>0</v>
      </c>
      <c r="K231" s="134" t="s">
        <v>1</v>
      </c>
      <c r="L231" s="31"/>
      <c r="M231" s="139" t="s">
        <v>1</v>
      </c>
      <c r="N231" s="140" t="s">
        <v>38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180</v>
      </c>
      <c r="AT231" s="143" t="s">
        <v>175</v>
      </c>
      <c r="AU231" s="143" t="s">
        <v>81</v>
      </c>
      <c r="AY231" s="16" t="s">
        <v>173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81</v>
      </c>
      <c r="BK231" s="144">
        <f>ROUND(I231*H231,2)</f>
        <v>0</v>
      </c>
      <c r="BL231" s="16" t="s">
        <v>180</v>
      </c>
      <c r="BM231" s="143" t="s">
        <v>701</v>
      </c>
    </row>
    <row r="232" spans="2:65" s="1" customFormat="1" ht="11.25">
      <c r="B232" s="31"/>
      <c r="D232" s="145" t="s">
        <v>182</v>
      </c>
      <c r="F232" s="146" t="s">
        <v>1354</v>
      </c>
      <c r="I232" s="147"/>
      <c r="L232" s="31"/>
      <c r="M232" s="148"/>
      <c r="T232" s="55"/>
      <c r="AT232" s="16" t="s">
        <v>182</v>
      </c>
      <c r="AU232" s="16" t="s">
        <v>81</v>
      </c>
    </row>
    <row r="233" spans="2:65" s="1" customFormat="1" ht="16.5" customHeight="1">
      <c r="B233" s="31"/>
      <c r="C233" s="132" t="s">
        <v>452</v>
      </c>
      <c r="D233" s="132" t="s">
        <v>175</v>
      </c>
      <c r="E233" s="133" t="s">
        <v>1355</v>
      </c>
      <c r="F233" s="134" t="s">
        <v>1356</v>
      </c>
      <c r="G233" s="135" t="s">
        <v>434</v>
      </c>
      <c r="H233" s="136">
        <v>1</v>
      </c>
      <c r="I233" s="137"/>
      <c r="J233" s="138">
        <f>ROUND(I233*H233,2)</f>
        <v>0</v>
      </c>
      <c r="K233" s="134" t="s">
        <v>1</v>
      </c>
      <c r="L233" s="31"/>
      <c r="M233" s="139" t="s">
        <v>1</v>
      </c>
      <c r="N233" s="140" t="s">
        <v>38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180</v>
      </c>
      <c r="AT233" s="143" t="s">
        <v>175</v>
      </c>
      <c r="AU233" s="143" t="s">
        <v>81</v>
      </c>
      <c r="AY233" s="16" t="s">
        <v>173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81</v>
      </c>
      <c r="BK233" s="144">
        <f>ROUND(I233*H233,2)</f>
        <v>0</v>
      </c>
      <c r="BL233" s="16" t="s">
        <v>180</v>
      </c>
      <c r="BM233" s="143" t="s">
        <v>714</v>
      </c>
    </row>
    <row r="234" spans="2:65" s="1" customFormat="1" ht="11.25">
      <c r="B234" s="31"/>
      <c r="D234" s="145" t="s">
        <v>182</v>
      </c>
      <c r="F234" s="146" t="s">
        <v>1356</v>
      </c>
      <c r="I234" s="147"/>
      <c r="L234" s="31"/>
      <c r="M234" s="148"/>
      <c r="T234" s="55"/>
      <c r="AT234" s="16" t="s">
        <v>182</v>
      </c>
      <c r="AU234" s="16" t="s">
        <v>81</v>
      </c>
    </row>
    <row r="235" spans="2:65" s="1" customFormat="1" ht="19.5">
      <c r="B235" s="31"/>
      <c r="D235" s="145" t="s">
        <v>210</v>
      </c>
      <c r="F235" s="166" t="s">
        <v>1357</v>
      </c>
      <c r="I235" s="147"/>
      <c r="L235" s="31"/>
      <c r="M235" s="148"/>
      <c r="T235" s="55"/>
      <c r="AT235" s="16" t="s">
        <v>210</v>
      </c>
      <c r="AU235" s="16" t="s">
        <v>81</v>
      </c>
    </row>
    <row r="236" spans="2:65" s="11" customFormat="1" ht="25.9" customHeight="1">
      <c r="B236" s="120"/>
      <c r="D236" s="121" t="s">
        <v>72</v>
      </c>
      <c r="E236" s="122" t="s">
        <v>180</v>
      </c>
      <c r="F236" s="122" t="s">
        <v>1349</v>
      </c>
      <c r="I236" s="123"/>
      <c r="J236" s="124">
        <f>BK236</f>
        <v>0</v>
      </c>
      <c r="L236" s="120"/>
      <c r="M236" s="125"/>
      <c r="P236" s="126">
        <f>SUM(P237:P243)</f>
        <v>0</v>
      </c>
      <c r="R236" s="126">
        <f>SUM(R237:R243)</f>
        <v>0</v>
      </c>
      <c r="T236" s="127">
        <f>SUM(T237:T243)</f>
        <v>0</v>
      </c>
      <c r="AR236" s="121" t="s">
        <v>81</v>
      </c>
      <c r="AT236" s="128" t="s">
        <v>72</v>
      </c>
      <c r="AU236" s="128" t="s">
        <v>73</v>
      </c>
      <c r="AY236" s="121" t="s">
        <v>173</v>
      </c>
      <c r="BK236" s="129">
        <f>SUM(BK237:BK243)</f>
        <v>0</v>
      </c>
    </row>
    <row r="237" spans="2:65" s="1" customFormat="1" ht="16.5" customHeight="1">
      <c r="B237" s="31"/>
      <c r="C237" s="132" t="s">
        <v>457</v>
      </c>
      <c r="D237" s="132" t="s">
        <v>175</v>
      </c>
      <c r="E237" s="133" t="s">
        <v>1358</v>
      </c>
      <c r="F237" s="134" t="s">
        <v>1359</v>
      </c>
      <c r="G237" s="135" t="s">
        <v>1254</v>
      </c>
      <c r="H237" s="136">
        <v>1</v>
      </c>
      <c r="I237" s="137"/>
      <c r="J237" s="138">
        <f>ROUND(I237*H237,2)</f>
        <v>0</v>
      </c>
      <c r="K237" s="134" t="s">
        <v>1</v>
      </c>
      <c r="L237" s="31"/>
      <c r="M237" s="139" t="s">
        <v>1</v>
      </c>
      <c r="N237" s="140" t="s">
        <v>38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180</v>
      </c>
      <c r="AT237" s="143" t="s">
        <v>175</v>
      </c>
      <c r="AU237" s="143" t="s">
        <v>81</v>
      </c>
      <c r="AY237" s="16" t="s">
        <v>173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81</v>
      </c>
      <c r="BK237" s="144">
        <f>ROUND(I237*H237,2)</f>
        <v>0</v>
      </c>
      <c r="BL237" s="16" t="s">
        <v>180</v>
      </c>
      <c r="BM237" s="143" t="s">
        <v>725</v>
      </c>
    </row>
    <row r="238" spans="2:65" s="1" customFormat="1" ht="11.25">
      <c r="B238" s="31"/>
      <c r="D238" s="145" t="s">
        <v>182</v>
      </c>
      <c r="F238" s="146" t="s">
        <v>1359</v>
      </c>
      <c r="I238" s="147"/>
      <c r="L238" s="31"/>
      <c r="M238" s="148"/>
      <c r="T238" s="55"/>
      <c r="AT238" s="16" t="s">
        <v>182</v>
      </c>
      <c r="AU238" s="16" t="s">
        <v>81</v>
      </c>
    </row>
    <row r="239" spans="2:65" s="1" customFormat="1" ht="16.5" customHeight="1">
      <c r="B239" s="31"/>
      <c r="C239" s="132" t="s">
        <v>462</v>
      </c>
      <c r="D239" s="132" t="s">
        <v>175</v>
      </c>
      <c r="E239" s="133" t="s">
        <v>1360</v>
      </c>
      <c r="F239" s="134" t="s">
        <v>1361</v>
      </c>
      <c r="G239" s="135" t="s">
        <v>1254</v>
      </c>
      <c r="H239" s="136">
        <v>1</v>
      </c>
      <c r="I239" s="137"/>
      <c r="J239" s="138">
        <f>ROUND(I239*H239,2)</f>
        <v>0</v>
      </c>
      <c r="K239" s="134" t="s">
        <v>1</v>
      </c>
      <c r="L239" s="31"/>
      <c r="M239" s="139" t="s">
        <v>1</v>
      </c>
      <c r="N239" s="140" t="s">
        <v>38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180</v>
      </c>
      <c r="AT239" s="143" t="s">
        <v>175</v>
      </c>
      <c r="AU239" s="143" t="s">
        <v>81</v>
      </c>
      <c r="AY239" s="16" t="s">
        <v>173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81</v>
      </c>
      <c r="BK239" s="144">
        <f>ROUND(I239*H239,2)</f>
        <v>0</v>
      </c>
      <c r="BL239" s="16" t="s">
        <v>180</v>
      </c>
      <c r="BM239" s="143" t="s">
        <v>739</v>
      </c>
    </row>
    <row r="240" spans="2:65" s="1" customFormat="1" ht="11.25">
      <c r="B240" s="31"/>
      <c r="D240" s="145" t="s">
        <v>182</v>
      </c>
      <c r="F240" s="146" t="s">
        <v>1361</v>
      </c>
      <c r="I240" s="147"/>
      <c r="L240" s="31"/>
      <c r="M240" s="148"/>
      <c r="T240" s="55"/>
      <c r="AT240" s="16" t="s">
        <v>182</v>
      </c>
      <c r="AU240" s="16" t="s">
        <v>81</v>
      </c>
    </row>
    <row r="241" spans="2:65" s="1" customFormat="1" ht="16.5" customHeight="1">
      <c r="B241" s="31"/>
      <c r="C241" s="132" t="s">
        <v>468</v>
      </c>
      <c r="D241" s="132" t="s">
        <v>175</v>
      </c>
      <c r="E241" s="133" t="s">
        <v>1362</v>
      </c>
      <c r="F241" s="134" t="s">
        <v>1363</v>
      </c>
      <c r="G241" s="135" t="s">
        <v>434</v>
      </c>
      <c r="H241" s="136">
        <v>1</v>
      </c>
      <c r="I241" s="137"/>
      <c r="J241" s="138">
        <f>ROUND(I241*H241,2)</f>
        <v>0</v>
      </c>
      <c r="K241" s="134" t="s">
        <v>1</v>
      </c>
      <c r="L241" s="31"/>
      <c r="M241" s="139" t="s">
        <v>1</v>
      </c>
      <c r="N241" s="140" t="s">
        <v>38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180</v>
      </c>
      <c r="AT241" s="143" t="s">
        <v>175</v>
      </c>
      <c r="AU241" s="143" t="s">
        <v>81</v>
      </c>
      <c r="AY241" s="16" t="s">
        <v>173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81</v>
      </c>
      <c r="BK241" s="144">
        <f>ROUND(I241*H241,2)</f>
        <v>0</v>
      </c>
      <c r="BL241" s="16" t="s">
        <v>180</v>
      </c>
      <c r="BM241" s="143" t="s">
        <v>753</v>
      </c>
    </row>
    <row r="242" spans="2:65" s="1" customFormat="1" ht="11.25">
      <c r="B242" s="31"/>
      <c r="D242" s="145" t="s">
        <v>182</v>
      </c>
      <c r="F242" s="146" t="s">
        <v>1363</v>
      </c>
      <c r="I242" s="147"/>
      <c r="L242" s="31"/>
      <c r="M242" s="148"/>
      <c r="T242" s="55"/>
      <c r="AT242" s="16" t="s">
        <v>182</v>
      </c>
      <c r="AU242" s="16" t="s">
        <v>81</v>
      </c>
    </row>
    <row r="243" spans="2:65" s="1" customFormat="1" ht="19.5">
      <c r="B243" s="31"/>
      <c r="D243" s="145" t="s">
        <v>210</v>
      </c>
      <c r="F243" s="166" t="s">
        <v>1357</v>
      </c>
      <c r="I243" s="147"/>
      <c r="L243" s="31"/>
      <c r="M243" s="148"/>
      <c r="T243" s="55"/>
      <c r="AT243" s="16" t="s">
        <v>210</v>
      </c>
      <c r="AU243" s="16" t="s">
        <v>81</v>
      </c>
    </row>
    <row r="244" spans="2:65" s="11" customFormat="1" ht="25.9" customHeight="1">
      <c r="B244" s="120"/>
      <c r="D244" s="121" t="s">
        <v>72</v>
      </c>
      <c r="E244" s="122" t="s">
        <v>204</v>
      </c>
      <c r="F244" s="122" t="s">
        <v>1364</v>
      </c>
      <c r="I244" s="123"/>
      <c r="J244" s="124">
        <f>BK244</f>
        <v>0</v>
      </c>
      <c r="L244" s="120"/>
      <c r="M244" s="125"/>
      <c r="P244" s="126">
        <f>SUM(P245:P281)</f>
        <v>0</v>
      </c>
      <c r="R244" s="126">
        <f>SUM(R245:R281)</f>
        <v>0</v>
      </c>
      <c r="T244" s="127">
        <f>SUM(T245:T281)</f>
        <v>0</v>
      </c>
      <c r="AR244" s="121" t="s">
        <v>81</v>
      </c>
      <c r="AT244" s="128" t="s">
        <v>72</v>
      </c>
      <c r="AU244" s="128" t="s">
        <v>73</v>
      </c>
      <c r="AY244" s="121" t="s">
        <v>173</v>
      </c>
      <c r="BK244" s="129">
        <f>SUM(BK245:BK281)</f>
        <v>0</v>
      </c>
    </row>
    <row r="245" spans="2:65" s="1" customFormat="1" ht="16.5" customHeight="1">
      <c r="B245" s="31"/>
      <c r="C245" s="132" t="s">
        <v>475</v>
      </c>
      <c r="D245" s="132" t="s">
        <v>175</v>
      </c>
      <c r="E245" s="133" t="s">
        <v>1365</v>
      </c>
      <c r="F245" s="134" t="s">
        <v>1366</v>
      </c>
      <c r="G245" s="135" t="s">
        <v>1254</v>
      </c>
      <c r="H245" s="136">
        <v>1</v>
      </c>
      <c r="I245" s="137"/>
      <c r="J245" s="138">
        <f>ROUND(I245*H245,2)</f>
        <v>0</v>
      </c>
      <c r="K245" s="134" t="s">
        <v>1</v>
      </c>
      <c r="L245" s="31"/>
      <c r="M245" s="139" t="s">
        <v>1</v>
      </c>
      <c r="N245" s="140" t="s">
        <v>38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180</v>
      </c>
      <c r="AT245" s="143" t="s">
        <v>175</v>
      </c>
      <c r="AU245" s="143" t="s">
        <v>81</v>
      </c>
      <c r="AY245" s="16" t="s">
        <v>173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81</v>
      </c>
      <c r="BK245" s="144">
        <f>ROUND(I245*H245,2)</f>
        <v>0</v>
      </c>
      <c r="BL245" s="16" t="s">
        <v>180</v>
      </c>
      <c r="BM245" s="143" t="s">
        <v>772</v>
      </c>
    </row>
    <row r="246" spans="2:65" s="1" customFormat="1" ht="11.25">
      <c r="B246" s="31"/>
      <c r="D246" s="145" t="s">
        <v>182</v>
      </c>
      <c r="F246" s="146" t="s">
        <v>1366</v>
      </c>
      <c r="I246" s="147"/>
      <c r="L246" s="31"/>
      <c r="M246" s="148"/>
      <c r="T246" s="55"/>
      <c r="AT246" s="16" t="s">
        <v>182</v>
      </c>
      <c r="AU246" s="16" t="s">
        <v>81</v>
      </c>
    </row>
    <row r="247" spans="2:65" s="1" customFormat="1" ht="16.5" customHeight="1">
      <c r="B247" s="31"/>
      <c r="C247" s="132" t="s">
        <v>484</v>
      </c>
      <c r="D247" s="132" t="s">
        <v>175</v>
      </c>
      <c r="E247" s="133" t="s">
        <v>1367</v>
      </c>
      <c r="F247" s="134" t="s">
        <v>1368</v>
      </c>
      <c r="G247" s="135" t="s">
        <v>1254</v>
      </c>
      <c r="H247" s="136">
        <v>1</v>
      </c>
      <c r="I247" s="137"/>
      <c r="J247" s="138">
        <f>ROUND(I247*H247,2)</f>
        <v>0</v>
      </c>
      <c r="K247" s="134" t="s">
        <v>1</v>
      </c>
      <c r="L247" s="31"/>
      <c r="M247" s="139" t="s">
        <v>1</v>
      </c>
      <c r="N247" s="140" t="s">
        <v>38</v>
      </c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180</v>
      </c>
      <c r="AT247" s="143" t="s">
        <v>175</v>
      </c>
      <c r="AU247" s="143" t="s">
        <v>81</v>
      </c>
      <c r="AY247" s="16" t="s">
        <v>173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81</v>
      </c>
      <c r="BK247" s="144">
        <f>ROUND(I247*H247,2)</f>
        <v>0</v>
      </c>
      <c r="BL247" s="16" t="s">
        <v>180</v>
      </c>
      <c r="BM247" s="143" t="s">
        <v>782</v>
      </c>
    </row>
    <row r="248" spans="2:65" s="1" customFormat="1" ht="11.25">
      <c r="B248" s="31"/>
      <c r="D248" s="145" t="s">
        <v>182</v>
      </c>
      <c r="F248" s="146" t="s">
        <v>1368</v>
      </c>
      <c r="I248" s="147"/>
      <c r="L248" s="31"/>
      <c r="M248" s="148"/>
      <c r="T248" s="55"/>
      <c r="AT248" s="16" t="s">
        <v>182</v>
      </c>
      <c r="AU248" s="16" t="s">
        <v>81</v>
      </c>
    </row>
    <row r="249" spans="2:65" s="1" customFormat="1" ht="19.5">
      <c r="B249" s="31"/>
      <c r="D249" s="145" t="s">
        <v>210</v>
      </c>
      <c r="F249" s="166" t="s">
        <v>1369</v>
      </c>
      <c r="I249" s="147"/>
      <c r="L249" s="31"/>
      <c r="M249" s="148"/>
      <c r="T249" s="55"/>
      <c r="AT249" s="16" t="s">
        <v>210</v>
      </c>
      <c r="AU249" s="16" t="s">
        <v>81</v>
      </c>
    </row>
    <row r="250" spans="2:65" s="1" customFormat="1" ht="16.5" customHeight="1">
      <c r="B250" s="31"/>
      <c r="C250" s="132" t="s">
        <v>490</v>
      </c>
      <c r="D250" s="132" t="s">
        <v>175</v>
      </c>
      <c r="E250" s="133" t="s">
        <v>1370</v>
      </c>
      <c r="F250" s="134" t="s">
        <v>1371</v>
      </c>
      <c r="G250" s="135" t="s">
        <v>1254</v>
      </c>
      <c r="H250" s="136">
        <v>1</v>
      </c>
      <c r="I250" s="137"/>
      <c r="J250" s="138">
        <f>ROUND(I250*H250,2)</f>
        <v>0</v>
      </c>
      <c r="K250" s="134" t="s">
        <v>1</v>
      </c>
      <c r="L250" s="31"/>
      <c r="M250" s="139" t="s">
        <v>1</v>
      </c>
      <c r="N250" s="140" t="s">
        <v>38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180</v>
      </c>
      <c r="AT250" s="143" t="s">
        <v>175</v>
      </c>
      <c r="AU250" s="143" t="s">
        <v>81</v>
      </c>
      <c r="AY250" s="16" t="s">
        <v>173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6" t="s">
        <v>81</v>
      </c>
      <c r="BK250" s="144">
        <f>ROUND(I250*H250,2)</f>
        <v>0</v>
      </c>
      <c r="BL250" s="16" t="s">
        <v>180</v>
      </c>
      <c r="BM250" s="143" t="s">
        <v>794</v>
      </c>
    </row>
    <row r="251" spans="2:65" s="1" customFormat="1" ht="11.25">
      <c r="B251" s="31"/>
      <c r="D251" s="145" t="s">
        <v>182</v>
      </c>
      <c r="F251" s="146" t="s">
        <v>1371</v>
      </c>
      <c r="I251" s="147"/>
      <c r="L251" s="31"/>
      <c r="M251" s="148"/>
      <c r="T251" s="55"/>
      <c r="AT251" s="16" t="s">
        <v>182</v>
      </c>
      <c r="AU251" s="16" t="s">
        <v>81</v>
      </c>
    </row>
    <row r="252" spans="2:65" s="1" customFormat="1" ht="16.5" customHeight="1">
      <c r="B252" s="31"/>
      <c r="C252" s="132" t="s">
        <v>496</v>
      </c>
      <c r="D252" s="132" t="s">
        <v>175</v>
      </c>
      <c r="E252" s="133" t="s">
        <v>1372</v>
      </c>
      <c r="F252" s="134" t="s">
        <v>1373</v>
      </c>
      <c r="G252" s="135" t="s">
        <v>1254</v>
      </c>
      <c r="H252" s="136">
        <v>1</v>
      </c>
      <c r="I252" s="137"/>
      <c r="J252" s="138">
        <f>ROUND(I252*H252,2)</f>
        <v>0</v>
      </c>
      <c r="K252" s="134" t="s">
        <v>1</v>
      </c>
      <c r="L252" s="31"/>
      <c r="M252" s="139" t="s">
        <v>1</v>
      </c>
      <c r="N252" s="140" t="s">
        <v>38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180</v>
      </c>
      <c r="AT252" s="143" t="s">
        <v>175</v>
      </c>
      <c r="AU252" s="143" t="s">
        <v>81</v>
      </c>
      <c r="AY252" s="16" t="s">
        <v>173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81</v>
      </c>
      <c r="BK252" s="144">
        <f>ROUND(I252*H252,2)</f>
        <v>0</v>
      </c>
      <c r="BL252" s="16" t="s">
        <v>180</v>
      </c>
      <c r="BM252" s="143" t="s">
        <v>804</v>
      </c>
    </row>
    <row r="253" spans="2:65" s="1" customFormat="1" ht="11.25">
      <c r="B253" s="31"/>
      <c r="D253" s="145" t="s">
        <v>182</v>
      </c>
      <c r="F253" s="146" t="s">
        <v>1373</v>
      </c>
      <c r="I253" s="147"/>
      <c r="L253" s="31"/>
      <c r="M253" s="148"/>
      <c r="T253" s="55"/>
      <c r="AT253" s="16" t="s">
        <v>182</v>
      </c>
      <c r="AU253" s="16" t="s">
        <v>81</v>
      </c>
    </row>
    <row r="254" spans="2:65" s="1" customFormat="1" ht="24.2" customHeight="1">
      <c r="B254" s="31"/>
      <c r="C254" s="132" t="s">
        <v>502</v>
      </c>
      <c r="D254" s="132" t="s">
        <v>175</v>
      </c>
      <c r="E254" s="133" t="s">
        <v>1374</v>
      </c>
      <c r="F254" s="134" t="s">
        <v>1375</v>
      </c>
      <c r="G254" s="135" t="s">
        <v>1254</v>
      </c>
      <c r="H254" s="136">
        <v>1</v>
      </c>
      <c r="I254" s="137"/>
      <c r="J254" s="138">
        <f>ROUND(I254*H254,2)</f>
        <v>0</v>
      </c>
      <c r="K254" s="134" t="s">
        <v>1</v>
      </c>
      <c r="L254" s="31"/>
      <c r="M254" s="139" t="s">
        <v>1</v>
      </c>
      <c r="N254" s="140" t="s">
        <v>38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180</v>
      </c>
      <c r="AT254" s="143" t="s">
        <v>175</v>
      </c>
      <c r="AU254" s="143" t="s">
        <v>81</v>
      </c>
      <c r="AY254" s="16" t="s">
        <v>173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81</v>
      </c>
      <c r="BK254" s="144">
        <f>ROUND(I254*H254,2)</f>
        <v>0</v>
      </c>
      <c r="BL254" s="16" t="s">
        <v>180</v>
      </c>
      <c r="BM254" s="143" t="s">
        <v>821</v>
      </c>
    </row>
    <row r="255" spans="2:65" s="1" customFormat="1" ht="11.25">
      <c r="B255" s="31"/>
      <c r="D255" s="145" t="s">
        <v>182</v>
      </c>
      <c r="F255" s="146" t="s">
        <v>1375</v>
      </c>
      <c r="I255" s="147"/>
      <c r="L255" s="31"/>
      <c r="M255" s="148"/>
      <c r="T255" s="55"/>
      <c r="AT255" s="16" t="s">
        <v>182</v>
      </c>
      <c r="AU255" s="16" t="s">
        <v>81</v>
      </c>
    </row>
    <row r="256" spans="2:65" s="1" customFormat="1" ht="24.2" customHeight="1">
      <c r="B256" s="31"/>
      <c r="C256" s="132" t="s">
        <v>508</v>
      </c>
      <c r="D256" s="132" t="s">
        <v>175</v>
      </c>
      <c r="E256" s="133" t="s">
        <v>1376</v>
      </c>
      <c r="F256" s="134" t="s">
        <v>1287</v>
      </c>
      <c r="G256" s="135" t="s">
        <v>1254</v>
      </c>
      <c r="H256" s="136">
        <v>1</v>
      </c>
      <c r="I256" s="137"/>
      <c r="J256" s="138">
        <f>ROUND(I256*H256,2)</f>
        <v>0</v>
      </c>
      <c r="K256" s="134" t="s">
        <v>1</v>
      </c>
      <c r="L256" s="31"/>
      <c r="M256" s="139" t="s">
        <v>1</v>
      </c>
      <c r="N256" s="140" t="s">
        <v>38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180</v>
      </c>
      <c r="AT256" s="143" t="s">
        <v>175</v>
      </c>
      <c r="AU256" s="143" t="s">
        <v>81</v>
      </c>
      <c r="AY256" s="16" t="s">
        <v>173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81</v>
      </c>
      <c r="BK256" s="144">
        <f>ROUND(I256*H256,2)</f>
        <v>0</v>
      </c>
      <c r="BL256" s="16" t="s">
        <v>180</v>
      </c>
      <c r="BM256" s="143" t="s">
        <v>833</v>
      </c>
    </row>
    <row r="257" spans="2:65" s="1" customFormat="1" ht="11.25">
      <c r="B257" s="31"/>
      <c r="D257" s="145" t="s">
        <v>182</v>
      </c>
      <c r="F257" s="146" t="s">
        <v>1287</v>
      </c>
      <c r="I257" s="147"/>
      <c r="L257" s="31"/>
      <c r="M257" s="148"/>
      <c r="T257" s="55"/>
      <c r="AT257" s="16" t="s">
        <v>182</v>
      </c>
      <c r="AU257" s="16" t="s">
        <v>81</v>
      </c>
    </row>
    <row r="258" spans="2:65" s="1" customFormat="1" ht="24.2" customHeight="1">
      <c r="B258" s="31"/>
      <c r="C258" s="132" t="s">
        <v>513</v>
      </c>
      <c r="D258" s="132" t="s">
        <v>175</v>
      </c>
      <c r="E258" s="133" t="s">
        <v>1377</v>
      </c>
      <c r="F258" s="134" t="s">
        <v>1378</v>
      </c>
      <c r="G258" s="135" t="s">
        <v>1254</v>
      </c>
      <c r="H258" s="136">
        <v>3</v>
      </c>
      <c r="I258" s="137"/>
      <c r="J258" s="138">
        <f>ROUND(I258*H258,2)</f>
        <v>0</v>
      </c>
      <c r="K258" s="134" t="s">
        <v>1</v>
      </c>
      <c r="L258" s="31"/>
      <c r="M258" s="139" t="s">
        <v>1</v>
      </c>
      <c r="N258" s="140" t="s">
        <v>38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180</v>
      </c>
      <c r="AT258" s="143" t="s">
        <v>175</v>
      </c>
      <c r="AU258" s="143" t="s">
        <v>81</v>
      </c>
      <c r="AY258" s="16" t="s">
        <v>173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81</v>
      </c>
      <c r="BK258" s="144">
        <f>ROUND(I258*H258,2)</f>
        <v>0</v>
      </c>
      <c r="BL258" s="16" t="s">
        <v>180</v>
      </c>
      <c r="BM258" s="143" t="s">
        <v>844</v>
      </c>
    </row>
    <row r="259" spans="2:65" s="1" customFormat="1" ht="11.25">
      <c r="B259" s="31"/>
      <c r="D259" s="145" t="s">
        <v>182</v>
      </c>
      <c r="F259" s="146" t="s">
        <v>1378</v>
      </c>
      <c r="I259" s="147"/>
      <c r="L259" s="31"/>
      <c r="M259" s="148"/>
      <c r="T259" s="55"/>
      <c r="AT259" s="16" t="s">
        <v>182</v>
      </c>
      <c r="AU259" s="16" t="s">
        <v>81</v>
      </c>
    </row>
    <row r="260" spans="2:65" s="1" customFormat="1" ht="16.5" customHeight="1">
      <c r="B260" s="31"/>
      <c r="C260" s="132" t="s">
        <v>521</v>
      </c>
      <c r="D260" s="132" t="s">
        <v>175</v>
      </c>
      <c r="E260" s="133" t="s">
        <v>1379</v>
      </c>
      <c r="F260" s="134" t="s">
        <v>1380</v>
      </c>
      <c r="G260" s="135" t="s">
        <v>1254</v>
      </c>
      <c r="H260" s="136">
        <v>5</v>
      </c>
      <c r="I260" s="137"/>
      <c r="J260" s="138">
        <f>ROUND(I260*H260,2)</f>
        <v>0</v>
      </c>
      <c r="K260" s="134" t="s">
        <v>1</v>
      </c>
      <c r="L260" s="31"/>
      <c r="M260" s="139" t="s">
        <v>1</v>
      </c>
      <c r="N260" s="140" t="s">
        <v>38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180</v>
      </c>
      <c r="AT260" s="143" t="s">
        <v>175</v>
      </c>
      <c r="AU260" s="143" t="s">
        <v>81</v>
      </c>
      <c r="AY260" s="16" t="s">
        <v>173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81</v>
      </c>
      <c r="BK260" s="144">
        <f>ROUND(I260*H260,2)</f>
        <v>0</v>
      </c>
      <c r="BL260" s="16" t="s">
        <v>180</v>
      </c>
      <c r="BM260" s="143" t="s">
        <v>854</v>
      </c>
    </row>
    <row r="261" spans="2:65" s="1" customFormat="1" ht="11.25">
      <c r="B261" s="31"/>
      <c r="D261" s="145" t="s">
        <v>182</v>
      </c>
      <c r="F261" s="146" t="s">
        <v>1380</v>
      </c>
      <c r="I261" s="147"/>
      <c r="L261" s="31"/>
      <c r="M261" s="148"/>
      <c r="T261" s="55"/>
      <c r="AT261" s="16" t="s">
        <v>182</v>
      </c>
      <c r="AU261" s="16" t="s">
        <v>81</v>
      </c>
    </row>
    <row r="262" spans="2:65" s="1" customFormat="1" ht="16.5" customHeight="1">
      <c r="B262" s="31"/>
      <c r="C262" s="132" t="s">
        <v>527</v>
      </c>
      <c r="D262" s="132" t="s">
        <v>175</v>
      </c>
      <c r="E262" s="133" t="s">
        <v>1381</v>
      </c>
      <c r="F262" s="134" t="s">
        <v>1382</v>
      </c>
      <c r="G262" s="135" t="s">
        <v>1254</v>
      </c>
      <c r="H262" s="136">
        <v>5</v>
      </c>
      <c r="I262" s="137"/>
      <c r="J262" s="138">
        <f>ROUND(I262*H262,2)</f>
        <v>0</v>
      </c>
      <c r="K262" s="134" t="s">
        <v>1</v>
      </c>
      <c r="L262" s="31"/>
      <c r="M262" s="139" t="s">
        <v>1</v>
      </c>
      <c r="N262" s="140" t="s">
        <v>38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180</v>
      </c>
      <c r="AT262" s="143" t="s">
        <v>175</v>
      </c>
      <c r="AU262" s="143" t="s">
        <v>81</v>
      </c>
      <c r="AY262" s="16" t="s">
        <v>173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6" t="s">
        <v>81</v>
      </c>
      <c r="BK262" s="144">
        <f>ROUND(I262*H262,2)</f>
        <v>0</v>
      </c>
      <c r="BL262" s="16" t="s">
        <v>180</v>
      </c>
      <c r="BM262" s="143" t="s">
        <v>865</v>
      </c>
    </row>
    <row r="263" spans="2:65" s="1" customFormat="1" ht="11.25">
      <c r="B263" s="31"/>
      <c r="D263" s="145" t="s">
        <v>182</v>
      </c>
      <c r="F263" s="146" t="s">
        <v>1382</v>
      </c>
      <c r="I263" s="147"/>
      <c r="L263" s="31"/>
      <c r="M263" s="148"/>
      <c r="T263" s="55"/>
      <c r="AT263" s="16" t="s">
        <v>182</v>
      </c>
      <c r="AU263" s="16" t="s">
        <v>81</v>
      </c>
    </row>
    <row r="264" spans="2:65" s="1" customFormat="1" ht="16.5" customHeight="1">
      <c r="B264" s="31"/>
      <c r="C264" s="132" t="s">
        <v>533</v>
      </c>
      <c r="D264" s="132" t="s">
        <v>175</v>
      </c>
      <c r="E264" s="133" t="s">
        <v>1383</v>
      </c>
      <c r="F264" s="134" t="s">
        <v>1384</v>
      </c>
      <c r="G264" s="135" t="s">
        <v>1254</v>
      </c>
      <c r="H264" s="136">
        <v>5</v>
      </c>
      <c r="I264" s="137"/>
      <c r="J264" s="138">
        <f>ROUND(I264*H264,2)</f>
        <v>0</v>
      </c>
      <c r="K264" s="134" t="s">
        <v>1</v>
      </c>
      <c r="L264" s="31"/>
      <c r="M264" s="139" t="s">
        <v>1</v>
      </c>
      <c r="N264" s="140" t="s">
        <v>38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180</v>
      </c>
      <c r="AT264" s="143" t="s">
        <v>175</v>
      </c>
      <c r="AU264" s="143" t="s">
        <v>81</v>
      </c>
      <c r="AY264" s="16" t="s">
        <v>173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81</v>
      </c>
      <c r="BK264" s="144">
        <f>ROUND(I264*H264,2)</f>
        <v>0</v>
      </c>
      <c r="BL264" s="16" t="s">
        <v>180</v>
      </c>
      <c r="BM264" s="143" t="s">
        <v>1385</v>
      </c>
    </row>
    <row r="265" spans="2:65" s="1" customFormat="1" ht="11.25">
      <c r="B265" s="31"/>
      <c r="D265" s="145" t="s">
        <v>182</v>
      </c>
      <c r="F265" s="146" t="s">
        <v>1384</v>
      </c>
      <c r="I265" s="147"/>
      <c r="L265" s="31"/>
      <c r="M265" s="148"/>
      <c r="T265" s="55"/>
      <c r="AT265" s="16" t="s">
        <v>182</v>
      </c>
      <c r="AU265" s="16" t="s">
        <v>81</v>
      </c>
    </row>
    <row r="266" spans="2:65" s="1" customFormat="1" ht="16.5" customHeight="1">
      <c r="B266" s="31"/>
      <c r="C266" s="132" t="s">
        <v>543</v>
      </c>
      <c r="D266" s="132" t="s">
        <v>175</v>
      </c>
      <c r="E266" s="133" t="s">
        <v>1386</v>
      </c>
      <c r="F266" s="134" t="s">
        <v>1382</v>
      </c>
      <c r="G266" s="135" t="s">
        <v>1254</v>
      </c>
      <c r="H266" s="136">
        <v>5</v>
      </c>
      <c r="I266" s="137"/>
      <c r="J266" s="138">
        <f>ROUND(I266*H266,2)</f>
        <v>0</v>
      </c>
      <c r="K266" s="134" t="s">
        <v>1</v>
      </c>
      <c r="L266" s="31"/>
      <c r="M266" s="139" t="s">
        <v>1</v>
      </c>
      <c r="N266" s="140" t="s">
        <v>38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180</v>
      </c>
      <c r="AT266" s="143" t="s">
        <v>175</v>
      </c>
      <c r="AU266" s="143" t="s">
        <v>81</v>
      </c>
      <c r="AY266" s="16" t="s">
        <v>173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81</v>
      </c>
      <c r="BK266" s="144">
        <f>ROUND(I266*H266,2)</f>
        <v>0</v>
      </c>
      <c r="BL266" s="16" t="s">
        <v>180</v>
      </c>
      <c r="BM266" s="143" t="s">
        <v>1387</v>
      </c>
    </row>
    <row r="267" spans="2:65" s="1" customFormat="1" ht="11.25">
      <c r="B267" s="31"/>
      <c r="D267" s="145" t="s">
        <v>182</v>
      </c>
      <c r="F267" s="146" t="s">
        <v>1382</v>
      </c>
      <c r="I267" s="147"/>
      <c r="L267" s="31"/>
      <c r="M267" s="148"/>
      <c r="T267" s="55"/>
      <c r="AT267" s="16" t="s">
        <v>182</v>
      </c>
      <c r="AU267" s="16" t="s">
        <v>81</v>
      </c>
    </row>
    <row r="268" spans="2:65" s="1" customFormat="1" ht="21.75" customHeight="1">
      <c r="B268" s="31"/>
      <c r="C268" s="132" t="s">
        <v>548</v>
      </c>
      <c r="D268" s="132" t="s">
        <v>175</v>
      </c>
      <c r="E268" s="133" t="s">
        <v>1388</v>
      </c>
      <c r="F268" s="134" t="s">
        <v>1389</v>
      </c>
      <c r="G268" s="135" t="s">
        <v>1254</v>
      </c>
      <c r="H268" s="136">
        <v>20</v>
      </c>
      <c r="I268" s="137"/>
      <c r="J268" s="138">
        <f>ROUND(I268*H268,2)</f>
        <v>0</v>
      </c>
      <c r="K268" s="134" t="s">
        <v>1</v>
      </c>
      <c r="L268" s="31"/>
      <c r="M268" s="139" t="s">
        <v>1</v>
      </c>
      <c r="N268" s="140" t="s">
        <v>38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180</v>
      </c>
      <c r="AT268" s="143" t="s">
        <v>175</v>
      </c>
      <c r="AU268" s="143" t="s">
        <v>81</v>
      </c>
      <c r="AY268" s="16" t="s">
        <v>173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6" t="s">
        <v>81</v>
      </c>
      <c r="BK268" s="144">
        <f>ROUND(I268*H268,2)</f>
        <v>0</v>
      </c>
      <c r="BL268" s="16" t="s">
        <v>180</v>
      </c>
      <c r="BM268" s="143" t="s">
        <v>1390</v>
      </c>
    </row>
    <row r="269" spans="2:65" s="1" customFormat="1" ht="11.25">
      <c r="B269" s="31"/>
      <c r="D269" s="145" t="s">
        <v>182</v>
      </c>
      <c r="F269" s="146" t="s">
        <v>1389</v>
      </c>
      <c r="I269" s="147"/>
      <c r="L269" s="31"/>
      <c r="M269" s="148"/>
      <c r="T269" s="55"/>
      <c r="AT269" s="16" t="s">
        <v>182</v>
      </c>
      <c r="AU269" s="16" t="s">
        <v>81</v>
      </c>
    </row>
    <row r="270" spans="2:65" s="1" customFormat="1" ht="16.5" customHeight="1">
      <c r="B270" s="31"/>
      <c r="C270" s="132" t="s">
        <v>554</v>
      </c>
      <c r="D270" s="132" t="s">
        <v>175</v>
      </c>
      <c r="E270" s="133" t="s">
        <v>1391</v>
      </c>
      <c r="F270" s="134" t="s">
        <v>1392</v>
      </c>
      <c r="G270" s="135" t="s">
        <v>1344</v>
      </c>
      <c r="H270" s="136">
        <v>20</v>
      </c>
      <c r="I270" s="137"/>
      <c r="J270" s="138">
        <f>ROUND(I270*H270,2)</f>
        <v>0</v>
      </c>
      <c r="K270" s="134" t="s">
        <v>1</v>
      </c>
      <c r="L270" s="31"/>
      <c r="M270" s="139" t="s">
        <v>1</v>
      </c>
      <c r="N270" s="140" t="s">
        <v>38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180</v>
      </c>
      <c r="AT270" s="143" t="s">
        <v>175</v>
      </c>
      <c r="AU270" s="143" t="s">
        <v>81</v>
      </c>
      <c r="AY270" s="16" t="s">
        <v>173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81</v>
      </c>
      <c r="BK270" s="144">
        <f>ROUND(I270*H270,2)</f>
        <v>0</v>
      </c>
      <c r="BL270" s="16" t="s">
        <v>180</v>
      </c>
      <c r="BM270" s="143" t="s">
        <v>1393</v>
      </c>
    </row>
    <row r="271" spans="2:65" s="1" customFormat="1" ht="11.25">
      <c r="B271" s="31"/>
      <c r="D271" s="145" t="s">
        <v>182</v>
      </c>
      <c r="F271" s="146" t="s">
        <v>1392</v>
      </c>
      <c r="I271" s="147"/>
      <c r="L271" s="31"/>
      <c r="M271" s="148"/>
      <c r="T271" s="55"/>
      <c r="AT271" s="16" t="s">
        <v>182</v>
      </c>
      <c r="AU271" s="16" t="s">
        <v>81</v>
      </c>
    </row>
    <row r="272" spans="2:65" s="1" customFormat="1" ht="21.75" customHeight="1">
      <c r="B272" s="31"/>
      <c r="C272" s="132" t="s">
        <v>561</v>
      </c>
      <c r="D272" s="132" t="s">
        <v>175</v>
      </c>
      <c r="E272" s="133" t="s">
        <v>1394</v>
      </c>
      <c r="F272" s="134" t="s">
        <v>1395</v>
      </c>
      <c r="G272" s="135" t="s">
        <v>1254</v>
      </c>
      <c r="H272" s="136">
        <v>2</v>
      </c>
      <c r="I272" s="137"/>
      <c r="J272" s="138">
        <f>ROUND(I272*H272,2)</f>
        <v>0</v>
      </c>
      <c r="K272" s="134" t="s">
        <v>1</v>
      </c>
      <c r="L272" s="31"/>
      <c r="M272" s="139" t="s">
        <v>1</v>
      </c>
      <c r="N272" s="140" t="s">
        <v>38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180</v>
      </c>
      <c r="AT272" s="143" t="s">
        <v>175</v>
      </c>
      <c r="AU272" s="143" t="s">
        <v>81</v>
      </c>
      <c r="AY272" s="16" t="s">
        <v>173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81</v>
      </c>
      <c r="BK272" s="144">
        <f>ROUND(I272*H272,2)</f>
        <v>0</v>
      </c>
      <c r="BL272" s="16" t="s">
        <v>180</v>
      </c>
      <c r="BM272" s="143" t="s">
        <v>1396</v>
      </c>
    </row>
    <row r="273" spans="2:65" s="1" customFormat="1" ht="11.25">
      <c r="B273" s="31"/>
      <c r="D273" s="145" t="s">
        <v>182</v>
      </c>
      <c r="F273" s="146" t="s">
        <v>1395</v>
      </c>
      <c r="I273" s="147"/>
      <c r="L273" s="31"/>
      <c r="M273" s="148"/>
      <c r="T273" s="55"/>
      <c r="AT273" s="16" t="s">
        <v>182</v>
      </c>
      <c r="AU273" s="16" t="s">
        <v>81</v>
      </c>
    </row>
    <row r="274" spans="2:65" s="1" customFormat="1" ht="19.5">
      <c r="B274" s="31"/>
      <c r="D274" s="145" t="s">
        <v>210</v>
      </c>
      <c r="F274" s="166" t="s">
        <v>1397</v>
      </c>
      <c r="I274" s="147"/>
      <c r="L274" s="31"/>
      <c r="M274" s="148"/>
      <c r="T274" s="55"/>
      <c r="AT274" s="16" t="s">
        <v>210</v>
      </c>
      <c r="AU274" s="16" t="s">
        <v>81</v>
      </c>
    </row>
    <row r="275" spans="2:65" s="1" customFormat="1" ht="21.75" customHeight="1">
      <c r="B275" s="31"/>
      <c r="C275" s="132" t="s">
        <v>567</v>
      </c>
      <c r="D275" s="132" t="s">
        <v>175</v>
      </c>
      <c r="E275" s="133" t="s">
        <v>1398</v>
      </c>
      <c r="F275" s="134" t="s">
        <v>1399</v>
      </c>
      <c r="G275" s="135" t="s">
        <v>1254</v>
      </c>
      <c r="H275" s="136">
        <v>8</v>
      </c>
      <c r="I275" s="137"/>
      <c r="J275" s="138">
        <f>ROUND(I275*H275,2)</f>
        <v>0</v>
      </c>
      <c r="K275" s="134" t="s">
        <v>1</v>
      </c>
      <c r="L275" s="31"/>
      <c r="M275" s="139" t="s">
        <v>1</v>
      </c>
      <c r="N275" s="140" t="s">
        <v>38</v>
      </c>
      <c r="P275" s="141">
        <f>O275*H275</f>
        <v>0</v>
      </c>
      <c r="Q275" s="141">
        <v>0</v>
      </c>
      <c r="R275" s="141">
        <f>Q275*H275</f>
        <v>0</v>
      </c>
      <c r="S275" s="141">
        <v>0</v>
      </c>
      <c r="T275" s="142">
        <f>S275*H275</f>
        <v>0</v>
      </c>
      <c r="AR275" s="143" t="s">
        <v>180</v>
      </c>
      <c r="AT275" s="143" t="s">
        <v>175</v>
      </c>
      <c r="AU275" s="143" t="s">
        <v>81</v>
      </c>
      <c r="AY275" s="16" t="s">
        <v>173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81</v>
      </c>
      <c r="BK275" s="144">
        <f>ROUND(I275*H275,2)</f>
        <v>0</v>
      </c>
      <c r="BL275" s="16" t="s">
        <v>180</v>
      </c>
      <c r="BM275" s="143" t="s">
        <v>1400</v>
      </c>
    </row>
    <row r="276" spans="2:65" s="1" customFormat="1" ht="11.25">
      <c r="B276" s="31"/>
      <c r="D276" s="145" t="s">
        <v>182</v>
      </c>
      <c r="F276" s="146" t="s">
        <v>1399</v>
      </c>
      <c r="I276" s="147"/>
      <c r="L276" s="31"/>
      <c r="M276" s="148"/>
      <c r="T276" s="55"/>
      <c r="AT276" s="16" t="s">
        <v>182</v>
      </c>
      <c r="AU276" s="16" t="s">
        <v>81</v>
      </c>
    </row>
    <row r="277" spans="2:65" s="1" customFormat="1" ht="19.5">
      <c r="B277" s="31"/>
      <c r="D277" s="145" t="s">
        <v>210</v>
      </c>
      <c r="F277" s="166" t="s">
        <v>1397</v>
      </c>
      <c r="I277" s="147"/>
      <c r="L277" s="31"/>
      <c r="M277" s="148"/>
      <c r="T277" s="55"/>
      <c r="AT277" s="16" t="s">
        <v>210</v>
      </c>
      <c r="AU277" s="16" t="s">
        <v>81</v>
      </c>
    </row>
    <row r="278" spans="2:65" s="1" customFormat="1" ht="16.5" customHeight="1">
      <c r="B278" s="31"/>
      <c r="C278" s="132" t="s">
        <v>573</v>
      </c>
      <c r="D278" s="132" t="s">
        <v>175</v>
      </c>
      <c r="E278" s="133" t="s">
        <v>1401</v>
      </c>
      <c r="F278" s="134" t="s">
        <v>1314</v>
      </c>
      <c r="G278" s="135" t="s">
        <v>1265</v>
      </c>
      <c r="H278" s="136">
        <v>1</v>
      </c>
      <c r="I278" s="137"/>
      <c r="J278" s="138">
        <f>ROUND(I278*H278,2)</f>
        <v>0</v>
      </c>
      <c r="K278" s="134" t="s">
        <v>1</v>
      </c>
      <c r="L278" s="31"/>
      <c r="M278" s="139" t="s">
        <v>1</v>
      </c>
      <c r="N278" s="140" t="s">
        <v>38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180</v>
      </c>
      <c r="AT278" s="143" t="s">
        <v>175</v>
      </c>
      <c r="AU278" s="143" t="s">
        <v>81</v>
      </c>
      <c r="AY278" s="16" t="s">
        <v>173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6" t="s">
        <v>81</v>
      </c>
      <c r="BK278" s="144">
        <f>ROUND(I278*H278,2)</f>
        <v>0</v>
      </c>
      <c r="BL278" s="16" t="s">
        <v>180</v>
      </c>
      <c r="BM278" s="143" t="s">
        <v>1402</v>
      </c>
    </row>
    <row r="279" spans="2:65" s="1" customFormat="1" ht="11.25">
      <c r="B279" s="31"/>
      <c r="D279" s="145" t="s">
        <v>182</v>
      </c>
      <c r="F279" s="146" t="s">
        <v>1314</v>
      </c>
      <c r="I279" s="147"/>
      <c r="L279" s="31"/>
      <c r="M279" s="148"/>
      <c r="T279" s="55"/>
      <c r="AT279" s="16" t="s">
        <v>182</v>
      </c>
      <c r="AU279" s="16" t="s">
        <v>81</v>
      </c>
    </row>
    <row r="280" spans="2:65" s="1" customFormat="1" ht="24.2" customHeight="1">
      <c r="B280" s="31"/>
      <c r="C280" s="132" t="s">
        <v>577</v>
      </c>
      <c r="D280" s="132" t="s">
        <v>175</v>
      </c>
      <c r="E280" s="133" t="s">
        <v>1403</v>
      </c>
      <c r="F280" s="134" t="s">
        <v>1324</v>
      </c>
      <c r="G280" s="135" t="s">
        <v>434</v>
      </c>
      <c r="H280" s="136">
        <v>1</v>
      </c>
      <c r="I280" s="137"/>
      <c r="J280" s="138">
        <f>ROUND(I280*H280,2)</f>
        <v>0</v>
      </c>
      <c r="K280" s="134" t="s">
        <v>1</v>
      </c>
      <c r="L280" s="31"/>
      <c r="M280" s="139" t="s">
        <v>1</v>
      </c>
      <c r="N280" s="140" t="s">
        <v>38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180</v>
      </c>
      <c r="AT280" s="143" t="s">
        <v>175</v>
      </c>
      <c r="AU280" s="143" t="s">
        <v>81</v>
      </c>
      <c r="AY280" s="16" t="s">
        <v>173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81</v>
      </c>
      <c r="BK280" s="144">
        <f>ROUND(I280*H280,2)</f>
        <v>0</v>
      </c>
      <c r="BL280" s="16" t="s">
        <v>180</v>
      </c>
      <c r="BM280" s="143" t="s">
        <v>1404</v>
      </c>
    </row>
    <row r="281" spans="2:65" s="1" customFormat="1" ht="19.5">
      <c r="B281" s="31"/>
      <c r="D281" s="145" t="s">
        <v>182</v>
      </c>
      <c r="F281" s="146" t="s">
        <v>1324</v>
      </c>
      <c r="I281" s="147"/>
      <c r="L281" s="31"/>
      <c r="M281" s="148"/>
      <c r="T281" s="55"/>
      <c r="AT281" s="16" t="s">
        <v>182</v>
      </c>
      <c r="AU281" s="16" t="s">
        <v>81</v>
      </c>
    </row>
    <row r="282" spans="2:65" s="11" customFormat="1" ht="25.9" customHeight="1">
      <c r="B282" s="120"/>
      <c r="D282" s="121" t="s">
        <v>72</v>
      </c>
      <c r="E282" s="122" t="s">
        <v>213</v>
      </c>
      <c r="F282" s="122" t="s">
        <v>1405</v>
      </c>
      <c r="I282" s="123"/>
      <c r="J282" s="124">
        <f>BK282</f>
        <v>0</v>
      </c>
      <c r="L282" s="120"/>
      <c r="M282" s="125"/>
      <c r="P282" s="126">
        <f>SUM(P283:P284)</f>
        <v>0</v>
      </c>
      <c r="R282" s="126">
        <f>SUM(R283:R284)</f>
        <v>0</v>
      </c>
      <c r="T282" s="127">
        <f>SUM(T283:T284)</f>
        <v>0</v>
      </c>
      <c r="AR282" s="121" t="s">
        <v>81</v>
      </c>
      <c r="AT282" s="128" t="s">
        <v>72</v>
      </c>
      <c r="AU282" s="128" t="s">
        <v>73</v>
      </c>
      <c r="AY282" s="121" t="s">
        <v>173</v>
      </c>
      <c r="BK282" s="129">
        <f>SUM(BK283:BK284)</f>
        <v>0</v>
      </c>
    </row>
    <row r="283" spans="2:65" s="1" customFormat="1" ht="24.2" customHeight="1">
      <c r="B283" s="31"/>
      <c r="C283" s="132" t="s">
        <v>583</v>
      </c>
      <c r="D283" s="132" t="s">
        <v>175</v>
      </c>
      <c r="E283" s="133" t="s">
        <v>1406</v>
      </c>
      <c r="F283" s="134" t="s">
        <v>1407</v>
      </c>
      <c r="G283" s="135" t="s">
        <v>1265</v>
      </c>
      <c r="H283" s="136">
        <v>1</v>
      </c>
      <c r="I283" s="137"/>
      <c r="J283" s="138">
        <f>ROUND(I283*H283,2)</f>
        <v>0</v>
      </c>
      <c r="K283" s="134" t="s">
        <v>1</v>
      </c>
      <c r="L283" s="31"/>
      <c r="M283" s="139" t="s">
        <v>1</v>
      </c>
      <c r="N283" s="140" t="s">
        <v>38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180</v>
      </c>
      <c r="AT283" s="143" t="s">
        <v>175</v>
      </c>
      <c r="AU283" s="143" t="s">
        <v>81</v>
      </c>
      <c r="AY283" s="16" t="s">
        <v>173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6" t="s">
        <v>81</v>
      </c>
      <c r="BK283" s="144">
        <f>ROUND(I283*H283,2)</f>
        <v>0</v>
      </c>
      <c r="BL283" s="16" t="s">
        <v>180</v>
      </c>
      <c r="BM283" s="143" t="s">
        <v>1408</v>
      </c>
    </row>
    <row r="284" spans="2:65" s="1" customFormat="1" ht="11.25">
      <c r="B284" s="31"/>
      <c r="D284" s="145" t="s">
        <v>182</v>
      </c>
      <c r="F284" s="146" t="s">
        <v>1407</v>
      </c>
      <c r="I284" s="147"/>
      <c r="L284" s="31"/>
      <c r="M284" s="187"/>
      <c r="N284" s="188"/>
      <c r="O284" s="188"/>
      <c r="P284" s="188"/>
      <c r="Q284" s="188"/>
      <c r="R284" s="188"/>
      <c r="S284" s="188"/>
      <c r="T284" s="189"/>
      <c r="AT284" s="16" t="s">
        <v>182</v>
      </c>
      <c r="AU284" s="16" t="s">
        <v>81</v>
      </c>
    </row>
    <row r="285" spans="2:65" s="1" customFormat="1" ht="6.95" customHeight="1">
      <c r="B285" s="43"/>
      <c r="C285" s="44"/>
      <c r="D285" s="44"/>
      <c r="E285" s="44"/>
      <c r="F285" s="44"/>
      <c r="G285" s="44"/>
      <c r="H285" s="44"/>
      <c r="I285" s="44"/>
      <c r="J285" s="44"/>
      <c r="K285" s="44"/>
      <c r="L285" s="31"/>
    </row>
  </sheetData>
  <sheetProtection algorithmName="SHA-512" hashValue="49Iy8ZH9+bO1MgbN/M+UxwSfDpQgbBsXBg3/RLNfB2fX1XtqPfcnZykrjypScJuL8L4DnZXxxRkFcsqqqibYjQ==" saltValue="HR69AxIAqAuPah/aLaSz4w==" spinCount="100000" sheet="1" objects="1" scenarios="1" formatColumns="0" formatRows="0" autoFilter="0"/>
  <autoFilter ref="C121:K284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2:BM2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Nemocnice Náchod - Pavilog G - stavební úpravy části 1PP</v>
      </c>
      <c r="F7" s="237"/>
      <c r="G7" s="237"/>
      <c r="H7" s="237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98" t="s">
        <v>1409</v>
      </c>
      <c r="F9" s="238"/>
      <c r="G9" s="238"/>
      <c r="H9" s="23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12. 9. 2025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9" t="str">
        <f>'Rekapitulace stavby'!E14</f>
        <v>Vyplň údaj</v>
      </c>
      <c r="F18" s="220"/>
      <c r="G18" s="220"/>
      <c r="H18" s="22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33</v>
      </c>
      <c r="J30" s="65">
        <f>ROUND(J127,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1">
        <f>ROUND((SUM(BE127:BE239)),  2)</f>
        <v>0</v>
      </c>
      <c r="I33" s="92">
        <v>0.21</v>
      </c>
      <c r="J33" s="91">
        <f>ROUND(((SUM(BE127:BE239))*I33),  2)</f>
        <v>0</v>
      </c>
      <c r="L33" s="31"/>
    </row>
    <row r="34" spans="2:12" s="1" customFormat="1" ht="14.45" customHeight="1">
      <c r="B34" s="31"/>
      <c r="E34" s="26" t="s">
        <v>39</v>
      </c>
      <c r="F34" s="91">
        <f>ROUND((SUM(BF127:BF239)),  2)</f>
        <v>0</v>
      </c>
      <c r="I34" s="92">
        <v>0.12</v>
      </c>
      <c r="J34" s="91">
        <f>ROUND(((SUM(BF127:BF239))*I34),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1">
        <f>ROUND((SUM(BG127:BG239)),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1">
        <f>ROUND((SUM(BH127:BH239)),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1">
        <f>ROUND((SUM(BI127:BI239)),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9" t="s">
        <v>49</v>
      </c>
      <c r="G61" s="42" t="s">
        <v>48</v>
      </c>
      <c r="H61" s="33"/>
      <c r="I61" s="33"/>
      <c r="J61" s="100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9" t="s">
        <v>49</v>
      </c>
      <c r="G76" s="42" t="s">
        <v>48</v>
      </c>
      <c r="H76" s="33"/>
      <c r="I76" s="33"/>
      <c r="J76" s="100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6" t="str">
        <f>E7</f>
        <v>Nemocnice Náchod - Pavilog G - stavební úpravy části 1PP</v>
      </c>
      <c r="F85" s="237"/>
      <c r="G85" s="237"/>
      <c r="H85" s="237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98" t="str">
        <f>E9</f>
        <v>EL - Elektrorozvody</v>
      </c>
      <c r="F87" s="238"/>
      <c r="G87" s="238"/>
      <c r="H87" s="23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12. 9. 2025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136</v>
      </c>
      <c r="D94" s="93"/>
      <c r="E94" s="93"/>
      <c r="F94" s="93"/>
      <c r="G94" s="93"/>
      <c r="H94" s="93"/>
      <c r="I94" s="93"/>
      <c r="J94" s="102" t="s">
        <v>137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138</v>
      </c>
      <c r="J96" s="65">
        <f>J127</f>
        <v>0</v>
      </c>
      <c r="L96" s="31"/>
      <c r="AU96" s="16" t="s">
        <v>139</v>
      </c>
    </row>
    <row r="97" spans="2:12" s="8" customFormat="1" ht="24.95" customHeight="1">
      <c r="B97" s="104"/>
      <c r="D97" s="105" t="s">
        <v>1410</v>
      </c>
      <c r="E97" s="106"/>
      <c r="F97" s="106"/>
      <c r="G97" s="106"/>
      <c r="H97" s="106"/>
      <c r="I97" s="106"/>
      <c r="J97" s="107">
        <f>J128</f>
        <v>0</v>
      </c>
      <c r="L97" s="104"/>
    </row>
    <row r="98" spans="2:12" s="8" customFormat="1" ht="24.95" customHeight="1">
      <c r="B98" s="104"/>
      <c r="D98" s="105" t="s">
        <v>1411</v>
      </c>
      <c r="E98" s="106"/>
      <c r="F98" s="106"/>
      <c r="G98" s="106"/>
      <c r="H98" s="106"/>
      <c r="I98" s="106"/>
      <c r="J98" s="107">
        <f>J131</f>
        <v>0</v>
      </c>
      <c r="L98" s="104"/>
    </row>
    <row r="99" spans="2:12" s="8" customFormat="1" ht="24.95" customHeight="1">
      <c r="B99" s="104"/>
      <c r="D99" s="105" t="s">
        <v>1412</v>
      </c>
      <c r="E99" s="106"/>
      <c r="F99" s="106"/>
      <c r="G99" s="106"/>
      <c r="H99" s="106"/>
      <c r="I99" s="106"/>
      <c r="J99" s="107">
        <f>J136</f>
        <v>0</v>
      </c>
      <c r="L99" s="104"/>
    </row>
    <row r="100" spans="2:12" s="8" customFormat="1" ht="24.95" customHeight="1">
      <c r="B100" s="104"/>
      <c r="D100" s="105" t="s">
        <v>1413</v>
      </c>
      <c r="E100" s="106"/>
      <c r="F100" s="106"/>
      <c r="G100" s="106"/>
      <c r="H100" s="106"/>
      <c r="I100" s="106"/>
      <c r="J100" s="107">
        <f>J140</f>
        <v>0</v>
      </c>
      <c r="L100" s="104"/>
    </row>
    <row r="101" spans="2:12" s="8" customFormat="1" ht="24.95" customHeight="1">
      <c r="B101" s="104"/>
      <c r="D101" s="105" t="s">
        <v>1414</v>
      </c>
      <c r="E101" s="106"/>
      <c r="F101" s="106"/>
      <c r="G101" s="106"/>
      <c r="H101" s="106"/>
      <c r="I101" s="106"/>
      <c r="J101" s="107">
        <f>J159</f>
        <v>0</v>
      </c>
      <c r="L101" s="104"/>
    </row>
    <row r="102" spans="2:12" s="8" customFormat="1" ht="24.95" customHeight="1">
      <c r="B102" s="104"/>
      <c r="D102" s="105" t="s">
        <v>1415</v>
      </c>
      <c r="E102" s="106"/>
      <c r="F102" s="106"/>
      <c r="G102" s="106"/>
      <c r="H102" s="106"/>
      <c r="I102" s="106"/>
      <c r="J102" s="107">
        <f>J166</f>
        <v>0</v>
      </c>
      <c r="L102" s="104"/>
    </row>
    <row r="103" spans="2:12" s="8" customFormat="1" ht="24.95" customHeight="1">
      <c r="B103" s="104"/>
      <c r="D103" s="105" t="s">
        <v>1416</v>
      </c>
      <c r="E103" s="106"/>
      <c r="F103" s="106"/>
      <c r="G103" s="106"/>
      <c r="H103" s="106"/>
      <c r="I103" s="106"/>
      <c r="J103" s="107">
        <f>J175</f>
        <v>0</v>
      </c>
      <c r="L103" s="104"/>
    </row>
    <row r="104" spans="2:12" s="8" customFormat="1" ht="24.95" customHeight="1">
      <c r="B104" s="104"/>
      <c r="D104" s="105" t="s">
        <v>1417</v>
      </c>
      <c r="E104" s="106"/>
      <c r="F104" s="106"/>
      <c r="G104" s="106"/>
      <c r="H104" s="106"/>
      <c r="I104" s="106"/>
      <c r="J104" s="107">
        <f>J196</f>
        <v>0</v>
      </c>
      <c r="L104" s="104"/>
    </row>
    <row r="105" spans="2:12" s="8" customFormat="1" ht="24.95" customHeight="1">
      <c r="B105" s="104"/>
      <c r="D105" s="105" t="s">
        <v>1418</v>
      </c>
      <c r="E105" s="106"/>
      <c r="F105" s="106"/>
      <c r="G105" s="106"/>
      <c r="H105" s="106"/>
      <c r="I105" s="106"/>
      <c r="J105" s="107">
        <f>J205</f>
        <v>0</v>
      </c>
      <c r="L105" s="104"/>
    </row>
    <row r="106" spans="2:12" s="8" customFormat="1" ht="24.95" customHeight="1">
      <c r="B106" s="104"/>
      <c r="D106" s="105" t="s">
        <v>1419</v>
      </c>
      <c r="E106" s="106"/>
      <c r="F106" s="106"/>
      <c r="G106" s="106"/>
      <c r="H106" s="106"/>
      <c r="I106" s="106"/>
      <c r="J106" s="107">
        <f>J208</f>
        <v>0</v>
      </c>
      <c r="L106" s="104"/>
    </row>
    <row r="107" spans="2:12" s="8" customFormat="1" ht="24.95" customHeight="1">
      <c r="B107" s="104"/>
      <c r="D107" s="105" t="s">
        <v>1420</v>
      </c>
      <c r="E107" s="106"/>
      <c r="F107" s="106"/>
      <c r="G107" s="106"/>
      <c r="H107" s="106"/>
      <c r="I107" s="106"/>
      <c r="J107" s="107">
        <f>J217</f>
        <v>0</v>
      </c>
      <c r="L107" s="104"/>
    </row>
    <row r="108" spans="2:12" s="1" customFormat="1" ht="21.75" customHeight="1">
      <c r="B108" s="31"/>
      <c r="L108" s="31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3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3" s="1" customFormat="1" ht="24.95" customHeight="1">
      <c r="B114" s="31"/>
      <c r="C114" s="20" t="s">
        <v>158</v>
      </c>
      <c r="L114" s="31"/>
    </row>
    <row r="115" spans="2:63" s="1" customFormat="1" ht="6.95" customHeight="1">
      <c r="B115" s="31"/>
      <c r="L115" s="31"/>
    </row>
    <row r="116" spans="2:63" s="1" customFormat="1" ht="12" customHeight="1">
      <c r="B116" s="31"/>
      <c r="C116" s="26" t="s">
        <v>16</v>
      </c>
      <c r="L116" s="31"/>
    </row>
    <row r="117" spans="2:63" s="1" customFormat="1" ht="16.5" customHeight="1">
      <c r="B117" s="31"/>
      <c r="E117" s="236" t="str">
        <f>E7</f>
        <v>Nemocnice Náchod - Pavilog G - stavební úpravy části 1PP</v>
      </c>
      <c r="F117" s="237"/>
      <c r="G117" s="237"/>
      <c r="H117" s="237"/>
      <c r="L117" s="31"/>
    </row>
    <row r="118" spans="2:63" s="1" customFormat="1" ht="12" customHeight="1">
      <c r="B118" s="31"/>
      <c r="C118" s="26" t="s">
        <v>118</v>
      </c>
      <c r="L118" s="31"/>
    </row>
    <row r="119" spans="2:63" s="1" customFormat="1" ht="16.5" customHeight="1">
      <c r="B119" s="31"/>
      <c r="E119" s="198" t="str">
        <f>E9</f>
        <v>EL - Elektrorozvody</v>
      </c>
      <c r="F119" s="238"/>
      <c r="G119" s="238"/>
      <c r="H119" s="238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F12</f>
        <v xml:space="preserve"> </v>
      </c>
      <c r="I121" s="26" t="s">
        <v>22</v>
      </c>
      <c r="J121" s="51" t="str">
        <f>IF(J12="","",J12)</f>
        <v>12. 9. 2025</v>
      </c>
      <c r="L121" s="31"/>
    </row>
    <row r="122" spans="2:63" s="1" customFormat="1" ht="6.95" customHeight="1">
      <c r="B122" s="31"/>
      <c r="L122" s="31"/>
    </row>
    <row r="123" spans="2:63" s="1" customFormat="1" ht="15.2" customHeight="1">
      <c r="B123" s="31"/>
      <c r="C123" s="26" t="s">
        <v>24</v>
      </c>
      <c r="F123" s="24" t="str">
        <f>E15</f>
        <v xml:space="preserve"> </v>
      </c>
      <c r="I123" s="26" t="s">
        <v>29</v>
      </c>
      <c r="J123" s="29" t="str">
        <f>E21</f>
        <v xml:space="preserve"> </v>
      </c>
      <c r="L123" s="31"/>
    </row>
    <row r="124" spans="2:63" s="1" customFormat="1" ht="15.2" customHeight="1">
      <c r="B124" s="31"/>
      <c r="C124" s="26" t="s">
        <v>27</v>
      </c>
      <c r="F124" s="24" t="str">
        <f>IF(E18="","",E18)</f>
        <v>Vyplň údaj</v>
      </c>
      <c r="I124" s="26" t="s">
        <v>31</v>
      </c>
      <c r="J124" s="29" t="str">
        <f>E24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2"/>
      <c r="C126" s="113" t="s">
        <v>159</v>
      </c>
      <c r="D126" s="114" t="s">
        <v>58</v>
      </c>
      <c r="E126" s="114" t="s">
        <v>54</v>
      </c>
      <c r="F126" s="114" t="s">
        <v>55</v>
      </c>
      <c r="G126" s="114" t="s">
        <v>160</v>
      </c>
      <c r="H126" s="114" t="s">
        <v>161</v>
      </c>
      <c r="I126" s="114" t="s">
        <v>162</v>
      </c>
      <c r="J126" s="114" t="s">
        <v>137</v>
      </c>
      <c r="K126" s="115" t="s">
        <v>163</v>
      </c>
      <c r="L126" s="112"/>
      <c r="M126" s="58" t="s">
        <v>1</v>
      </c>
      <c r="N126" s="59" t="s">
        <v>37</v>
      </c>
      <c r="O126" s="59" t="s">
        <v>164</v>
      </c>
      <c r="P126" s="59" t="s">
        <v>165</v>
      </c>
      <c r="Q126" s="59" t="s">
        <v>166</v>
      </c>
      <c r="R126" s="59" t="s">
        <v>167</v>
      </c>
      <c r="S126" s="59" t="s">
        <v>168</v>
      </c>
      <c r="T126" s="60" t="s">
        <v>169</v>
      </c>
    </row>
    <row r="127" spans="2:63" s="1" customFormat="1" ht="22.9" customHeight="1">
      <c r="B127" s="31"/>
      <c r="C127" s="63" t="s">
        <v>170</v>
      </c>
      <c r="J127" s="116">
        <f>BK127</f>
        <v>0</v>
      </c>
      <c r="L127" s="31"/>
      <c r="M127" s="61"/>
      <c r="N127" s="52"/>
      <c r="O127" s="52"/>
      <c r="P127" s="117">
        <f>P128+P131+P136+P140+P159+P166+P175+P196+P205+P208+P217</f>
        <v>0</v>
      </c>
      <c r="Q127" s="52"/>
      <c r="R127" s="117">
        <f>R128+R131+R136+R140+R159+R166+R175+R196+R205+R208+R217</f>
        <v>0</v>
      </c>
      <c r="S127" s="52"/>
      <c r="T127" s="118">
        <f>T128+T131+T136+T140+T159+T166+T175+T196+T205+T208+T217</f>
        <v>0</v>
      </c>
      <c r="AT127" s="16" t="s">
        <v>72</v>
      </c>
      <c r="AU127" s="16" t="s">
        <v>139</v>
      </c>
      <c r="BK127" s="119">
        <f>BK128+BK131+BK136+BK140+BK159+BK166+BK175+BK196+BK205+BK208+BK217</f>
        <v>0</v>
      </c>
    </row>
    <row r="128" spans="2:63" s="11" customFormat="1" ht="25.9" customHeight="1">
      <c r="B128" s="120"/>
      <c r="D128" s="121" t="s">
        <v>72</v>
      </c>
      <c r="E128" s="122" t="s">
        <v>81</v>
      </c>
      <c r="F128" s="122" t="s">
        <v>1421</v>
      </c>
      <c r="I128" s="123"/>
      <c r="J128" s="124">
        <f>BK128</f>
        <v>0</v>
      </c>
      <c r="L128" s="120"/>
      <c r="M128" s="125"/>
      <c r="P128" s="126">
        <f>SUM(P129:P130)</f>
        <v>0</v>
      </c>
      <c r="R128" s="126">
        <f>SUM(R129:R130)</f>
        <v>0</v>
      </c>
      <c r="T128" s="127">
        <f>SUM(T129:T130)</f>
        <v>0</v>
      </c>
      <c r="AR128" s="121" t="s">
        <v>81</v>
      </c>
      <c r="AT128" s="128" t="s">
        <v>72</v>
      </c>
      <c r="AU128" s="128" t="s">
        <v>73</v>
      </c>
      <c r="AY128" s="121" t="s">
        <v>173</v>
      </c>
      <c r="BK128" s="129">
        <f>SUM(BK129:BK130)</f>
        <v>0</v>
      </c>
    </row>
    <row r="129" spans="2:65" s="1" customFormat="1" ht="33" customHeight="1">
      <c r="B129" s="31"/>
      <c r="C129" s="132" t="s">
        <v>81</v>
      </c>
      <c r="D129" s="132" t="s">
        <v>175</v>
      </c>
      <c r="E129" s="133" t="s">
        <v>1422</v>
      </c>
      <c r="F129" s="134" t="s">
        <v>1423</v>
      </c>
      <c r="G129" s="135" t="s">
        <v>1254</v>
      </c>
      <c r="H129" s="136">
        <v>1</v>
      </c>
      <c r="I129" s="137"/>
      <c r="J129" s="138">
        <f>ROUND(I129*H129,2)</f>
        <v>0</v>
      </c>
      <c r="K129" s="134" t="s">
        <v>1</v>
      </c>
      <c r="L129" s="31"/>
      <c r="M129" s="139" t="s">
        <v>1</v>
      </c>
      <c r="N129" s="140" t="s">
        <v>38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180</v>
      </c>
      <c r="AT129" s="143" t="s">
        <v>175</v>
      </c>
      <c r="AU129" s="143" t="s">
        <v>81</v>
      </c>
      <c r="AY129" s="16" t="s">
        <v>173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81</v>
      </c>
      <c r="BK129" s="144">
        <f>ROUND(I129*H129,2)</f>
        <v>0</v>
      </c>
      <c r="BL129" s="16" t="s">
        <v>180</v>
      </c>
      <c r="BM129" s="143" t="s">
        <v>83</v>
      </c>
    </row>
    <row r="130" spans="2:65" s="1" customFormat="1" ht="19.5">
      <c r="B130" s="31"/>
      <c r="D130" s="145" t="s">
        <v>182</v>
      </c>
      <c r="F130" s="146" t="s">
        <v>1423</v>
      </c>
      <c r="I130" s="147"/>
      <c r="L130" s="31"/>
      <c r="M130" s="148"/>
      <c r="T130" s="55"/>
      <c r="AT130" s="16" t="s">
        <v>182</v>
      </c>
      <c r="AU130" s="16" t="s">
        <v>81</v>
      </c>
    </row>
    <row r="131" spans="2:65" s="11" customFormat="1" ht="25.9" customHeight="1">
      <c r="B131" s="120"/>
      <c r="D131" s="121" t="s">
        <v>72</v>
      </c>
      <c r="E131" s="122" t="s">
        <v>83</v>
      </c>
      <c r="F131" s="122" t="s">
        <v>1424</v>
      </c>
      <c r="I131" s="123"/>
      <c r="J131" s="124">
        <f>BK131</f>
        <v>0</v>
      </c>
      <c r="L131" s="120"/>
      <c r="M131" s="125"/>
      <c r="P131" s="126">
        <f>SUM(P132:P135)</f>
        <v>0</v>
      </c>
      <c r="R131" s="126">
        <f>SUM(R132:R135)</f>
        <v>0</v>
      </c>
      <c r="T131" s="127">
        <f>SUM(T132:T135)</f>
        <v>0</v>
      </c>
      <c r="AR131" s="121" t="s">
        <v>81</v>
      </c>
      <c r="AT131" s="128" t="s">
        <v>72</v>
      </c>
      <c r="AU131" s="128" t="s">
        <v>73</v>
      </c>
      <c r="AY131" s="121" t="s">
        <v>173</v>
      </c>
      <c r="BK131" s="129">
        <f>SUM(BK132:BK135)</f>
        <v>0</v>
      </c>
    </row>
    <row r="132" spans="2:65" s="1" customFormat="1" ht="16.5" customHeight="1">
      <c r="B132" s="31"/>
      <c r="C132" s="132" t="s">
        <v>83</v>
      </c>
      <c r="D132" s="132" t="s">
        <v>175</v>
      </c>
      <c r="E132" s="133" t="s">
        <v>1425</v>
      </c>
      <c r="F132" s="134" t="s">
        <v>1426</v>
      </c>
      <c r="G132" s="135" t="s">
        <v>1254</v>
      </c>
      <c r="H132" s="136">
        <v>35</v>
      </c>
      <c r="I132" s="137"/>
      <c r="J132" s="138">
        <f>ROUND(I132*H132,2)</f>
        <v>0</v>
      </c>
      <c r="K132" s="134" t="s">
        <v>1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180</v>
      </c>
      <c r="AT132" s="143" t="s">
        <v>175</v>
      </c>
      <c r="AU132" s="143" t="s">
        <v>81</v>
      </c>
      <c r="AY132" s="16" t="s">
        <v>173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180</v>
      </c>
      <c r="BM132" s="143" t="s">
        <v>180</v>
      </c>
    </row>
    <row r="133" spans="2:65" s="1" customFormat="1" ht="11.25">
      <c r="B133" s="31"/>
      <c r="D133" s="145" t="s">
        <v>182</v>
      </c>
      <c r="F133" s="146" t="s">
        <v>1426</v>
      </c>
      <c r="I133" s="147"/>
      <c r="L133" s="31"/>
      <c r="M133" s="148"/>
      <c r="T133" s="55"/>
      <c r="AT133" s="16" t="s">
        <v>182</v>
      </c>
      <c r="AU133" s="16" t="s">
        <v>81</v>
      </c>
    </row>
    <row r="134" spans="2:65" s="1" customFormat="1" ht="16.5" customHeight="1">
      <c r="B134" s="31"/>
      <c r="C134" s="132" t="s">
        <v>192</v>
      </c>
      <c r="D134" s="132" t="s">
        <v>175</v>
      </c>
      <c r="E134" s="133" t="s">
        <v>1427</v>
      </c>
      <c r="F134" s="134" t="s">
        <v>1428</v>
      </c>
      <c r="G134" s="135" t="s">
        <v>1254</v>
      </c>
      <c r="H134" s="136">
        <v>35</v>
      </c>
      <c r="I134" s="137"/>
      <c r="J134" s="138">
        <f>ROUND(I134*H134,2)</f>
        <v>0</v>
      </c>
      <c r="K134" s="134" t="s">
        <v>1</v>
      </c>
      <c r="L134" s="31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180</v>
      </c>
      <c r="AT134" s="143" t="s">
        <v>175</v>
      </c>
      <c r="AU134" s="143" t="s">
        <v>81</v>
      </c>
      <c r="AY134" s="16" t="s">
        <v>173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81</v>
      </c>
      <c r="BK134" s="144">
        <f>ROUND(I134*H134,2)</f>
        <v>0</v>
      </c>
      <c r="BL134" s="16" t="s">
        <v>180</v>
      </c>
      <c r="BM134" s="143" t="s">
        <v>213</v>
      </c>
    </row>
    <row r="135" spans="2:65" s="1" customFormat="1" ht="11.25">
      <c r="B135" s="31"/>
      <c r="D135" s="145" t="s">
        <v>182</v>
      </c>
      <c r="F135" s="146" t="s">
        <v>1428</v>
      </c>
      <c r="I135" s="147"/>
      <c r="L135" s="31"/>
      <c r="M135" s="148"/>
      <c r="T135" s="55"/>
      <c r="AT135" s="16" t="s">
        <v>182</v>
      </c>
      <c r="AU135" s="16" t="s">
        <v>81</v>
      </c>
    </row>
    <row r="136" spans="2:65" s="11" customFormat="1" ht="25.9" customHeight="1">
      <c r="B136" s="120"/>
      <c r="D136" s="121" t="s">
        <v>72</v>
      </c>
      <c r="E136" s="122" t="s">
        <v>192</v>
      </c>
      <c r="F136" s="122" t="s">
        <v>1429</v>
      </c>
      <c r="I136" s="123"/>
      <c r="J136" s="124">
        <f>BK136</f>
        <v>0</v>
      </c>
      <c r="L136" s="120"/>
      <c r="M136" s="125"/>
      <c r="P136" s="126">
        <f>SUM(P137:P139)</f>
        <v>0</v>
      </c>
      <c r="R136" s="126">
        <f>SUM(R137:R139)</f>
        <v>0</v>
      </c>
      <c r="T136" s="127">
        <f>SUM(T137:T139)</f>
        <v>0</v>
      </c>
      <c r="AR136" s="121" t="s">
        <v>81</v>
      </c>
      <c r="AT136" s="128" t="s">
        <v>72</v>
      </c>
      <c r="AU136" s="128" t="s">
        <v>73</v>
      </c>
      <c r="AY136" s="121" t="s">
        <v>173</v>
      </c>
      <c r="BK136" s="129">
        <f>SUM(BK137:BK139)</f>
        <v>0</v>
      </c>
    </row>
    <row r="137" spans="2:65" s="1" customFormat="1" ht="37.9" customHeight="1">
      <c r="B137" s="31"/>
      <c r="C137" s="132" t="s">
        <v>180</v>
      </c>
      <c r="D137" s="132" t="s">
        <v>175</v>
      </c>
      <c r="E137" s="133" t="s">
        <v>1430</v>
      </c>
      <c r="F137" s="134" t="s">
        <v>1431</v>
      </c>
      <c r="G137" s="135" t="s">
        <v>282</v>
      </c>
      <c r="H137" s="136">
        <v>15</v>
      </c>
      <c r="I137" s="137"/>
      <c r="J137" s="138">
        <f>ROUND(I137*H137,2)</f>
        <v>0</v>
      </c>
      <c r="K137" s="134" t="s">
        <v>1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180</v>
      </c>
      <c r="AT137" s="143" t="s">
        <v>175</v>
      </c>
      <c r="AU137" s="143" t="s">
        <v>81</v>
      </c>
      <c r="AY137" s="16" t="s">
        <v>173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180</v>
      </c>
      <c r="BM137" s="143" t="s">
        <v>208</v>
      </c>
    </row>
    <row r="138" spans="2:65" s="1" customFormat="1" ht="19.5">
      <c r="B138" s="31"/>
      <c r="D138" s="145" t="s">
        <v>182</v>
      </c>
      <c r="F138" s="146" t="s">
        <v>1431</v>
      </c>
      <c r="I138" s="147"/>
      <c r="L138" s="31"/>
      <c r="M138" s="148"/>
      <c r="T138" s="55"/>
      <c r="AT138" s="16" t="s">
        <v>182</v>
      </c>
      <c r="AU138" s="16" t="s">
        <v>81</v>
      </c>
    </row>
    <row r="139" spans="2:65" s="1" customFormat="1" ht="29.25">
      <c r="B139" s="31"/>
      <c r="D139" s="145" t="s">
        <v>210</v>
      </c>
      <c r="F139" s="166" t="s">
        <v>1432</v>
      </c>
      <c r="I139" s="147"/>
      <c r="L139" s="31"/>
      <c r="M139" s="148"/>
      <c r="T139" s="55"/>
      <c r="AT139" s="16" t="s">
        <v>210</v>
      </c>
      <c r="AU139" s="16" t="s">
        <v>81</v>
      </c>
    </row>
    <row r="140" spans="2:65" s="11" customFormat="1" ht="25.9" customHeight="1">
      <c r="B140" s="120"/>
      <c r="D140" s="121" t="s">
        <v>72</v>
      </c>
      <c r="E140" s="122" t="s">
        <v>180</v>
      </c>
      <c r="F140" s="122" t="s">
        <v>1433</v>
      </c>
      <c r="I140" s="123"/>
      <c r="J140" s="124">
        <f>BK140</f>
        <v>0</v>
      </c>
      <c r="L140" s="120"/>
      <c r="M140" s="125"/>
      <c r="P140" s="126">
        <f>SUM(P141:P158)</f>
        <v>0</v>
      </c>
      <c r="R140" s="126">
        <f>SUM(R141:R158)</f>
        <v>0</v>
      </c>
      <c r="T140" s="127">
        <f>SUM(T141:T158)</f>
        <v>0</v>
      </c>
      <c r="AR140" s="121" t="s">
        <v>81</v>
      </c>
      <c r="AT140" s="128" t="s">
        <v>72</v>
      </c>
      <c r="AU140" s="128" t="s">
        <v>73</v>
      </c>
      <c r="AY140" s="121" t="s">
        <v>173</v>
      </c>
      <c r="BK140" s="129">
        <f>SUM(BK141:BK158)</f>
        <v>0</v>
      </c>
    </row>
    <row r="141" spans="2:65" s="1" customFormat="1" ht="16.5" customHeight="1">
      <c r="B141" s="31"/>
      <c r="C141" s="132" t="s">
        <v>204</v>
      </c>
      <c r="D141" s="132" t="s">
        <v>175</v>
      </c>
      <c r="E141" s="133" t="s">
        <v>1434</v>
      </c>
      <c r="F141" s="134" t="s">
        <v>1435</v>
      </c>
      <c r="G141" s="135" t="s">
        <v>1254</v>
      </c>
      <c r="H141" s="136">
        <v>6</v>
      </c>
      <c r="I141" s="137"/>
      <c r="J141" s="138">
        <f>ROUND(I141*H141,2)</f>
        <v>0</v>
      </c>
      <c r="K141" s="134" t="s">
        <v>1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180</v>
      </c>
      <c r="AT141" s="143" t="s">
        <v>175</v>
      </c>
      <c r="AU141" s="143" t="s">
        <v>81</v>
      </c>
      <c r="AY141" s="16" t="s">
        <v>173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180</v>
      </c>
      <c r="BM141" s="143" t="s">
        <v>237</v>
      </c>
    </row>
    <row r="142" spans="2:65" s="1" customFormat="1" ht="11.25">
      <c r="B142" s="31"/>
      <c r="D142" s="145" t="s">
        <v>182</v>
      </c>
      <c r="F142" s="146" t="s">
        <v>1435</v>
      </c>
      <c r="I142" s="147"/>
      <c r="L142" s="31"/>
      <c r="M142" s="148"/>
      <c r="T142" s="55"/>
      <c r="AT142" s="16" t="s">
        <v>182</v>
      </c>
      <c r="AU142" s="16" t="s">
        <v>81</v>
      </c>
    </row>
    <row r="143" spans="2:65" s="1" customFormat="1" ht="29.25">
      <c r="B143" s="31"/>
      <c r="D143" s="145" t="s">
        <v>210</v>
      </c>
      <c r="F143" s="166" t="s">
        <v>1436</v>
      </c>
      <c r="I143" s="147"/>
      <c r="L143" s="31"/>
      <c r="M143" s="148"/>
      <c r="T143" s="55"/>
      <c r="AT143" s="16" t="s">
        <v>210</v>
      </c>
      <c r="AU143" s="16" t="s">
        <v>81</v>
      </c>
    </row>
    <row r="144" spans="2:65" s="1" customFormat="1" ht="21.75" customHeight="1">
      <c r="B144" s="31"/>
      <c r="C144" s="132" t="s">
        <v>213</v>
      </c>
      <c r="D144" s="132" t="s">
        <v>175</v>
      </c>
      <c r="E144" s="133" t="s">
        <v>1437</v>
      </c>
      <c r="F144" s="134" t="s">
        <v>1438</v>
      </c>
      <c r="G144" s="135" t="s">
        <v>1254</v>
      </c>
      <c r="H144" s="136">
        <v>16</v>
      </c>
      <c r="I144" s="137"/>
      <c r="J144" s="138">
        <f>ROUND(I144*H144,2)</f>
        <v>0</v>
      </c>
      <c r="K144" s="134" t="s">
        <v>1</v>
      </c>
      <c r="L144" s="31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180</v>
      </c>
      <c r="AT144" s="143" t="s">
        <v>175</v>
      </c>
      <c r="AU144" s="143" t="s">
        <v>81</v>
      </c>
      <c r="AY144" s="16" t="s">
        <v>173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81</v>
      </c>
      <c r="BK144" s="144">
        <f>ROUND(I144*H144,2)</f>
        <v>0</v>
      </c>
      <c r="BL144" s="16" t="s">
        <v>180</v>
      </c>
      <c r="BM144" s="143" t="s">
        <v>8</v>
      </c>
    </row>
    <row r="145" spans="2:65" s="1" customFormat="1" ht="11.25">
      <c r="B145" s="31"/>
      <c r="D145" s="145" t="s">
        <v>182</v>
      </c>
      <c r="F145" s="146" t="s">
        <v>1438</v>
      </c>
      <c r="I145" s="147"/>
      <c r="L145" s="31"/>
      <c r="M145" s="148"/>
      <c r="T145" s="55"/>
      <c r="AT145" s="16" t="s">
        <v>182</v>
      </c>
      <c r="AU145" s="16" t="s">
        <v>81</v>
      </c>
    </row>
    <row r="146" spans="2:65" s="1" customFormat="1" ht="29.25">
      <c r="B146" s="31"/>
      <c r="D146" s="145" t="s">
        <v>210</v>
      </c>
      <c r="F146" s="166" t="s">
        <v>1436</v>
      </c>
      <c r="I146" s="147"/>
      <c r="L146" s="31"/>
      <c r="M146" s="148"/>
      <c r="T146" s="55"/>
      <c r="AT146" s="16" t="s">
        <v>210</v>
      </c>
      <c r="AU146" s="16" t="s">
        <v>81</v>
      </c>
    </row>
    <row r="147" spans="2:65" s="1" customFormat="1" ht="16.5" customHeight="1">
      <c r="B147" s="31"/>
      <c r="C147" s="132" t="s">
        <v>220</v>
      </c>
      <c r="D147" s="132" t="s">
        <v>175</v>
      </c>
      <c r="E147" s="133" t="s">
        <v>1439</v>
      </c>
      <c r="F147" s="134" t="s">
        <v>1440</v>
      </c>
      <c r="G147" s="135" t="s">
        <v>1254</v>
      </c>
      <c r="H147" s="136">
        <v>3</v>
      </c>
      <c r="I147" s="137"/>
      <c r="J147" s="138">
        <f>ROUND(I147*H147,2)</f>
        <v>0</v>
      </c>
      <c r="K147" s="134" t="s">
        <v>1</v>
      </c>
      <c r="L147" s="31"/>
      <c r="M147" s="139" t="s">
        <v>1</v>
      </c>
      <c r="N147" s="140" t="s">
        <v>38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180</v>
      </c>
      <c r="AT147" s="143" t="s">
        <v>175</v>
      </c>
      <c r="AU147" s="143" t="s">
        <v>81</v>
      </c>
      <c r="AY147" s="16" t="s">
        <v>173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81</v>
      </c>
      <c r="BK147" s="144">
        <f>ROUND(I147*H147,2)</f>
        <v>0</v>
      </c>
      <c r="BL147" s="16" t="s">
        <v>180</v>
      </c>
      <c r="BM147" s="143" t="s">
        <v>259</v>
      </c>
    </row>
    <row r="148" spans="2:65" s="1" customFormat="1" ht="11.25">
      <c r="B148" s="31"/>
      <c r="D148" s="145" t="s">
        <v>182</v>
      </c>
      <c r="F148" s="146" t="s">
        <v>1440</v>
      </c>
      <c r="I148" s="147"/>
      <c r="L148" s="31"/>
      <c r="M148" s="148"/>
      <c r="T148" s="55"/>
      <c r="AT148" s="16" t="s">
        <v>182</v>
      </c>
      <c r="AU148" s="16" t="s">
        <v>81</v>
      </c>
    </row>
    <row r="149" spans="2:65" s="1" customFormat="1" ht="29.25">
      <c r="B149" s="31"/>
      <c r="D149" s="145" t="s">
        <v>210</v>
      </c>
      <c r="F149" s="166" t="s">
        <v>1436</v>
      </c>
      <c r="I149" s="147"/>
      <c r="L149" s="31"/>
      <c r="M149" s="148"/>
      <c r="T149" s="55"/>
      <c r="AT149" s="16" t="s">
        <v>210</v>
      </c>
      <c r="AU149" s="16" t="s">
        <v>81</v>
      </c>
    </row>
    <row r="150" spans="2:65" s="1" customFormat="1" ht="16.5" customHeight="1">
      <c r="B150" s="31"/>
      <c r="C150" s="132" t="s">
        <v>208</v>
      </c>
      <c r="D150" s="132" t="s">
        <v>175</v>
      </c>
      <c r="E150" s="133" t="s">
        <v>1441</v>
      </c>
      <c r="F150" s="134" t="s">
        <v>1442</v>
      </c>
      <c r="G150" s="135" t="s">
        <v>1254</v>
      </c>
      <c r="H150" s="136">
        <v>5</v>
      </c>
      <c r="I150" s="137"/>
      <c r="J150" s="138">
        <f>ROUND(I150*H150,2)</f>
        <v>0</v>
      </c>
      <c r="K150" s="134" t="s">
        <v>1</v>
      </c>
      <c r="L150" s="31"/>
      <c r="M150" s="139" t="s">
        <v>1</v>
      </c>
      <c r="N150" s="140" t="s">
        <v>38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180</v>
      </c>
      <c r="AT150" s="143" t="s">
        <v>175</v>
      </c>
      <c r="AU150" s="143" t="s">
        <v>81</v>
      </c>
      <c r="AY150" s="16" t="s">
        <v>173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81</v>
      </c>
      <c r="BK150" s="144">
        <f>ROUND(I150*H150,2)</f>
        <v>0</v>
      </c>
      <c r="BL150" s="16" t="s">
        <v>180</v>
      </c>
      <c r="BM150" s="143" t="s">
        <v>269</v>
      </c>
    </row>
    <row r="151" spans="2:65" s="1" customFormat="1" ht="11.25">
      <c r="B151" s="31"/>
      <c r="D151" s="145" t="s">
        <v>182</v>
      </c>
      <c r="F151" s="146" t="s">
        <v>1442</v>
      </c>
      <c r="I151" s="147"/>
      <c r="L151" s="31"/>
      <c r="M151" s="148"/>
      <c r="T151" s="55"/>
      <c r="AT151" s="16" t="s">
        <v>182</v>
      </c>
      <c r="AU151" s="16" t="s">
        <v>81</v>
      </c>
    </row>
    <row r="152" spans="2:65" s="1" customFormat="1" ht="29.25">
      <c r="B152" s="31"/>
      <c r="D152" s="145" t="s">
        <v>210</v>
      </c>
      <c r="F152" s="166" t="s">
        <v>1436</v>
      </c>
      <c r="I152" s="147"/>
      <c r="L152" s="31"/>
      <c r="M152" s="148"/>
      <c r="T152" s="55"/>
      <c r="AT152" s="16" t="s">
        <v>210</v>
      </c>
      <c r="AU152" s="16" t="s">
        <v>81</v>
      </c>
    </row>
    <row r="153" spans="2:65" s="1" customFormat="1" ht="33" customHeight="1">
      <c r="B153" s="31"/>
      <c r="C153" s="132" t="s">
        <v>231</v>
      </c>
      <c r="D153" s="132" t="s">
        <v>175</v>
      </c>
      <c r="E153" s="133" t="s">
        <v>1443</v>
      </c>
      <c r="F153" s="134" t="s">
        <v>1444</v>
      </c>
      <c r="G153" s="135" t="s">
        <v>1254</v>
      </c>
      <c r="H153" s="136">
        <v>2</v>
      </c>
      <c r="I153" s="137"/>
      <c r="J153" s="138">
        <f>ROUND(I153*H153,2)</f>
        <v>0</v>
      </c>
      <c r="K153" s="134" t="s">
        <v>1</v>
      </c>
      <c r="L153" s="31"/>
      <c r="M153" s="139" t="s">
        <v>1</v>
      </c>
      <c r="N153" s="140" t="s">
        <v>38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180</v>
      </c>
      <c r="AT153" s="143" t="s">
        <v>175</v>
      </c>
      <c r="AU153" s="143" t="s">
        <v>81</v>
      </c>
      <c r="AY153" s="16" t="s">
        <v>173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81</v>
      </c>
      <c r="BK153" s="144">
        <f>ROUND(I153*H153,2)</f>
        <v>0</v>
      </c>
      <c r="BL153" s="16" t="s">
        <v>180</v>
      </c>
      <c r="BM153" s="143" t="s">
        <v>279</v>
      </c>
    </row>
    <row r="154" spans="2:65" s="1" customFormat="1" ht="19.5">
      <c r="B154" s="31"/>
      <c r="D154" s="145" t="s">
        <v>182</v>
      </c>
      <c r="F154" s="146" t="s">
        <v>1444</v>
      </c>
      <c r="I154" s="147"/>
      <c r="L154" s="31"/>
      <c r="M154" s="148"/>
      <c r="T154" s="55"/>
      <c r="AT154" s="16" t="s">
        <v>182</v>
      </c>
      <c r="AU154" s="16" t="s">
        <v>81</v>
      </c>
    </row>
    <row r="155" spans="2:65" s="1" customFormat="1" ht="29.25">
      <c r="B155" s="31"/>
      <c r="D155" s="145" t="s">
        <v>210</v>
      </c>
      <c r="F155" s="166" t="s">
        <v>1436</v>
      </c>
      <c r="I155" s="147"/>
      <c r="L155" s="31"/>
      <c r="M155" s="148"/>
      <c r="T155" s="55"/>
      <c r="AT155" s="16" t="s">
        <v>210</v>
      </c>
      <c r="AU155" s="16" t="s">
        <v>81</v>
      </c>
    </row>
    <row r="156" spans="2:65" s="1" customFormat="1" ht="24.2" customHeight="1">
      <c r="B156" s="31"/>
      <c r="C156" s="132" t="s">
        <v>237</v>
      </c>
      <c r="D156" s="132" t="s">
        <v>175</v>
      </c>
      <c r="E156" s="133" t="s">
        <v>1445</v>
      </c>
      <c r="F156" s="134" t="s">
        <v>1446</v>
      </c>
      <c r="G156" s="135" t="s">
        <v>1254</v>
      </c>
      <c r="H156" s="136">
        <v>3</v>
      </c>
      <c r="I156" s="137"/>
      <c r="J156" s="138">
        <f>ROUND(I156*H156,2)</f>
        <v>0</v>
      </c>
      <c r="K156" s="134" t="s">
        <v>1</v>
      </c>
      <c r="L156" s="31"/>
      <c r="M156" s="139" t="s">
        <v>1</v>
      </c>
      <c r="N156" s="140" t="s">
        <v>38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180</v>
      </c>
      <c r="AT156" s="143" t="s">
        <v>175</v>
      </c>
      <c r="AU156" s="143" t="s">
        <v>81</v>
      </c>
      <c r="AY156" s="16" t="s">
        <v>173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81</v>
      </c>
      <c r="BK156" s="144">
        <f>ROUND(I156*H156,2)</f>
        <v>0</v>
      </c>
      <c r="BL156" s="16" t="s">
        <v>180</v>
      </c>
      <c r="BM156" s="143" t="s">
        <v>295</v>
      </c>
    </row>
    <row r="157" spans="2:65" s="1" customFormat="1" ht="11.25">
      <c r="B157" s="31"/>
      <c r="D157" s="145" t="s">
        <v>182</v>
      </c>
      <c r="F157" s="146" t="s">
        <v>1446</v>
      </c>
      <c r="I157" s="147"/>
      <c r="L157" s="31"/>
      <c r="M157" s="148"/>
      <c r="T157" s="55"/>
      <c r="AT157" s="16" t="s">
        <v>182</v>
      </c>
      <c r="AU157" s="16" t="s">
        <v>81</v>
      </c>
    </row>
    <row r="158" spans="2:65" s="1" customFormat="1" ht="29.25">
      <c r="B158" s="31"/>
      <c r="D158" s="145" t="s">
        <v>210</v>
      </c>
      <c r="F158" s="166" t="s">
        <v>1436</v>
      </c>
      <c r="I158" s="147"/>
      <c r="L158" s="31"/>
      <c r="M158" s="148"/>
      <c r="T158" s="55"/>
      <c r="AT158" s="16" t="s">
        <v>210</v>
      </c>
      <c r="AU158" s="16" t="s">
        <v>81</v>
      </c>
    </row>
    <row r="159" spans="2:65" s="11" customFormat="1" ht="25.9" customHeight="1">
      <c r="B159" s="120"/>
      <c r="D159" s="121" t="s">
        <v>72</v>
      </c>
      <c r="E159" s="122" t="s">
        <v>204</v>
      </c>
      <c r="F159" s="122" t="s">
        <v>1447</v>
      </c>
      <c r="I159" s="123"/>
      <c r="J159" s="124">
        <f>BK159</f>
        <v>0</v>
      </c>
      <c r="L159" s="120"/>
      <c r="M159" s="125"/>
      <c r="P159" s="126">
        <f>SUM(P160:P165)</f>
        <v>0</v>
      </c>
      <c r="R159" s="126">
        <f>SUM(R160:R165)</f>
        <v>0</v>
      </c>
      <c r="T159" s="127">
        <f>SUM(T160:T165)</f>
        <v>0</v>
      </c>
      <c r="AR159" s="121" t="s">
        <v>81</v>
      </c>
      <c r="AT159" s="128" t="s">
        <v>72</v>
      </c>
      <c r="AU159" s="128" t="s">
        <v>73</v>
      </c>
      <c r="AY159" s="121" t="s">
        <v>173</v>
      </c>
      <c r="BK159" s="129">
        <f>SUM(BK160:BK165)</f>
        <v>0</v>
      </c>
    </row>
    <row r="160" spans="2:65" s="1" customFormat="1" ht="16.5" customHeight="1">
      <c r="B160" s="31"/>
      <c r="C160" s="132" t="s">
        <v>242</v>
      </c>
      <c r="D160" s="132" t="s">
        <v>175</v>
      </c>
      <c r="E160" s="133" t="s">
        <v>1448</v>
      </c>
      <c r="F160" s="134" t="s">
        <v>1449</v>
      </c>
      <c r="G160" s="135" t="s">
        <v>282</v>
      </c>
      <c r="H160" s="136">
        <v>810</v>
      </c>
      <c r="I160" s="137"/>
      <c r="J160" s="138">
        <f>ROUND(I160*H160,2)</f>
        <v>0</v>
      </c>
      <c r="K160" s="134" t="s">
        <v>1</v>
      </c>
      <c r="L160" s="31"/>
      <c r="M160" s="139" t="s">
        <v>1</v>
      </c>
      <c r="N160" s="140" t="s">
        <v>38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180</v>
      </c>
      <c r="AT160" s="143" t="s">
        <v>175</v>
      </c>
      <c r="AU160" s="143" t="s">
        <v>81</v>
      </c>
      <c r="AY160" s="16" t="s">
        <v>173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81</v>
      </c>
      <c r="BK160" s="144">
        <f>ROUND(I160*H160,2)</f>
        <v>0</v>
      </c>
      <c r="BL160" s="16" t="s">
        <v>180</v>
      </c>
      <c r="BM160" s="143" t="s">
        <v>308</v>
      </c>
    </row>
    <row r="161" spans="2:65" s="1" customFormat="1" ht="11.25">
      <c r="B161" s="31"/>
      <c r="D161" s="145" t="s">
        <v>182</v>
      </c>
      <c r="F161" s="146" t="s">
        <v>1449</v>
      </c>
      <c r="I161" s="147"/>
      <c r="L161" s="31"/>
      <c r="M161" s="148"/>
      <c r="T161" s="55"/>
      <c r="AT161" s="16" t="s">
        <v>182</v>
      </c>
      <c r="AU161" s="16" t="s">
        <v>81</v>
      </c>
    </row>
    <row r="162" spans="2:65" s="1" customFormat="1" ht="16.5" customHeight="1">
      <c r="B162" s="31"/>
      <c r="C162" s="132" t="s">
        <v>8</v>
      </c>
      <c r="D162" s="132" t="s">
        <v>175</v>
      </c>
      <c r="E162" s="133" t="s">
        <v>1450</v>
      </c>
      <c r="F162" s="134" t="s">
        <v>1451</v>
      </c>
      <c r="G162" s="135" t="s">
        <v>282</v>
      </c>
      <c r="H162" s="136">
        <v>300</v>
      </c>
      <c r="I162" s="137"/>
      <c r="J162" s="138">
        <f>ROUND(I162*H162,2)</f>
        <v>0</v>
      </c>
      <c r="K162" s="134" t="s">
        <v>1</v>
      </c>
      <c r="L162" s="31"/>
      <c r="M162" s="139" t="s">
        <v>1</v>
      </c>
      <c r="N162" s="140" t="s">
        <v>38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180</v>
      </c>
      <c r="AT162" s="143" t="s">
        <v>175</v>
      </c>
      <c r="AU162" s="143" t="s">
        <v>81</v>
      </c>
      <c r="AY162" s="16" t="s">
        <v>173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81</v>
      </c>
      <c r="BK162" s="144">
        <f>ROUND(I162*H162,2)</f>
        <v>0</v>
      </c>
      <c r="BL162" s="16" t="s">
        <v>180</v>
      </c>
      <c r="BM162" s="143" t="s">
        <v>319</v>
      </c>
    </row>
    <row r="163" spans="2:65" s="1" customFormat="1" ht="11.25">
      <c r="B163" s="31"/>
      <c r="D163" s="145" t="s">
        <v>182</v>
      </c>
      <c r="F163" s="146" t="s">
        <v>1451</v>
      </c>
      <c r="I163" s="147"/>
      <c r="L163" s="31"/>
      <c r="M163" s="148"/>
      <c r="T163" s="55"/>
      <c r="AT163" s="16" t="s">
        <v>182</v>
      </c>
      <c r="AU163" s="16" t="s">
        <v>81</v>
      </c>
    </row>
    <row r="164" spans="2:65" s="1" customFormat="1" ht="16.5" customHeight="1">
      <c r="B164" s="31"/>
      <c r="C164" s="132" t="s">
        <v>252</v>
      </c>
      <c r="D164" s="132" t="s">
        <v>175</v>
      </c>
      <c r="E164" s="133" t="s">
        <v>1452</v>
      </c>
      <c r="F164" s="134" t="s">
        <v>1453</v>
      </c>
      <c r="G164" s="135" t="s">
        <v>282</v>
      </c>
      <c r="H164" s="136">
        <v>55</v>
      </c>
      <c r="I164" s="137"/>
      <c r="J164" s="138">
        <f>ROUND(I164*H164,2)</f>
        <v>0</v>
      </c>
      <c r="K164" s="134" t="s">
        <v>1</v>
      </c>
      <c r="L164" s="31"/>
      <c r="M164" s="139" t="s">
        <v>1</v>
      </c>
      <c r="N164" s="140" t="s">
        <v>38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180</v>
      </c>
      <c r="AT164" s="143" t="s">
        <v>175</v>
      </c>
      <c r="AU164" s="143" t="s">
        <v>81</v>
      </c>
      <c r="AY164" s="16" t="s">
        <v>173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81</v>
      </c>
      <c r="BK164" s="144">
        <f>ROUND(I164*H164,2)</f>
        <v>0</v>
      </c>
      <c r="BL164" s="16" t="s">
        <v>180</v>
      </c>
      <c r="BM164" s="143" t="s">
        <v>330</v>
      </c>
    </row>
    <row r="165" spans="2:65" s="1" customFormat="1" ht="11.25">
      <c r="B165" s="31"/>
      <c r="D165" s="145" t="s">
        <v>182</v>
      </c>
      <c r="F165" s="146" t="s">
        <v>1453</v>
      </c>
      <c r="I165" s="147"/>
      <c r="L165" s="31"/>
      <c r="M165" s="148"/>
      <c r="T165" s="55"/>
      <c r="AT165" s="16" t="s">
        <v>182</v>
      </c>
      <c r="AU165" s="16" t="s">
        <v>81</v>
      </c>
    </row>
    <row r="166" spans="2:65" s="11" customFormat="1" ht="25.9" customHeight="1">
      <c r="B166" s="120"/>
      <c r="D166" s="121" t="s">
        <v>72</v>
      </c>
      <c r="E166" s="122" t="s">
        <v>213</v>
      </c>
      <c r="F166" s="122" t="s">
        <v>1454</v>
      </c>
      <c r="I166" s="123"/>
      <c r="J166" s="124">
        <f>BK166</f>
        <v>0</v>
      </c>
      <c r="L166" s="120"/>
      <c r="M166" s="125"/>
      <c r="P166" s="126">
        <f>SUM(P167:P174)</f>
        <v>0</v>
      </c>
      <c r="R166" s="126">
        <f>SUM(R167:R174)</f>
        <v>0</v>
      </c>
      <c r="T166" s="127">
        <f>SUM(T167:T174)</f>
        <v>0</v>
      </c>
      <c r="AR166" s="121" t="s">
        <v>81</v>
      </c>
      <c r="AT166" s="128" t="s">
        <v>72</v>
      </c>
      <c r="AU166" s="128" t="s">
        <v>73</v>
      </c>
      <c r="AY166" s="121" t="s">
        <v>173</v>
      </c>
      <c r="BK166" s="129">
        <f>SUM(BK167:BK174)</f>
        <v>0</v>
      </c>
    </row>
    <row r="167" spans="2:65" s="1" customFormat="1" ht="16.5" customHeight="1">
      <c r="B167" s="31"/>
      <c r="C167" s="132" t="s">
        <v>259</v>
      </c>
      <c r="D167" s="132" t="s">
        <v>175</v>
      </c>
      <c r="E167" s="133" t="s">
        <v>1455</v>
      </c>
      <c r="F167" s="134" t="s">
        <v>1456</v>
      </c>
      <c r="G167" s="135" t="s">
        <v>282</v>
      </c>
      <c r="H167" s="136">
        <v>100</v>
      </c>
      <c r="I167" s="137"/>
      <c r="J167" s="138">
        <f>ROUND(I167*H167,2)</f>
        <v>0</v>
      </c>
      <c r="K167" s="134" t="s">
        <v>1</v>
      </c>
      <c r="L167" s="31"/>
      <c r="M167" s="139" t="s">
        <v>1</v>
      </c>
      <c r="N167" s="140" t="s">
        <v>38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180</v>
      </c>
      <c r="AT167" s="143" t="s">
        <v>175</v>
      </c>
      <c r="AU167" s="143" t="s">
        <v>81</v>
      </c>
      <c r="AY167" s="16" t="s">
        <v>173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81</v>
      </c>
      <c r="BK167" s="144">
        <f>ROUND(I167*H167,2)</f>
        <v>0</v>
      </c>
      <c r="BL167" s="16" t="s">
        <v>180</v>
      </c>
      <c r="BM167" s="143" t="s">
        <v>343</v>
      </c>
    </row>
    <row r="168" spans="2:65" s="1" customFormat="1" ht="11.25">
      <c r="B168" s="31"/>
      <c r="D168" s="145" t="s">
        <v>182</v>
      </c>
      <c r="F168" s="146" t="s">
        <v>1456</v>
      </c>
      <c r="I168" s="147"/>
      <c r="L168" s="31"/>
      <c r="M168" s="148"/>
      <c r="T168" s="55"/>
      <c r="AT168" s="16" t="s">
        <v>182</v>
      </c>
      <c r="AU168" s="16" t="s">
        <v>81</v>
      </c>
    </row>
    <row r="169" spans="2:65" s="1" customFormat="1" ht="16.5" customHeight="1">
      <c r="B169" s="31"/>
      <c r="C169" s="132" t="s">
        <v>264</v>
      </c>
      <c r="D169" s="132" t="s">
        <v>175</v>
      </c>
      <c r="E169" s="133" t="s">
        <v>1457</v>
      </c>
      <c r="F169" s="134" t="s">
        <v>1458</v>
      </c>
      <c r="G169" s="135" t="s">
        <v>282</v>
      </c>
      <c r="H169" s="136">
        <v>50</v>
      </c>
      <c r="I169" s="137"/>
      <c r="J169" s="138">
        <f>ROUND(I169*H169,2)</f>
        <v>0</v>
      </c>
      <c r="K169" s="134" t="s">
        <v>1</v>
      </c>
      <c r="L169" s="31"/>
      <c r="M169" s="139" t="s">
        <v>1</v>
      </c>
      <c r="N169" s="140" t="s">
        <v>38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180</v>
      </c>
      <c r="AT169" s="143" t="s">
        <v>175</v>
      </c>
      <c r="AU169" s="143" t="s">
        <v>81</v>
      </c>
      <c r="AY169" s="16" t="s">
        <v>173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81</v>
      </c>
      <c r="BK169" s="144">
        <f>ROUND(I169*H169,2)</f>
        <v>0</v>
      </c>
      <c r="BL169" s="16" t="s">
        <v>180</v>
      </c>
      <c r="BM169" s="143" t="s">
        <v>354</v>
      </c>
    </row>
    <row r="170" spans="2:65" s="1" customFormat="1" ht="11.25">
      <c r="B170" s="31"/>
      <c r="D170" s="145" t="s">
        <v>182</v>
      </c>
      <c r="F170" s="146" t="s">
        <v>1458</v>
      </c>
      <c r="I170" s="147"/>
      <c r="L170" s="31"/>
      <c r="M170" s="148"/>
      <c r="T170" s="55"/>
      <c r="AT170" s="16" t="s">
        <v>182</v>
      </c>
      <c r="AU170" s="16" t="s">
        <v>81</v>
      </c>
    </row>
    <row r="171" spans="2:65" s="1" customFormat="1" ht="16.5" customHeight="1">
      <c r="B171" s="31"/>
      <c r="C171" s="132" t="s">
        <v>269</v>
      </c>
      <c r="D171" s="132" t="s">
        <v>175</v>
      </c>
      <c r="E171" s="133" t="s">
        <v>1459</v>
      </c>
      <c r="F171" s="134" t="s">
        <v>1460</v>
      </c>
      <c r="G171" s="135" t="s">
        <v>282</v>
      </c>
      <c r="H171" s="136">
        <v>55</v>
      </c>
      <c r="I171" s="137"/>
      <c r="J171" s="138">
        <f>ROUND(I171*H171,2)</f>
        <v>0</v>
      </c>
      <c r="K171" s="134" t="s">
        <v>1</v>
      </c>
      <c r="L171" s="31"/>
      <c r="M171" s="139" t="s">
        <v>1</v>
      </c>
      <c r="N171" s="140" t="s">
        <v>38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180</v>
      </c>
      <c r="AT171" s="143" t="s">
        <v>175</v>
      </c>
      <c r="AU171" s="143" t="s">
        <v>81</v>
      </c>
      <c r="AY171" s="16" t="s">
        <v>173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81</v>
      </c>
      <c r="BK171" s="144">
        <f>ROUND(I171*H171,2)</f>
        <v>0</v>
      </c>
      <c r="BL171" s="16" t="s">
        <v>180</v>
      </c>
      <c r="BM171" s="143" t="s">
        <v>367</v>
      </c>
    </row>
    <row r="172" spans="2:65" s="1" customFormat="1" ht="11.25">
      <c r="B172" s="31"/>
      <c r="D172" s="145" t="s">
        <v>182</v>
      </c>
      <c r="F172" s="146" t="s">
        <v>1460</v>
      </c>
      <c r="I172" s="147"/>
      <c r="L172" s="31"/>
      <c r="M172" s="148"/>
      <c r="T172" s="55"/>
      <c r="AT172" s="16" t="s">
        <v>182</v>
      </c>
      <c r="AU172" s="16" t="s">
        <v>81</v>
      </c>
    </row>
    <row r="173" spans="2:65" s="1" customFormat="1" ht="16.5" customHeight="1">
      <c r="B173" s="31"/>
      <c r="C173" s="132" t="s">
        <v>274</v>
      </c>
      <c r="D173" s="132" t="s">
        <v>175</v>
      </c>
      <c r="E173" s="133" t="s">
        <v>1461</v>
      </c>
      <c r="F173" s="134" t="s">
        <v>1462</v>
      </c>
      <c r="G173" s="135" t="s">
        <v>1254</v>
      </c>
      <c r="H173" s="136">
        <v>20</v>
      </c>
      <c r="I173" s="137"/>
      <c r="J173" s="138">
        <f>ROUND(I173*H173,2)</f>
        <v>0</v>
      </c>
      <c r="K173" s="134" t="s">
        <v>1</v>
      </c>
      <c r="L173" s="31"/>
      <c r="M173" s="139" t="s">
        <v>1</v>
      </c>
      <c r="N173" s="140" t="s">
        <v>38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180</v>
      </c>
      <c r="AT173" s="143" t="s">
        <v>175</v>
      </c>
      <c r="AU173" s="143" t="s">
        <v>81</v>
      </c>
      <c r="AY173" s="16" t="s">
        <v>173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81</v>
      </c>
      <c r="BK173" s="144">
        <f>ROUND(I173*H173,2)</f>
        <v>0</v>
      </c>
      <c r="BL173" s="16" t="s">
        <v>180</v>
      </c>
      <c r="BM173" s="143" t="s">
        <v>380</v>
      </c>
    </row>
    <row r="174" spans="2:65" s="1" customFormat="1" ht="11.25">
      <c r="B174" s="31"/>
      <c r="D174" s="145" t="s">
        <v>182</v>
      </c>
      <c r="F174" s="146" t="s">
        <v>1462</v>
      </c>
      <c r="I174" s="147"/>
      <c r="L174" s="31"/>
      <c r="M174" s="148"/>
      <c r="T174" s="55"/>
      <c r="AT174" s="16" t="s">
        <v>182</v>
      </c>
      <c r="AU174" s="16" t="s">
        <v>81</v>
      </c>
    </row>
    <row r="175" spans="2:65" s="11" customFormat="1" ht="25.9" customHeight="1">
      <c r="B175" s="120"/>
      <c r="D175" s="121" t="s">
        <v>72</v>
      </c>
      <c r="E175" s="122" t="s">
        <v>220</v>
      </c>
      <c r="F175" s="122" t="s">
        <v>1463</v>
      </c>
      <c r="I175" s="123"/>
      <c r="J175" s="124">
        <f>BK175</f>
        <v>0</v>
      </c>
      <c r="L175" s="120"/>
      <c r="M175" s="125"/>
      <c r="P175" s="126">
        <f>SUM(P176:P195)</f>
        <v>0</v>
      </c>
      <c r="R175" s="126">
        <f>SUM(R176:R195)</f>
        <v>0</v>
      </c>
      <c r="T175" s="127">
        <f>SUM(T176:T195)</f>
        <v>0</v>
      </c>
      <c r="AR175" s="121" t="s">
        <v>81</v>
      </c>
      <c r="AT175" s="128" t="s">
        <v>72</v>
      </c>
      <c r="AU175" s="128" t="s">
        <v>73</v>
      </c>
      <c r="AY175" s="121" t="s">
        <v>173</v>
      </c>
      <c r="BK175" s="129">
        <f>SUM(BK176:BK195)</f>
        <v>0</v>
      </c>
    </row>
    <row r="176" spans="2:65" s="1" customFormat="1" ht="21.75" customHeight="1">
      <c r="B176" s="31"/>
      <c r="C176" s="132" t="s">
        <v>279</v>
      </c>
      <c r="D176" s="132" t="s">
        <v>175</v>
      </c>
      <c r="E176" s="133" t="s">
        <v>1464</v>
      </c>
      <c r="F176" s="134" t="s">
        <v>1465</v>
      </c>
      <c r="G176" s="135" t="s">
        <v>1254</v>
      </c>
      <c r="H176" s="136">
        <v>19</v>
      </c>
      <c r="I176" s="137"/>
      <c r="J176" s="138">
        <f>ROUND(I176*H176,2)</f>
        <v>0</v>
      </c>
      <c r="K176" s="134" t="s">
        <v>1</v>
      </c>
      <c r="L176" s="31"/>
      <c r="M176" s="139" t="s">
        <v>1</v>
      </c>
      <c r="N176" s="140" t="s">
        <v>38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180</v>
      </c>
      <c r="AT176" s="143" t="s">
        <v>175</v>
      </c>
      <c r="AU176" s="143" t="s">
        <v>81</v>
      </c>
      <c r="AY176" s="16" t="s">
        <v>173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81</v>
      </c>
      <c r="BK176" s="144">
        <f>ROUND(I176*H176,2)</f>
        <v>0</v>
      </c>
      <c r="BL176" s="16" t="s">
        <v>180</v>
      </c>
      <c r="BM176" s="143" t="s">
        <v>393</v>
      </c>
    </row>
    <row r="177" spans="2:65" s="1" customFormat="1" ht="11.25">
      <c r="B177" s="31"/>
      <c r="D177" s="145" t="s">
        <v>182</v>
      </c>
      <c r="F177" s="146" t="s">
        <v>1465</v>
      </c>
      <c r="I177" s="147"/>
      <c r="L177" s="31"/>
      <c r="M177" s="148"/>
      <c r="T177" s="55"/>
      <c r="AT177" s="16" t="s">
        <v>182</v>
      </c>
      <c r="AU177" s="16" t="s">
        <v>81</v>
      </c>
    </row>
    <row r="178" spans="2:65" s="1" customFormat="1" ht="21.75" customHeight="1">
      <c r="B178" s="31"/>
      <c r="C178" s="132" t="s">
        <v>289</v>
      </c>
      <c r="D178" s="132" t="s">
        <v>175</v>
      </c>
      <c r="E178" s="133" t="s">
        <v>1466</v>
      </c>
      <c r="F178" s="134" t="s">
        <v>1467</v>
      </c>
      <c r="G178" s="135" t="s">
        <v>1254</v>
      </c>
      <c r="H178" s="136">
        <v>4</v>
      </c>
      <c r="I178" s="137"/>
      <c r="J178" s="138">
        <f>ROUND(I178*H178,2)</f>
        <v>0</v>
      </c>
      <c r="K178" s="134" t="s">
        <v>1</v>
      </c>
      <c r="L178" s="31"/>
      <c r="M178" s="139" t="s">
        <v>1</v>
      </c>
      <c r="N178" s="140" t="s">
        <v>38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180</v>
      </c>
      <c r="AT178" s="143" t="s">
        <v>175</v>
      </c>
      <c r="AU178" s="143" t="s">
        <v>81</v>
      </c>
      <c r="AY178" s="16" t="s">
        <v>173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81</v>
      </c>
      <c r="BK178" s="144">
        <f>ROUND(I178*H178,2)</f>
        <v>0</v>
      </c>
      <c r="BL178" s="16" t="s">
        <v>180</v>
      </c>
      <c r="BM178" s="143" t="s">
        <v>411</v>
      </c>
    </row>
    <row r="179" spans="2:65" s="1" customFormat="1" ht="11.25">
      <c r="B179" s="31"/>
      <c r="D179" s="145" t="s">
        <v>182</v>
      </c>
      <c r="F179" s="146" t="s">
        <v>1467</v>
      </c>
      <c r="I179" s="147"/>
      <c r="L179" s="31"/>
      <c r="M179" s="148"/>
      <c r="T179" s="55"/>
      <c r="AT179" s="16" t="s">
        <v>182</v>
      </c>
      <c r="AU179" s="16" t="s">
        <v>81</v>
      </c>
    </row>
    <row r="180" spans="2:65" s="1" customFormat="1" ht="21.75" customHeight="1">
      <c r="B180" s="31"/>
      <c r="C180" s="132" t="s">
        <v>295</v>
      </c>
      <c r="D180" s="132" t="s">
        <v>175</v>
      </c>
      <c r="E180" s="133" t="s">
        <v>1468</v>
      </c>
      <c r="F180" s="134" t="s">
        <v>1469</v>
      </c>
      <c r="G180" s="135" t="s">
        <v>1254</v>
      </c>
      <c r="H180" s="136">
        <v>4</v>
      </c>
      <c r="I180" s="137"/>
      <c r="J180" s="138">
        <f>ROUND(I180*H180,2)</f>
        <v>0</v>
      </c>
      <c r="K180" s="134" t="s">
        <v>1</v>
      </c>
      <c r="L180" s="31"/>
      <c r="M180" s="139" t="s">
        <v>1</v>
      </c>
      <c r="N180" s="140" t="s">
        <v>38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180</v>
      </c>
      <c r="AT180" s="143" t="s">
        <v>175</v>
      </c>
      <c r="AU180" s="143" t="s">
        <v>81</v>
      </c>
      <c r="AY180" s="16" t="s">
        <v>173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81</v>
      </c>
      <c r="BK180" s="144">
        <f>ROUND(I180*H180,2)</f>
        <v>0</v>
      </c>
      <c r="BL180" s="16" t="s">
        <v>180</v>
      </c>
      <c r="BM180" s="143" t="s">
        <v>431</v>
      </c>
    </row>
    <row r="181" spans="2:65" s="1" customFormat="1" ht="11.25">
      <c r="B181" s="31"/>
      <c r="D181" s="145" t="s">
        <v>182</v>
      </c>
      <c r="F181" s="146" t="s">
        <v>1469</v>
      </c>
      <c r="I181" s="147"/>
      <c r="L181" s="31"/>
      <c r="M181" s="148"/>
      <c r="T181" s="55"/>
      <c r="AT181" s="16" t="s">
        <v>182</v>
      </c>
      <c r="AU181" s="16" t="s">
        <v>81</v>
      </c>
    </row>
    <row r="182" spans="2:65" s="1" customFormat="1" ht="21.75" customHeight="1">
      <c r="B182" s="31"/>
      <c r="C182" s="132" t="s">
        <v>7</v>
      </c>
      <c r="D182" s="132" t="s">
        <v>175</v>
      </c>
      <c r="E182" s="133" t="s">
        <v>1470</v>
      </c>
      <c r="F182" s="134" t="s">
        <v>1471</v>
      </c>
      <c r="G182" s="135" t="s">
        <v>1254</v>
      </c>
      <c r="H182" s="136">
        <v>2</v>
      </c>
      <c r="I182" s="137"/>
      <c r="J182" s="138">
        <f>ROUND(I182*H182,2)</f>
        <v>0</v>
      </c>
      <c r="K182" s="134" t="s">
        <v>1</v>
      </c>
      <c r="L182" s="31"/>
      <c r="M182" s="139" t="s">
        <v>1</v>
      </c>
      <c r="N182" s="140" t="s">
        <v>38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180</v>
      </c>
      <c r="AT182" s="143" t="s">
        <v>175</v>
      </c>
      <c r="AU182" s="143" t="s">
        <v>81</v>
      </c>
      <c r="AY182" s="16" t="s">
        <v>173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81</v>
      </c>
      <c r="BK182" s="144">
        <f>ROUND(I182*H182,2)</f>
        <v>0</v>
      </c>
      <c r="BL182" s="16" t="s">
        <v>180</v>
      </c>
      <c r="BM182" s="143" t="s">
        <v>440</v>
      </c>
    </row>
    <row r="183" spans="2:65" s="1" customFormat="1" ht="11.25">
      <c r="B183" s="31"/>
      <c r="D183" s="145" t="s">
        <v>182</v>
      </c>
      <c r="F183" s="146" t="s">
        <v>1471</v>
      </c>
      <c r="I183" s="147"/>
      <c r="L183" s="31"/>
      <c r="M183" s="148"/>
      <c r="T183" s="55"/>
      <c r="AT183" s="16" t="s">
        <v>182</v>
      </c>
      <c r="AU183" s="16" t="s">
        <v>81</v>
      </c>
    </row>
    <row r="184" spans="2:65" s="1" customFormat="1" ht="21.75" customHeight="1">
      <c r="B184" s="31"/>
      <c r="C184" s="132" t="s">
        <v>308</v>
      </c>
      <c r="D184" s="132" t="s">
        <v>175</v>
      </c>
      <c r="E184" s="133" t="s">
        <v>1472</v>
      </c>
      <c r="F184" s="134" t="s">
        <v>1473</v>
      </c>
      <c r="G184" s="135" t="s">
        <v>1254</v>
      </c>
      <c r="H184" s="136">
        <v>5</v>
      </c>
      <c r="I184" s="137"/>
      <c r="J184" s="138">
        <f>ROUND(I184*H184,2)</f>
        <v>0</v>
      </c>
      <c r="K184" s="134" t="s">
        <v>1</v>
      </c>
      <c r="L184" s="31"/>
      <c r="M184" s="139" t="s">
        <v>1</v>
      </c>
      <c r="N184" s="140" t="s">
        <v>38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180</v>
      </c>
      <c r="AT184" s="143" t="s">
        <v>175</v>
      </c>
      <c r="AU184" s="143" t="s">
        <v>81</v>
      </c>
      <c r="AY184" s="16" t="s">
        <v>173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81</v>
      </c>
      <c r="BK184" s="144">
        <f>ROUND(I184*H184,2)</f>
        <v>0</v>
      </c>
      <c r="BL184" s="16" t="s">
        <v>180</v>
      </c>
      <c r="BM184" s="143" t="s">
        <v>452</v>
      </c>
    </row>
    <row r="185" spans="2:65" s="1" customFormat="1" ht="11.25">
      <c r="B185" s="31"/>
      <c r="D185" s="145" t="s">
        <v>182</v>
      </c>
      <c r="F185" s="146" t="s">
        <v>1473</v>
      </c>
      <c r="I185" s="147"/>
      <c r="L185" s="31"/>
      <c r="M185" s="148"/>
      <c r="T185" s="55"/>
      <c r="AT185" s="16" t="s">
        <v>182</v>
      </c>
      <c r="AU185" s="16" t="s">
        <v>81</v>
      </c>
    </row>
    <row r="186" spans="2:65" s="1" customFormat="1" ht="21.75" customHeight="1">
      <c r="B186" s="31"/>
      <c r="C186" s="132" t="s">
        <v>314</v>
      </c>
      <c r="D186" s="132" t="s">
        <v>175</v>
      </c>
      <c r="E186" s="133" t="s">
        <v>1474</v>
      </c>
      <c r="F186" s="134" t="s">
        <v>1475</v>
      </c>
      <c r="G186" s="135" t="s">
        <v>1254</v>
      </c>
      <c r="H186" s="136">
        <v>3</v>
      </c>
      <c r="I186" s="137"/>
      <c r="J186" s="138">
        <f>ROUND(I186*H186,2)</f>
        <v>0</v>
      </c>
      <c r="K186" s="134" t="s">
        <v>1</v>
      </c>
      <c r="L186" s="31"/>
      <c r="M186" s="139" t="s">
        <v>1</v>
      </c>
      <c r="N186" s="140" t="s">
        <v>38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180</v>
      </c>
      <c r="AT186" s="143" t="s">
        <v>175</v>
      </c>
      <c r="AU186" s="143" t="s">
        <v>81</v>
      </c>
      <c r="AY186" s="16" t="s">
        <v>173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81</v>
      </c>
      <c r="BK186" s="144">
        <f>ROUND(I186*H186,2)</f>
        <v>0</v>
      </c>
      <c r="BL186" s="16" t="s">
        <v>180</v>
      </c>
      <c r="BM186" s="143" t="s">
        <v>462</v>
      </c>
    </row>
    <row r="187" spans="2:65" s="1" customFormat="1" ht="11.25">
      <c r="B187" s="31"/>
      <c r="D187" s="145" t="s">
        <v>182</v>
      </c>
      <c r="F187" s="146" t="s">
        <v>1475</v>
      </c>
      <c r="I187" s="147"/>
      <c r="L187" s="31"/>
      <c r="M187" s="148"/>
      <c r="T187" s="55"/>
      <c r="AT187" s="16" t="s">
        <v>182</v>
      </c>
      <c r="AU187" s="16" t="s">
        <v>81</v>
      </c>
    </row>
    <row r="188" spans="2:65" s="1" customFormat="1" ht="21.75" customHeight="1">
      <c r="B188" s="31"/>
      <c r="C188" s="132" t="s">
        <v>319</v>
      </c>
      <c r="D188" s="132" t="s">
        <v>175</v>
      </c>
      <c r="E188" s="133" t="s">
        <v>1476</v>
      </c>
      <c r="F188" s="134" t="s">
        <v>1477</v>
      </c>
      <c r="G188" s="135" t="s">
        <v>1254</v>
      </c>
      <c r="H188" s="136">
        <v>2</v>
      </c>
      <c r="I188" s="137"/>
      <c r="J188" s="138">
        <f>ROUND(I188*H188,2)</f>
        <v>0</v>
      </c>
      <c r="K188" s="134" t="s">
        <v>1</v>
      </c>
      <c r="L188" s="31"/>
      <c r="M188" s="139" t="s">
        <v>1</v>
      </c>
      <c r="N188" s="140" t="s">
        <v>38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180</v>
      </c>
      <c r="AT188" s="143" t="s">
        <v>175</v>
      </c>
      <c r="AU188" s="143" t="s">
        <v>81</v>
      </c>
      <c r="AY188" s="16" t="s">
        <v>173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81</v>
      </c>
      <c r="BK188" s="144">
        <f>ROUND(I188*H188,2)</f>
        <v>0</v>
      </c>
      <c r="BL188" s="16" t="s">
        <v>180</v>
      </c>
      <c r="BM188" s="143" t="s">
        <v>475</v>
      </c>
    </row>
    <row r="189" spans="2:65" s="1" customFormat="1" ht="11.25">
      <c r="B189" s="31"/>
      <c r="D189" s="145" t="s">
        <v>182</v>
      </c>
      <c r="F189" s="146" t="s">
        <v>1477</v>
      </c>
      <c r="I189" s="147"/>
      <c r="L189" s="31"/>
      <c r="M189" s="148"/>
      <c r="T189" s="55"/>
      <c r="AT189" s="16" t="s">
        <v>182</v>
      </c>
      <c r="AU189" s="16" t="s">
        <v>81</v>
      </c>
    </row>
    <row r="190" spans="2:65" s="1" customFormat="1" ht="21.75" customHeight="1">
      <c r="B190" s="31"/>
      <c r="C190" s="132" t="s">
        <v>325</v>
      </c>
      <c r="D190" s="132" t="s">
        <v>175</v>
      </c>
      <c r="E190" s="133" t="s">
        <v>1478</v>
      </c>
      <c r="F190" s="134" t="s">
        <v>1479</v>
      </c>
      <c r="G190" s="135" t="s">
        <v>1254</v>
      </c>
      <c r="H190" s="136">
        <v>1</v>
      </c>
      <c r="I190" s="137"/>
      <c r="J190" s="138">
        <f>ROUND(I190*H190,2)</f>
        <v>0</v>
      </c>
      <c r="K190" s="134" t="s">
        <v>1</v>
      </c>
      <c r="L190" s="31"/>
      <c r="M190" s="139" t="s">
        <v>1</v>
      </c>
      <c r="N190" s="140" t="s">
        <v>38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180</v>
      </c>
      <c r="AT190" s="143" t="s">
        <v>175</v>
      </c>
      <c r="AU190" s="143" t="s">
        <v>81</v>
      </c>
      <c r="AY190" s="16" t="s">
        <v>173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81</v>
      </c>
      <c r="BK190" s="144">
        <f>ROUND(I190*H190,2)</f>
        <v>0</v>
      </c>
      <c r="BL190" s="16" t="s">
        <v>180</v>
      </c>
      <c r="BM190" s="143" t="s">
        <v>490</v>
      </c>
    </row>
    <row r="191" spans="2:65" s="1" customFormat="1" ht="11.25">
      <c r="B191" s="31"/>
      <c r="D191" s="145" t="s">
        <v>182</v>
      </c>
      <c r="F191" s="146" t="s">
        <v>1479</v>
      </c>
      <c r="I191" s="147"/>
      <c r="L191" s="31"/>
      <c r="M191" s="148"/>
      <c r="T191" s="55"/>
      <c r="AT191" s="16" t="s">
        <v>182</v>
      </c>
      <c r="AU191" s="16" t="s">
        <v>81</v>
      </c>
    </row>
    <row r="192" spans="2:65" s="1" customFormat="1" ht="21.75" customHeight="1">
      <c r="B192" s="31"/>
      <c r="C192" s="132" t="s">
        <v>330</v>
      </c>
      <c r="D192" s="132" t="s">
        <v>175</v>
      </c>
      <c r="E192" s="133" t="s">
        <v>1480</v>
      </c>
      <c r="F192" s="134" t="s">
        <v>1481</v>
      </c>
      <c r="G192" s="135" t="s">
        <v>282</v>
      </c>
      <c r="H192" s="136">
        <v>5</v>
      </c>
      <c r="I192" s="137"/>
      <c r="J192" s="138">
        <f>ROUND(I192*H192,2)</f>
        <v>0</v>
      </c>
      <c r="K192" s="134" t="s">
        <v>1</v>
      </c>
      <c r="L192" s="31"/>
      <c r="M192" s="139" t="s">
        <v>1</v>
      </c>
      <c r="N192" s="140" t="s">
        <v>38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180</v>
      </c>
      <c r="AT192" s="143" t="s">
        <v>175</v>
      </c>
      <c r="AU192" s="143" t="s">
        <v>81</v>
      </c>
      <c r="AY192" s="16" t="s">
        <v>173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81</v>
      </c>
      <c r="BK192" s="144">
        <f>ROUND(I192*H192,2)</f>
        <v>0</v>
      </c>
      <c r="BL192" s="16" t="s">
        <v>180</v>
      </c>
      <c r="BM192" s="143" t="s">
        <v>502</v>
      </c>
    </row>
    <row r="193" spans="2:65" s="1" customFormat="1" ht="11.25">
      <c r="B193" s="31"/>
      <c r="D193" s="145" t="s">
        <v>182</v>
      </c>
      <c r="F193" s="146" t="s">
        <v>1481</v>
      </c>
      <c r="I193" s="147"/>
      <c r="L193" s="31"/>
      <c r="M193" s="148"/>
      <c r="T193" s="55"/>
      <c r="AT193" s="16" t="s">
        <v>182</v>
      </c>
      <c r="AU193" s="16" t="s">
        <v>81</v>
      </c>
    </row>
    <row r="194" spans="2:65" s="1" customFormat="1" ht="33" customHeight="1">
      <c r="B194" s="31"/>
      <c r="C194" s="132" t="s">
        <v>336</v>
      </c>
      <c r="D194" s="132" t="s">
        <v>175</v>
      </c>
      <c r="E194" s="133" t="s">
        <v>1482</v>
      </c>
      <c r="F194" s="134" t="s">
        <v>1483</v>
      </c>
      <c r="G194" s="135" t="s">
        <v>1254</v>
      </c>
      <c r="H194" s="136">
        <v>11</v>
      </c>
      <c r="I194" s="137"/>
      <c r="J194" s="138">
        <f>ROUND(I194*H194,2)</f>
        <v>0</v>
      </c>
      <c r="K194" s="134" t="s">
        <v>1</v>
      </c>
      <c r="L194" s="31"/>
      <c r="M194" s="139" t="s">
        <v>1</v>
      </c>
      <c r="N194" s="140" t="s">
        <v>38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180</v>
      </c>
      <c r="AT194" s="143" t="s">
        <v>175</v>
      </c>
      <c r="AU194" s="143" t="s">
        <v>81</v>
      </c>
      <c r="AY194" s="16" t="s">
        <v>173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81</v>
      </c>
      <c r="BK194" s="144">
        <f>ROUND(I194*H194,2)</f>
        <v>0</v>
      </c>
      <c r="BL194" s="16" t="s">
        <v>180</v>
      </c>
      <c r="BM194" s="143" t="s">
        <v>513</v>
      </c>
    </row>
    <row r="195" spans="2:65" s="1" customFormat="1" ht="19.5">
      <c r="B195" s="31"/>
      <c r="D195" s="145" t="s">
        <v>182</v>
      </c>
      <c r="F195" s="146" t="s">
        <v>1483</v>
      </c>
      <c r="I195" s="147"/>
      <c r="L195" s="31"/>
      <c r="M195" s="148"/>
      <c r="T195" s="55"/>
      <c r="AT195" s="16" t="s">
        <v>182</v>
      </c>
      <c r="AU195" s="16" t="s">
        <v>81</v>
      </c>
    </row>
    <row r="196" spans="2:65" s="11" customFormat="1" ht="25.9" customHeight="1">
      <c r="B196" s="120"/>
      <c r="D196" s="121" t="s">
        <v>72</v>
      </c>
      <c r="E196" s="122" t="s">
        <v>208</v>
      </c>
      <c r="F196" s="122" t="s">
        <v>1484</v>
      </c>
      <c r="I196" s="123"/>
      <c r="J196" s="124">
        <f>BK196</f>
        <v>0</v>
      </c>
      <c r="L196" s="120"/>
      <c r="M196" s="125"/>
      <c r="P196" s="126">
        <f>SUM(P197:P204)</f>
        <v>0</v>
      </c>
      <c r="R196" s="126">
        <f>SUM(R197:R204)</f>
        <v>0</v>
      </c>
      <c r="T196" s="127">
        <f>SUM(T197:T204)</f>
        <v>0</v>
      </c>
      <c r="AR196" s="121" t="s">
        <v>81</v>
      </c>
      <c r="AT196" s="128" t="s">
        <v>72</v>
      </c>
      <c r="AU196" s="128" t="s">
        <v>73</v>
      </c>
      <c r="AY196" s="121" t="s">
        <v>173</v>
      </c>
      <c r="BK196" s="129">
        <f>SUM(BK197:BK204)</f>
        <v>0</v>
      </c>
    </row>
    <row r="197" spans="2:65" s="1" customFormat="1" ht="37.9" customHeight="1">
      <c r="B197" s="31"/>
      <c r="C197" s="132" t="s">
        <v>343</v>
      </c>
      <c r="D197" s="132" t="s">
        <v>175</v>
      </c>
      <c r="E197" s="133" t="s">
        <v>1485</v>
      </c>
      <c r="F197" s="134" t="s">
        <v>1486</v>
      </c>
      <c r="G197" s="135" t="s">
        <v>282</v>
      </c>
      <c r="H197" s="136">
        <v>58</v>
      </c>
      <c r="I197" s="137"/>
      <c r="J197" s="138">
        <f>ROUND(I197*H197,2)</f>
        <v>0</v>
      </c>
      <c r="K197" s="134" t="s">
        <v>1</v>
      </c>
      <c r="L197" s="31"/>
      <c r="M197" s="139" t="s">
        <v>1</v>
      </c>
      <c r="N197" s="140" t="s">
        <v>38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180</v>
      </c>
      <c r="AT197" s="143" t="s">
        <v>175</v>
      </c>
      <c r="AU197" s="143" t="s">
        <v>81</v>
      </c>
      <c r="AY197" s="16" t="s">
        <v>173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81</v>
      </c>
      <c r="BK197" s="144">
        <f>ROUND(I197*H197,2)</f>
        <v>0</v>
      </c>
      <c r="BL197" s="16" t="s">
        <v>180</v>
      </c>
      <c r="BM197" s="143" t="s">
        <v>527</v>
      </c>
    </row>
    <row r="198" spans="2:65" s="1" customFormat="1" ht="19.5">
      <c r="B198" s="31"/>
      <c r="D198" s="145" t="s">
        <v>182</v>
      </c>
      <c r="F198" s="146" t="s">
        <v>1486</v>
      </c>
      <c r="I198" s="147"/>
      <c r="L198" s="31"/>
      <c r="M198" s="148"/>
      <c r="T198" s="55"/>
      <c r="AT198" s="16" t="s">
        <v>182</v>
      </c>
      <c r="AU198" s="16" t="s">
        <v>81</v>
      </c>
    </row>
    <row r="199" spans="2:65" s="1" customFormat="1" ht="16.5" customHeight="1">
      <c r="B199" s="31"/>
      <c r="C199" s="132" t="s">
        <v>348</v>
      </c>
      <c r="D199" s="132" t="s">
        <v>175</v>
      </c>
      <c r="E199" s="133" t="s">
        <v>1487</v>
      </c>
      <c r="F199" s="134" t="s">
        <v>1488</v>
      </c>
      <c r="G199" s="135" t="s">
        <v>1254</v>
      </c>
      <c r="H199" s="136">
        <v>58</v>
      </c>
      <c r="I199" s="137"/>
      <c r="J199" s="138">
        <f>ROUND(I199*H199,2)</f>
        <v>0</v>
      </c>
      <c r="K199" s="134" t="s">
        <v>1</v>
      </c>
      <c r="L199" s="31"/>
      <c r="M199" s="139" t="s">
        <v>1</v>
      </c>
      <c r="N199" s="140" t="s">
        <v>38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180</v>
      </c>
      <c r="AT199" s="143" t="s">
        <v>175</v>
      </c>
      <c r="AU199" s="143" t="s">
        <v>81</v>
      </c>
      <c r="AY199" s="16" t="s">
        <v>173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81</v>
      </c>
      <c r="BK199" s="144">
        <f>ROUND(I199*H199,2)</f>
        <v>0</v>
      </c>
      <c r="BL199" s="16" t="s">
        <v>180</v>
      </c>
      <c r="BM199" s="143" t="s">
        <v>543</v>
      </c>
    </row>
    <row r="200" spans="2:65" s="1" customFormat="1" ht="11.25">
      <c r="B200" s="31"/>
      <c r="D200" s="145" t="s">
        <v>182</v>
      </c>
      <c r="F200" s="146" t="s">
        <v>1488</v>
      </c>
      <c r="I200" s="147"/>
      <c r="L200" s="31"/>
      <c r="M200" s="148"/>
      <c r="T200" s="55"/>
      <c r="AT200" s="16" t="s">
        <v>182</v>
      </c>
      <c r="AU200" s="16" t="s">
        <v>81</v>
      </c>
    </row>
    <row r="201" spans="2:65" s="1" customFormat="1" ht="21.75" customHeight="1">
      <c r="B201" s="31"/>
      <c r="C201" s="132" t="s">
        <v>354</v>
      </c>
      <c r="D201" s="132" t="s">
        <v>175</v>
      </c>
      <c r="E201" s="133" t="s">
        <v>1489</v>
      </c>
      <c r="F201" s="134" t="s">
        <v>1490</v>
      </c>
      <c r="G201" s="135" t="s">
        <v>1254</v>
      </c>
      <c r="H201" s="136">
        <v>27</v>
      </c>
      <c r="I201" s="137"/>
      <c r="J201" s="138">
        <f>ROUND(I201*H201,2)</f>
        <v>0</v>
      </c>
      <c r="K201" s="134" t="s">
        <v>1</v>
      </c>
      <c r="L201" s="31"/>
      <c r="M201" s="139" t="s">
        <v>1</v>
      </c>
      <c r="N201" s="140" t="s">
        <v>38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180</v>
      </c>
      <c r="AT201" s="143" t="s">
        <v>175</v>
      </c>
      <c r="AU201" s="143" t="s">
        <v>81</v>
      </c>
      <c r="AY201" s="16" t="s">
        <v>173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81</v>
      </c>
      <c r="BK201" s="144">
        <f>ROUND(I201*H201,2)</f>
        <v>0</v>
      </c>
      <c r="BL201" s="16" t="s">
        <v>180</v>
      </c>
      <c r="BM201" s="143" t="s">
        <v>554</v>
      </c>
    </row>
    <row r="202" spans="2:65" s="1" customFormat="1" ht="11.25">
      <c r="B202" s="31"/>
      <c r="D202" s="145" t="s">
        <v>182</v>
      </c>
      <c r="F202" s="146" t="s">
        <v>1490</v>
      </c>
      <c r="I202" s="147"/>
      <c r="L202" s="31"/>
      <c r="M202" s="148"/>
      <c r="T202" s="55"/>
      <c r="AT202" s="16" t="s">
        <v>182</v>
      </c>
      <c r="AU202" s="16" t="s">
        <v>81</v>
      </c>
    </row>
    <row r="203" spans="2:65" s="1" customFormat="1" ht="24.2" customHeight="1">
      <c r="B203" s="31"/>
      <c r="C203" s="132" t="s">
        <v>360</v>
      </c>
      <c r="D203" s="132" t="s">
        <v>175</v>
      </c>
      <c r="E203" s="133" t="s">
        <v>1491</v>
      </c>
      <c r="F203" s="134" t="s">
        <v>1492</v>
      </c>
      <c r="G203" s="135" t="s">
        <v>1254</v>
      </c>
      <c r="H203" s="136">
        <v>10</v>
      </c>
      <c r="I203" s="137"/>
      <c r="J203" s="138">
        <f>ROUND(I203*H203,2)</f>
        <v>0</v>
      </c>
      <c r="K203" s="134" t="s">
        <v>1</v>
      </c>
      <c r="L203" s="31"/>
      <c r="M203" s="139" t="s">
        <v>1</v>
      </c>
      <c r="N203" s="140" t="s">
        <v>38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180</v>
      </c>
      <c r="AT203" s="143" t="s">
        <v>175</v>
      </c>
      <c r="AU203" s="143" t="s">
        <v>81</v>
      </c>
      <c r="AY203" s="16" t="s">
        <v>173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81</v>
      </c>
      <c r="BK203" s="144">
        <f>ROUND(I203*H203,2)</f>
        <v>0</v>
      </c>
      <c r="BL203" s="16" t="s">
        <v>180</v>
      </c>
      <c r="BM203" s="143" t="s">
        <v>567</v>
      </c>
    </row>
    <row r="204" spans="2:65" s="1" customFormat="1" ht="19.5">
      <c r="B204" s="31"/>
      <c r="D204" s="145" t="s">
        <v>182</v>
      </c>
      <c r="F204" s="146" t="s">
        <v>1492</v>
      </c>
      <c r="I204" s="147"/>
      <c r="L204" s="31"/>
      <c r="M204" s="148"/>
      <c r="T204" s="55"/>
      <c r="AT204" s="16" t="s">
        <v>182</v>
      </c>
      <c r="AU204" s="16" t="s">
        <v>81</v>
      </c>
    </row>
    <row r="205" spans="2:65" s="11" customFormat="1" ht="25.9" customHeight="1">
      <c r="B205" s="120"/>
      <c r="D205" s="121" t="s">
        <v>72</v>
      </c>
      <c r="E205" s="122" t="s">
        <v>231</v>
      </c>
      <c r="F205" s="122" t="s">
        <v>1493</v>
      </c>
      <c r="I205" s="123"/>
      <c r="J205" s="124">
        <f>BK205</f>
        <v>0</v>
      </c>
      <c r="L205" s="120"/>
      <c r="M205" s="125"/>
      <c r="P205" s="126">
        <f>SUM(P206:P207)</f>
        <v>0</v>
      </c>
      <c r="R205" s="126">
        <f>SUM(R206:R207)</f>
        <v>0</v>
      </c>
      <c r="T205" s="127">
        <f>SUM(T206:T207)</f>
        <v>0</v>
      </c>
      <c r="AR205" s="121" t="s">
        <v>81</v>
      </c>
      <c r="AT205" s="128" t="s">
        <v>72</v>
      </c>
      <c r="AU205" s="128" t="s">
        <v>73</v>
      </c>
      <c r="AY205" s="121" t="s">
        <v>173</v>
      </c>
      <c r="BK205" s="129">
        <f>SUM(BK206:BK207)</f>
        <v>0</v>
      </c>
    </row>
    <row r="206" spans="2:65" s="1" customFormat="1" ht="24.2" customHeight="1">
      <c r="B206" s="31"/>
      <c r="C206" s="132" t="s">
        <v>367</v>
      </c>
      <c r="D206" s="132" t="s">
        <v>175</v>
      </c>
      <c r="E206" s="133" t="s">
        <v>1494</v>
      </c>
      <c r="F206" s="134" t="s">
        <v>1495</v>
      </c>
      <c r="G206" s="135" t="s">
        <v>1254</v>
      </c>
      <c r="H206" s="136">
        <v>1</v>
      </c>
      <c r="I206" s="137"/>
      <c r="J206" s="138">
        <f>ROUND(I206*H206,2)</f>
        <v>0</v>
      </c>
      <c r="K206" s="134" t="s">
        <v>1</v>
      </c>
      <c r="L206" s="31"/>
      <c r="M206" s="139" t="s">
        <v>1</v>
      </c>
      <c r="N206" s="140" t="s">
        <v>38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180</v>
      </c>
      <c r="AT206" s="143" t="s">
        <v>175</v>
      </c>
      <c r="AU206" s="143" t="s">
        <v>81</v>
      </c>
      <c r="AY206" s="16" t="s">
        <v>173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81</v>
      </c>
      <c r="BK206" s="144">
        <f>ROUND(I206*H206,2)</f>
        <v>0</v>
      </c>
      <c r="BL206" s="16" t="s">
        <v>180</v>
      </c>
      <c r="BM206" s="143" t="s">
        <v>577</v>
      </c>
    </row>
    <row r="207" spans="2:65" s="1" customFormat="1" ht="19.5">
      <c r="B207" s="31"/>
      <c r="D207" s="145" t="s">
        <v>182</v>
      </c>
      <c r="F207" s="146" t="s">
        <v>1495</v>
      </c>
      <c r="I207" s="147"/>
      <c r="L207" s="31"/>
      <c r="M207" s="148"/>
      <c r="T207" s="55"/>
      <c r="AT207" s="16" t="s">
        <v>182</v>
      </c>
      <c r="AU207" s="16" t="s">
        <v>81</v>
      </c>
    </row>
    <row r="208" spans="2:65" s="11" customFormat="1" ht="25.9" customHeight="1">
      <c r="B208" s="120"/>
      <c r="D208" s="121" t="s">
        <v>72</v>
      </c>
      <c r="E208" s="122" t="s">
        <v>237</v>
      </c>
      <c r="F208" s="122" t="s">
        <v>1496</v>
      </c>
      <c r="I208" s="123"/>
      <c r="J208" s="124">
        <f>BK208</f>
        <v>0</v>
      </c>
      <c r="L208" s="120"/>
      <c r="M208" s="125"/>
      <c r="P208" s="126">
        <f>SUM(P209:P216)</f>
        <v>0</v>
      </c>
      <c r="R208" s="126">
        <f>SUM(R209:R216)</f>
        <v>0</v>
      </c>
      <c r="T208" s="127">
        <f>SUM(T209:T216)</f>
        <v>0</v>
      </c>
      <c r="AR208" s="121" t="s">
        <v>81</v>
      </c>
      <c r="AT208" s="128" t="s">
        <v>72</v>
      </c>
      <c r="AU208" s="128" t="s">
        <v>73</v>
      </c>
      <c r="AY208" s="121" t="s">
        <v>173</v>
      </c>
      <c r="BK208" s="129">
        <f>SUM(BK209:BK216)</f>
        <v>0</v>
      </c>
    </row>
    <row r="209" spans="2:65" s="1" customFormat="1" ht="44.25" customHeight="1">
      <c r="B209" s="31"/>
      <c r="C209" s="132" t="s">
        <v>374</v>
      </c>
      <c r="D209" s="132" t="s">
        <v>175</v>
      </c>
      <c r="E209" s="133" t="s">
        <v>1497</v>
      </c>
      <c r="F209" s="134" t="s">
        <v>1498</v>
      </c>
      <c r="G209" s="135" t="s">
        <v>1236</v>
      </c>
      <c r="H209" s="136">
        <v>10</v>
      </c>
      <c r="I209" s="137"/>
      <c r="J209" s="138">
        <f>ROUND(I209*H209,2)</f>
        <v>0</v>
      </c>
      <c r="K209" s="134" t="s">
        <v>1</v>
      </c>
      <c r="L209" s="31"/>
      <c r="M209" s="139" t="s">
        <v>1</v>
      </c>
      <c r="N209" s="140" t="s">
        <v>38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180</v>
      </c>
      <c r="AT209" s="143" t="s">
        <v>175</v>
      </c>
      <c r="AU209" s="143" t="s">
        <v>81</v>
      </c>
      <c r="AY209" s="16" t="s">
        <v>173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81</v>
      </c>
      <c r="BK209" s="144">
        <f>ROUND(I209*H209,2)</f>
        <v>0</v>
      </c>
      <c r="BL209" s="16" t="s">
        <v>180</v>
      </c>
      <c r="BM209" s="143" t="s">
        <v>608</v>
      </c>
    </row>
    <row r="210" spans="2:65" s="1" customFormat="1" ht="29.25">
      <c r="B210" s="31"/>
      <c r="D210" s="145" t="s">
        <v>182</v>
      </c>
      <c r="F210" s="146" t="s">
        <v>1498</v>
      </c>
      <c r="I210" s="147"/>
      <c r="L210" s="31"/>
      <c r="M210" s="148"/>
      <c r="T210" s="55"/>
      <c r="AT210" s="16" t="s">
        <v>182</v>
      </c>
      <c r="AU210" s="16" t="s">
        <v>81</v>
      </c>
    </row>
    <row r="211" spans="2:65" s="1" customFormat="1" ht="24.2" customHeight="1">
      <c r="B211" s="31"/>
      <c r="C211" s="132" t="s">
        <v>380</v>
      </c>
      <c r="D211" s="132" t="s">
        <v>175</v>
      </c>
      <c r="E211" s="133" t="s">
        <v>1499</v>
      </c>
      <c r="F211" s="134" t="s">
        <v>1500</v>
      </c>
      <c r="G211" s="135" t="s">
        <v>1236</v>
      </c>
      <c r="H211" s="136">
        <v>50</v>
      </c>
      <c r="I211" s="137"/>
      <c r="J211" s="138">
        <f>ROUND(I211*H211,2)</f>
        <v>0</v>
      </c>
      <c r="K211" s="134" t="s">
        <v>1</v>
      </c>
      <c r="L211" s="31"/>
      <c r="M211" s="139" t="s">
        <v>1</v>
      </c>
      <c r="N211" s="140" t="s">
        <v>38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180</v>
      </c>
      <c r="AT211" s="143" t="s">
        <v>175</v>
      </c>
      <c r="AU211" s="143" t="s">
        <v>81</v>
      </c>
      <c r="AY211" s="16" t="s">
        <v>173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81</v>
      </c>
      <c r="BK211" s="144">
        <f>ROUND(I211*H211,2)</f>
        <v>0</v>
      </c>
      <c r="BL211" s="16" t="s">
        <v>180</v>
      </c>
      <c r="BM211" s="143" t="s">
        <v>617</v>
      </c>
    </row>
    <row r="212" spans="2:65" s="1" customFormat="1" ht="19.5">
      <c r="B212" s="31"/>
      <c r="D212" s="145" t="s">
        <v>182</v>
      </c>
      <c r="F212" s="146" t="s">
        <v>1500</v>
      </c>
      <c r="I212" s="147"/>
      <c r="L212" s="31"/>
      <c r="M212" s="148"/>
      <c r="T212" s="55"/>
      <c r="AT212" s="16" t="s">
        <v>182</v>
      </c>
      <c r="AU212" s="16" t="s">
        <v>81</v>
      </c>
    </row>
    <row r="213" spans="2:65" s="1" customFormat="1" ht="16.5" customHeight="1">
      <c r="B213" s="31"/>
      <c r="C213" s="132" t="s">
        <v>386</v>
      </c>
      <c r="D213" s="132" t="s">
        <v>175</v>
      </c>
      <c r="E213" s="133" t="s">
        <v>1501</v>
      </c>
      <c r="F213" s="134" t="s">
        <v>1502</v>
      </c>
      <c r="G213" s="135" t="s">
        <v>1236</v>
      </c>
      <c r="H213" s="136">
        <v>10</v>
      </c>
      <c r="I213" s="137"/>
      <c r="J213" s="138">
        <f>ROUND(I213*H213,2)</f>
        <v>0</v>
      </c>
      <c r="K213" s="134" t="s">
        <v>1</v>
      </c>
      <c r="L213" s="31"/>
      <c r="M213" s="139" t="s">
        <v>1</v>
      </c>
      <c r="N213" s="140" t="s">
        <v>38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180</v>
      </c>
      <c r="AT213" s="143" t="s">
        <v>175</v>
      </c>
      <c r="AU213" s="143" t="s">
        <v>81</v>
      </c>
      <c r="AY213" s="16" t="s">
        <v>173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81</v>
      </c>
      <c r="BK213" s="144">
        <f>ROUND(I213*H213,2)</f>
        <v>0</v>
      </c>
      <c r="BL213" s="16" t="s">
        <v>180</v>
      </c>
      <c r="BM213" s="143" t="s">
        <v>629</v>
      </c>
    </row>
    <row r="214" spans="2:65" s="1" customFormat="1" ht="11.25">
      <c r="B214" s="31"/>
      <c r="D214" s="145" t="s">
        <v>182</v>
      </c>
      <c r="F214" s="146" t="s">
        <v>1502</v>
      </c>
      <c r="I214" s="147"/>
      <c r="L214" s="31"/>
      <c r="M214" s="148"/>
      <c r="T214" s="55"/>
      <c r="AT214" s="16" t="s">
        <v>182</v>
      </c>
      <c r="AU214" s="16" t="s">
        <v>81</v>
      </c>
    </row>
    <row r="215" spans="2:65" s="1" customFormat="1" ht="24.2" customHeight="1">
      <c r="B215" s="31"/>
      <c r="C215" s="132" t="s">
        <v>393</v>
      </c>
      <c r="D215" s="132" t="s">
        <v>175</v>
      </c>
      <c r="E215" s="133" t="s">
        <v>1503</v>
      </c>
      <c r="F215" s="134" t="s">
        <v>1504</v>
      </c>
      <c r="G215" s="135" t="s">
        <v>1236</v>
      </c>
      <c r="H215" s="136">
        <v>40</v>
      </c>
      <c r="I215" s="137"/>
      <c r="J215" s="138">
        <f>ROUND(I215*H215,2)</f>
        <v>0</v>
      </c>
      <c r="K215" s="134" t="s">
        <v>1</v>
      </c>
      <c r="L215" s="31"/>
      <c r="M215" s="139" t="s">
        <v>1</v>
      </c>
      <c r="N215" s="140" t="s">
        <v>38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180</v>
      </c>
      <c r="AT215" s="143" t="s">
        <v>175</v>
      </c>
      <c r="AU215" s="143" t="s">
        <v>81</v>
      </c>
      <c r="AY215" s="16" t="s">
        <v>173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81</v>
      </c>
      <c r="BK215" s="144">
        <f>ROUND(I215*H215,2)</f>
        <v>0</v>
      </c>
      <c r="BL215" s="16" t="s">
        <v>180</v>
      </c>
      <c r="BM215" s="143" t="s">
        <v>639</v>
      </c>
    </row>
    <row r="216" spans="2:65" s="1" customFormat="1" ht="19.5">
      <c r="B216" s="31"/>
      <c r="D216" s="145" t="s">
        <v>182</v>
      </c>
      <c r="F216" s="146" t="s">
        <v>1504</v>
      </c>
      <c r="I216" s="147"/>
      <c r="L216" s="31"/>
      <c r="M216" s="148"/>
      <c r="T216" s="55"/>
      <c r="AT216" s="16" t="s">
        <v>182</v>
      </c>
      <c r="AU216" s="16" t="s">
        <v>81</v>
      </c>
    </row>
    <row r="217" spans="2:65" s="11" customFormat="1" ht="25.9" customHeight="1">
      <c r="B217" s="120"/>
      <c r="D217" s="121" t="s">
        <v>72</v>
      </c>
      <c r="E217" s="122" t="s">
        <v>242</v>
      </c>
      <c r="F217" s="122" t="s">
        <v>1505</v>
      </c>
      <c r="I217" s="123"/>
      <c r="J217" s="124">
        <f>BK217</f>
        <v>0</v>
      </c>
      <c r="L217" s="120"/>
      <c r="M217" s="125"/>
      <c r="P217" s="126">
        <f>SUM(P218:P239)</f>
        <v>0</v>
      </c>
      <c r="R217" s="126">
        <f>SUM(R218:R239)</f>
        <v>0</v>
      </c>
      <c r="T217" s="127">
        <f>SUM(T218:T239)</f>
        <v>0</v>
      </c>
      <c r="AR217" s="121" t="s">
        <v>81</v>
      </c>
      <c r="AT217" s="128" t="s">
        <v>72</v>
      </c>
      <c r="AU217" s="128" t="s">
        <v>73</v>
      </c>
      <c r="AY217" s="121" t="s">
        <v>173</v>
      </c>
      <c r="BK217" s="129">
        <f>SUM(BK218:BK239)</f>
        <v>0</v>
      </c>
    </row>
    <row r="218" spans="2:65" s="1" customFormat="1" ht="24.2" customHeight="1">
      <c r="B218" s="31"/>
      <c r="C218" s="132" t="s">
        <v>399</v>
      </c>
      <c r="D218" s="132" t="s">
        <v>175</v>
      </c>
      <c r="E218" s="133" t="s">
        <v>1506</v>
      </c>
      <c r="F218" s="134" t="s">
        <v>1507</v>
      </c>
      <c r="G218" s="135" t="s">
        <v>1254</v>
      </c>
      <c r="H218" s="136">
        <v>1</v>
      </c>
      <c r="I218" s="137"/>
      <c r="J218" s="138">
        <f>ROUND(I218*H218,2)</f>
        <v>0</v>
      </c>
      <c r="K218" s="134" t="s">
        <v>1</v>
      </c>
      <c r="L218" s="31"/>
      <c r="M218" s="139" t="s">
        <v>1</v>
      </c>
      <c r="N218" s="140" t="s">
        <v>38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180</v>
      </c>
      <c r="AT218" s="143" t="s">
        <v>175</v>
      </c>
      <c r="AU218" s="143" t="s">
        <v>81</v>
      </c>
      <c r="AY218" s="16" t="s">
        <v>173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81</v>
      </c>
      <c r="BK218" s="144">
        <f>ROUND(I218*H218,2)</f>
        <v>0</v>
      </c>
      <c r="BL218" s="16" t="s">
        <v>180</v>
      </c>
      <c r="BM218" s="143" t="s">
        <v>662</v>
      </c>
    </row>
    <row r="219" spans="2:65" s="1" customFormat="1" ht="19.5">
      <c r="B219" s="31"/>
      <c r="D219" s="145" t="s">
        <v>182</v>
      </c>
      <c r="F219" s="146" t="s">
        <v>1507</v>
      </c>
      <c r="I219" s="147"/>
      <c r="L219" s="31"/>
      <c r="M219" s="148"/>
      <c r="T219" s="55"/>
      <c r="AT219" s="16" t="s">
        <v>182</v>
      </c>
      <c r="AU219" s="16" t="s">
        <v>81</v>
      </c>
    </row>
    <row r="220" spans="2:65" s="1" customFormat="1" ht="16.5" customHeight="1">
      <c r="B220" s="31"/>
      <c r="C220" s="132" t="s">
        <v>411</v>
      </c>
      <c r="D220" s="132" t="s">
        <v>175</v>
      </c>
      <c r="E220" s="133" t="s">
        <v>1508</v>
      </c>
      <c r="F220" s="134" t="s">
        <v>1509</v>
      </c>
      <c r="G220" s="135" t="s">
        <v>282</v>
      </c>
      <c r="H220" s="136">
        <v>150</v>
      </c>
      <c r="I220" s="137"/>
      <c r="J220" s="138">
        <f>ROUND(I220*H220,2)</f>
        <v>0</v>
      </c>
      <c r="K220" s="134" t="s">
        <v>1</v>
      </c>
      <c r="L220" s="31"/>
      <c r="M220" s="139" t="s">
        <v>1</v>
      </c>
      <c r="N220" s="140" t="s">
        <v>38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180</v>
      </c>
      <c r="AT220" s="143" t="s">
        <v>175</v>
      </c>
      <c r="AU220" s="143" t="s">
        <v>81</v>
      </c>
      <c r="AY220" s="16" t="s">
        <v>173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81</v>
      </c>
      <c r="BK220" s="144">
        <f>ROUND(I220*H220,2)</f>
        <v>0</v>
      </c>
      <c r="BL220" s="16" t="s">
        <v>180</v>
      </c>
      <c r="BM220" s="143" t="s">
        <v>1510</v>
      </c>
    </row>
    <row r="221" spans="2:65" s="1" customFormat="1" ht="11.25">
      <c r="B221" s="31"/>
      <c r="D221" s="145" t="s">
        <v>182</v>
      </c>
      <c r="F221" s="146" t="s">
        <v>1509</v>
      </c>
      <c r="I221" s="147"/>
      <c r="L221" s="31"/>
      <c r="M221" s="148"/>
      <c r="T221" s="55"/>
      <c r="AT221" s="16" t="s">
        <v>182</v>
      </c>
      <c r="AU221" s="16" t="s">
        <v>81</v>
      </c>
    </row>
    <row r="222" spans="2:65" s="1" customFormat="1" ht="24.2" customHeight="1">
      <c r="B222" s="31"/>
      <c r="C222" s="132" t="s">
        <v>422</v>
      </c>
      <c r="D222" s="132" t="s">
        <v>175</v>
      </c>
      <c r="E222" s="133" t="s">
        <v>1511</v>
      </c>
      <c r="F222" s="134" t="s">
        <v>1512</v>
      </c>
      <c r="G222" s="135" t="s">
        <v>1254</v>
      </c>
      <c r="H222" s="136">
        <v>3</v>
      </c>
      <c r="I222" s="137"/>
      <c r="J222" s="138">
        <f>ROUND(I222*H222,2)</f>
        <v>0</v>
      </c>
      <c r="K222" s="134" t="s">
        <v>1</v>
      </c>
      <c r="L222" s="31"/>
      <c r="M222" s="139" t="s">
        <v>1</v>
      </c>
      <c r="N222" s="140" t="s">
        <v>38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180</v>
      </c>
      <c r="AT222" s="143" t="s">
        <v>175</v>
      </c>
      <c r="AU222" s="143" t="s">
        <v>81</v>
      </c>
      <c r="AY222" s="16" t="s">
        <v>173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81</v>
      </c>
      <c r="BK222" s="144">
        <f>ROUND(I222*H222,2)</f>
        <v>0</v>
      </c>
      <c r="BL222" s="16" t="s">
        <v>180</v>
      </c>
      <c r="BM222" s="143" t="s">
        <v>1513</v>
      </c>
    </row>
    <row r="223" spans="2:65" s="1" customFormat="1" ht="19.5">
      <c r="B223" s="31"/>
      <c r="D223" s="145" t="s">
        <v>182</v>
      </c>
      <c r="F223" s="146" t="s">
        <v>1512</v>
      </c>
      <c r="I223" s="147"/>
      <c r="L223" s="31"/>
      <c r="M223" s="148"/>
      <c r="T223" s="55"/>
      <c r="AT223" s="16" t="s">
        <v>182</v>
      </c>
      <c r="AU223" s="16" t="s">
        <v>81</v>
      </c>
    </row>
    <row r="224" spans="2:65" s="1" customFormat="1" ht="24.2" customHeight="1">
      <c r="B224" s="31"/>
      <c r="C224" s="132" t="s">
        <v>431</v>
      </c>
      <c r="D224" s="132" t="s">
        <v>175</v>
      </c>
      <c r="E224" s="133" t="s">
        <v>1514</v>
      </c>
      <c r="F224" s="134" t="s">
        <v>1515</v>
      </c>
      <c r="G224" s="135" t="s">
        <v>1254</v>
      </c>
      <c r="H224" s="136">
        <v>6</v>
      </c>
      <c r="I224" s="137"/>
      <c r="J224" s="138">
        <f>ROUND(I224*H224,2)</f>
        <v>0</v>
      </c>
      <c r="K224" s="134" t="s">
        <v>1</v>
      </c>
      <c r="L224" s="31"/>
      <c r="M224" s="139" t="s">
        <v>1</v>
      </c>
      <c r="N224" s="140" t="s">
        <v>38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180</v>
      </c>
      <c r="AT224" s="143" t="s">
        <v>175</v>
      </c>
      <c r="AU224" s="143" t="s">
        <v>81</v>
      </c>
      <c r="AY224" s="16" t="s">
        <v>173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81</v>
      </c>
      <c r="BK224" s="144">
        <f>ROUND(I224*H224,2)</f>
        <v>0</v>
      </c>
      <c r="BL224" s="16" t="s">
        <v>180</v>
      </c>
      <c r="BM224" s="143" t="s">
        <v>1516</v>
      </c>
    </row>
    <row r="225" spans="2:65" s="1" customFormat="1" ht="19.5">
      <c r="B225" s="31"/>
      <c r="D225" s="145" t="s">
        <v>182</v>
      </c>
      <c r="F225" s="146" t="s">
        <v>1515</v>
      </c>
      <c r="I225" s="147"/>
      <c r="L225" s="31"/>
      <c r="M225" s="148"/>
      <c r="T225" s="55"/>
      <c r="AT225" s="16" t="s">
        <v>182</v>
      </c>
      <c r="AU225" s="16" t="s">
        <v>81</v>
      </c>
    </row>
    <row r="226" spans="2:65" s="1" customFormat="1" ht="24.2" customHeight="1">
      <c r="B226" s="31"/>
      <c r="C226" s="132" t="s">
        <v>436</v>
      </c>
      <c r="D226" s="132" t="s">
        <v>175</v>
      </c>
      <c r="E226" s="133" t="s">
        <v>1517</v>
      </c>
      <c r="F226" s="134" t="s">
        <v>1518</v>
      </c>
      <c r="G226" s="135" t="s">
        <v>1254</v>
      </c>
      <c r="H226" s="136">
        <v>1</v>
      </c>
      <c r="I226" s="137"/>
      <c r="J226" s="138">
        <f>ROUND(I226*H226,2)</f>
        <v>0</v>
      </c>
      <c r="K226" s="134" t="s">
        <v>1</v>
      </c>
      <c r="L226" s="31"/>
      <c r="M226" s="139" t="s">
        <v>1</v>
      </c>
      <c r="N226" s="140" t="s">
        <v>38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180</v>
      </c>
      <c r="AT226" s="143" t="s">
        <v>175</v>
      </c>
      <c r="AU226" s="143" t="s">
        <v>81</v>
      </c>
      <c r="AY226" s="16" t="s">
        <v>173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81</v>
      </c>
      <c r="BK226" s="144">
        <f>ROUND(I226*H226,2)</f>
        <v>0</v>
      </c>
      <c r="BL226" s="16" t="s">
        <v>180</v>
      </c>
      <c r="BM226" s="143" t="s">
        <v>1519</v>
      </c>
    </row>
    <row r="227" spans="2:65" s="1" customFormat="1" ht="19.5">
      <c r="B227" s="31"/>
      <c r="D227" s="145" t="s">
        <v>182</v>
      </c>
      <c r="F227" s="146" t="s">
        <v>1518</v>
      </c>
      <c r="I227" s="147"/>
      <c r="L227" s="31"/>
      <c r="M227" s="148"/>
      <c r="T227" s="55"/>
      <c r="AT227" s="16" t="s">
        <v>182</v>
      </c>
      <c r="AU227" s="16" t="s">
        <v>81</v>
      </c>
    </row>
    <row r="228" spans="2:65" s="1" customFormat="1" ht="24.2" customHeight="1">
      <c r="B228" s="31"/>
      <c r="C228" s="132" t="s">
        <v>440</v>
      </c>
      <c r="D228" s="132" t="s">
        <v>175</v>
      </c>
      <c r="E228" s="133" t="s">
        <v>1520</v>
      </c>
      <c r="F228" s="134" t="s">
        <v>1521</v>
      </c>
      <c r="G228" s="135" t="s">
        <v>1254</v>
      </c>
      <c r="H228" s="136">
        <v>1</v>
      </c>
      <c r="I228" s="137"/>
      <c r="J228" s="138">
        <f>ROUND(I228*H228,2)</f>
        <v>0</v>
      </c>
      <c r="K228" s="134" t="s">
        <v>1</v>
      </c>
      <c r="L228" s="31"/>
      <c r="M228" s="139" t="s">
        <v>1</v>
      </c>
      <c r="N228" s="140" t="s">
        <v>38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180</v>
      </c>
      <c r="AT228" s="143" t="s">
        <v>175</v>
      </c>
      <c r="AU228" s="143" t="s">
        <v>81</v>
      </c>
      <c r="AY228" s="16" t="s">
        <v>173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81</v>
      </c>
      <c r="BK228" s="144">
        <f>ROUND(I228*H228,2)</f>
        <v>0</v>
      </c>
      <c r="BL228" s="16" t="s">
        <v>180</v>
      </c>
      <c r="BM228" s="143" t="s">
        <v>1522</v>
      </c>
    </row>
    <row r="229" spans="2:65" s="1" customFormat="1" ht="19.5">
      <c r="B229" s="31"/>
      <c r="D229" s="145" t="s">
        <v>182</v>
      </c>
      <c r="F229" s="146" t="s">
        <v>1521</v>
      </c>
      <c r="I229" s="147"/>
      <c r="L229" s="31"/>
      <c r="M229" s="148"/>
      <c r="T229" s="55"/>
      <c r="AT229" s="16" t="s">
        <v>182</v>
      </c>
      <c r="AU229" s="16" t="s">
        <v>81</v>
      </c>
    </row>
    <row r="230" spans="2:65" s="1" customFormat="1" ht="24.2" customHeight="1">
      <c r="B230" s="31"/>
      <c r="C230" s="132" t="s">
        <v>445</v>
      </c>
      <c r="D230" s="132" t="s">
        <v>175</v>
      </c>
      <c r="E230" s="133" t="s">
        <v>1523</v>
      </c>
      <c r="F230" s="134" t="s">
        <v>1524</v>
      </c>
      <c r="G230" s="135" t="s">
        <v>282</v>
      </c>
      <c r="H230" s="136">
        <v>35</v>
      </c>
      <c r="I230" s="137"/>
      <c r="J230" s="138">
        <f>ROUND(I230*H230,2)</f>
        <v>0</v>
      </c>
      <c r="K230" s="134" t="s">
        <v>1</v>
      </c>
      <c r="L230" s="31"/>
      <c r="M230" s="139" t="s">
        <v>1</v>
      </c>
      <c r="N230" s="140" t="s">
        <v>38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180</v>
      </c>
      <c r="AT230" s="143" t="s">
        <v>175</v>
      </c>
      <c r="AU230" s="143" t="s">
        <v>81</v>
      </c>
      <c r="AY230" s="16" t="s">
        <v>173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81</v>
      </c>
      <c r="BK230" s="144">
        <f>ROUND(I230*H230,2)</f>
        <v>0</v>
      </c>
      <c r="BL230" s="16" t="s">
        <v>180</v>
      </c>
      <c r="BM230" s="143" t="s">
        <v>1525</v>
      </c>
    </row>
    <row r="231" spans="2:65" s="1" customFormat="1" ht="11.25">
      <c r="B231" s="31"/>
      <c r="D231" s="145" t="s">
        <v>182</v>
      </c>
      <c r="F231" s="146" t="s">
        <v>1524</v>
      </c>
      <c r="I231" s="147"/>
      <c r="L231" s="31"/>
      <c r="M231" s="148"/>
      <c r="T231" s="55"/>
      <c r="AT231" s="16" t="s">
        <v>182</v>
      </c>
      <c r="AU231" s="16" t="s">
        <v>81</v>
      </c>
    </row>
    <row r="232" spans="2:65" s="1" customFormat="1" ht="24.2" customHeight="1">
      <c r="B232" s="31"/>
      <c r="C232" s="132" t="s">
        <v>452</v>
      </c>
      <c r="D232" s="132" t="s">
        <v>175</v>
      </c>
      <c r="E232" s="133" t="s">
        <v>1526</v>
      </c>
      <c r="F232" s="134" t="s">
        <v>1527</v>
      </c>
      <c r="G232" s="135" t="s">
        <v>282</v>
      </c>
      <c r="H232" s="136">
        <v>35</v>
      </c>
      <c r="I232" s="137"/>
      <c r="J232" s="138">
        <f>ROUND(I232*H232,2)</f>
        <v>0</v>
      </c>
      <c r="K232" s="134" t="s">
        <v>1</v>
      </c>
      <c r="L232" s="31"/>
      <c r="M232" s="139" t="s">
        <v>1</v>
      </c>
      <c r="N232" s="140" t="s">
        <v>38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180</v>
      </c>
      <c r="AT232" s="143" t="s">
        <v>175</v>
      </c>
      <c r="AU232" s="143" t="s">
        <v>81</v>
      </c>
      <c r="AY232" s="16" t="s">
        <v>173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81</v>
      </c>
      <c r="BK232" s="144">
        <f>ROUND(I232*H232,2)</f>
        <v>0</v>
      </c>
      <c r="BL232" s="16" t="s">
        <v>180</v>
      </c>
      <c r="BM232" s="143" t="s">
        <v>1528</v>
      </c>
    </row>
    <row r="233" spans="2:65" s="1" customFormat="1" ht="11.25">
      <c r="B233" s="31"/>
      <c r="D233" s="145" t="s">
        <v>182</v>
      </c>
      <c r="F233" s="146" t="s">
        <v>1527</v>
      </c>
      <c r="I233" s="147"/>
      <c r="L233" s="31"/>
      <c r="M233" s="148"/>
      <c r="T233" s="55"/>
      <c r="AT233" s="16" t="s">
        <v>182</v>
      </c>
      <c r="AU233" s="16" t="s">
        <v>81</v>
      </c>
    </row>
    <row r="234" spans="2:65" s="1" customFormat="1" ht="24.2" customHeight="1">
      <c r="B234" s="31"/>
      <c r="C234" s="132" t="s">
        <v>457</v>
      </c>
      <c r="D234" s="132" t="s">
        <v>175</v>
      </c>
      <c r="E234" s="133" t="s">
        <v>1529</v>
      </c>
      <c r="F234" s="134" t="s">
        <v>1530</v>
      </c>
      <c r="G234" s="135" t="s">
        <v>282</v>
      </c>
      <c r="H234" s="136">
        <v>55</v>
      </c>
      <c r="I234" s="137"/>
      <c r="J234" s="138">
        <f>ROUND(I234*H234,2)</f>
        <v>0</v>
      </c>
      <c r="K234" s="134" t="s">
        <v>1</v>
      </c>
      <c r="L234" s="31"/>
      <c r="M234" s="139" t="s">
        <v>1</v>
      </c>
      <c r="N234" s="140" t="s">
        <v>38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180</v>
      </c>
      <c r="AT234" s="143" t="s">
        <v>175</v>
      </c>
      <c r="AU234" s="143" t="s">
        <v>81</v>
      </c>
      <c r="AY234" s="16" t="s">
        <v>173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81</v>
      </c>
      <c r="BK234" s="144">
        <f>ROUND(I234*H234,2)</f>
        <v>0</v>
      </c>
      <c r="BL234" s="16" t="s">
        <v>180</v>
      </c>
      <c r="BM234" s="143" t="s">
        <v>1531</v>
      </c>
    </row>
    <row r="235" spans="2:65" s="1" customFormat="1" ht="11.25">
      <c r="B235" s="31"/>
      <c r="D235" s="145" t="s">
        <v>182</v>
      </c>
      <c r="F235" s="146" t="s">
        <v>1530</v>
      </c>
      <c r="I235" s="147"/>
      <c r="L235" s="31"/>
      <c r="M235" s="148"/>
      <c r="T235" s="55"/>
      <c r="AT235" s="16" t="s">
        <v>182</v>
      </c>
      <c r="AU235" s="16" t="s">
        <v>81</v>
      </c>
    </row>
    <row r="236" spans="2:65" s="1" customFormat="1" ht="16.5" customHeight="1">
      <c r="B236" s="31"/>
      <c r="C236" s="132" t="s">
        <v>462</v>
      </c>
      <c r="D236" s="132" t="s">
        <v>175</v>
      </c>
      <c r="E236" s="133" t="s">
        <v>1532</v>
      </c>
      <c r="F236" s="134" t="s">
        <v>1533</v>
      </c>
      <c r="G236" s="135" t="s">
        <v>1236</v>
      </c>
      <c r="H236" s="136">
        <v>45</v>
      </c>
      <c r="I236" s="137"/>
      <c r="J236" s="138">
        <f>ROUND(I236*H236,2)</f>
        <v>0</v>
      </c>
      <c r="K236" s="134" t="s">
        <v>1</v>
      </c>
      <c r="L236" s="31"/>
      <c r="M236" s="139" t="s">
        <v>1</v>
      </c>
      <c r="N236" s="140" t="s">
        <v>38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180</v>
      </c>
      <c r="AT236" s="143" t="s">
        <v>175</v>
      </c>
      <c r="AU236" s="143" t="s">
        <v>81</v>
      </c>
      <c r="AY236" s="16" t="s">
        <v>173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81</v>
      </c>
      <c r="BK236" s="144">
        <f>ROUND(I236*H236,2)</f>
        <v>0</v>
      </c>
      <c r="BL236" s="16" t="s">
        <v>180</v>
      </c>
      <c r="BM236" s="143" t="s">
        <v>1534</v>
      </c>
    </row>
    <row r="237" spans="2:65" s="1" customFormat="1" ht="11.25">
      <c r="B237" s="31"/>
      <c r="D237" s="145" t="s">
        <v>182</v>
      </c>
      <c r="F237" s="146" t="s">
        <v>1533</v>
      </c>
      <c r="I237" s="147"/>
      <c r="L237" s="31"/>
      <c r="M237" s="148"/>
      <c r="T237" s="55"/>
      <c r="AT237" s="16" t="s">
        <v>182</v>
      </c>
      <c r="AU237" s="16" t="s">
        <v>81</v>
      </c>
    </row>
    <row r="238" spans="2:65" s="1" customFormat="1" ht="16.5" customHeight="1">
      <c r="B238" s="31"/>
      <c r="C238" s="132" t="s">
        <v>468</v>
      </c>
      <c r="D238" s="132" t="s">
        <v>175</v>
      </c>
      <c r="E238" s="133" t="s">
        <v>1535</v>
      </c>
      <c r="F238" s="134" t="s">
        <v>1536</v>
      </c>
      <c r="G238" s="135" t="s">
        <v>1236</v>
      </c>
      <c r="H238" s="136">
        <v>8</v>
      </c>
      <c r="I238" s="137"/>
      <c r="J238" s="138">
        <f>ROUND(I238*H238,2)</f>
        <v>0</v>
      </c>
      <c r="K238" s="134" t="s">
        <v>1</v>
      </c>
      <c r="L238" s="31"/>
      <c r="M238" s="139" t="s">
        <v>1</v>
      </c>
      <c r="N238" s="140" t="s">
        <v>38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180</v>
      </c>
      <c r="AT238" s="143" t="s">
        <v>175</v>
      </c>
      <c r="AU238" s="143" t="s">
        <v>81</v>
      </c>
      <c r="AY238" s="16" t="s">
        <v>173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81</v>
      </c>
      <c r="BK238" s="144">
        <f>ROUND(I238*H238,2)</f>
        <v>0</v>
      </c>
      <c r="BL238" s="16" t="s">
        <v>180</v>
      </c>
      <c r="BM238" s="143" t="s">
        <v>1537</v>
      </c>
    </row>
    <row r="239" spans="2:65" s="1" customFormat="1" ht="11.25">
      <c r="B239" s="31"/>
      <c r="D239" s="145" t="s">
        <v>182</v>
      </c>
      <c r="F239" s="146" t="s">
        <v>1536</v>
      </c>
      <c r="I239" s="147"/>
      <c r="L239" s="31"/>
      <c r="M239" s="187"/>
      <c r="N239" s="188"/>
      <c r="O239" s="188"/>
      <c r="P239" s="188"/>
      <c r="Q239" s="188"/>
      <c r="R239" s="188"/>
      <c r="S239" s="188"/>
      <c r="T239" s="189"/>
      <c r="AT239" s="16" t="s">
        <v>182</v>
      </c>
      <c r="AU239" s="16" t="s">
        <v>81</v>
      </c>
    </row>
    <row r="240" spans="2:65" s="1" customFormat="1" ht="6.95" customHeight="1">
      <c r="B240" s="43"/>
      <c r="C240" s="44"/>
      <c r="D240" s="44"/>
      <c r="E240" s="44"/>
      <c r="F240" s="44"/>
      <c r="G240" s="44"/>
      <c r="H240" s="44"/>
      <c r="I240" s="44"/>
      <c r="J240" s="44"/>
      <c r="K240" s="44"/>
      <c r="L240" s="31"/>
    </row>
  </sheetData>
  <sheetProtection algorithmName="SHA-512" hashValue="4QUvRPFttmW3GJ9wxS2FGkYO+u4EJ34mpUVakAHhxLl7acwYk+hEF9wXoMYW+R+OLrslpkImOzPZ9iTWdGPV7Q==" saltValue="Xh7rM1/gLKJSwWmrYYpNvg==" spinCount="100000" sheet="1" objects="1" scenarios="1" formatColumns="0" formatRows="0" autoFilter="0"/>
  <autoFilter ref="C126:K239" xr:uid="{00000000-0009-0000-0000-000005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B2:BM1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98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Nemocnice Náchod - Pavilog G - stavební úpravy části 1PP</v>
      </c>
      <c r="F7" s="237"/>
      <c r="G7" s="237"/>
      <c r="H7" s="237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98" t="s">
        <v>1538</v>
      </c>
      <c r="F9" s="238"/>
      <c r="G9" s="238"/>
      <c r="H9" s="23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12. 9. 2025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9" t="str">
        <f>'Rekapitulace stavby'!E14</f>
        <v>Vyplň údaj</v>
      </c>
      <c r="F18" s="220"/>
      <c r="G18" s="220"/>
      <c r="H18" s="22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33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1">
        <f>ROUND((SUM(BE119:BE144)),  2)</f>
        <v>0</v>
      </c>
      <c r="I33" s="92">
        <v>0.21</v>
      </c>
      <c r="J33" s="91">
        <f>ROUND(((SUM(BE119:BE144))*I33),  2)</f>
        <v>0</v>
      </c>
      <c r="L33" s="31"/>
    </row>
    <row r="34" spans="2:12" s="1" customFormat="1" ht="14.45" customHeight="1">
      <c r="B34" s="31"/>
      <c r="E34" s="26" t="s">
        <v>39</v>
      </c>
      <c r="F34" s="91">
        <f>ROUND((SUM(BF119:BF144)),  2)</f>
        <v>0</v>
      </c>
      <c r="I34" s="92">
        <v>0.12</v>
      </c>
      <c r="J34" s="91">
        <f>ROUND(((SUM(BF119:BF144))*I34),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1">
        <f>ROUND((SUM(BG119:BG144)),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1">
        <f>ROUND((SUM(BH119:BH144)),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1">
        <f>ROUND((SUM(BI119:BI144)),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9" t="s">
        <v>49</v>
      </c>
      <c r="G61" s="42" t="s">
        <v>48</v>
      </c>
      <c r="H61" s="33"/>
      <c r="I61" s="33"/>
      <c r="J61" s="100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9" t="s">
        <v>49</v>
      </c>
      <c r="G76" s="42" t="s">
        <v>48</v>
      </c>
      <c r="H76" s="33"/>
      <c r="I76" s="33"/>
      <c r="J76" s="100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6" t="str">
        <f>E7</f>
        <v>Nemocnice Náchod - Pavilog G - stavební úpravy části 1PP</v>
      </c>
      <c r="F85" s="237"/>
      <c r="G85" s="237"/>
      <c r="H85" s="237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98" t="str">
        <f>E9</f>
        <v>MaR - Měření a regulace</v>
      </c>
      <c r="F87" s="238"/>
      <c r="G87" s="238"/>
      <c r="H87" s="23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12. 9. 2025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136</v>
      </c>
      <c r="D94" s="93"/>
      <c r="E94" s="93"/>
      <c r="F94" s="93"/>
      <c r="G94" s="93"/>
      <c r="H94" s="93"/>
      <c r="I94" s="93"/>
      <c r="J94" s="102" t="s">
        <v>137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138</v>
      </c>
      <c r="J96" s="65">
        <f>J119</f>
        <v>0</v>
      </c>
      <c r="L96" s="31"/>
      <c r="AU96" s="16" t="s">
        <v>139</v>
      </c>
    </row>
    <row r="97" spans="2:12" s="8" customFormat="1" ht="24.95" customHeight="1">
      <c r="B97" s="104"/>
      <c r="D97" s="105" t="s">
        <v>1539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899999999999999" customHeight="1">
      <c r="B98" s="108"/>
      <c r="D98" s="109" t="s">
        <v>1540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899999999999999" customHeight="1">
      <c r="B99" s="108"/>
      <c r="D99" s="109" t="s">
        <v>1541</v>
      </c>
      <c r="E99" s="110"/>
      <c r="F99" s="110"/>
      <c r="G99" s="110"/>
      <c r="H99" s="110"/>
      <c r="I99" s="110"/>
      <c r="J99" s="111">
        <f>J136</f>
        <v>0</v>
      </c>
      <c r="L99" s="108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158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36" t="str">
        <f>E7</f>
        <v>Nemocnice Náchod - Pavilog G - stavební úpravy části 1PP</v>
      </c>
      <c r="F109" s="237"/>
      <c r="G109" s="237"/>
      <c r="H109" s="237"/>
      <c r="L109" s="31"/>
    </row>
    <row r="110" spans="2:12" s="1" customFormat="1" ht="12" customHeight="1">
      <c r="B110" s="31"/>
      <c r="C110" s="26" t="s">
        <v>118</v>
      </c>
      <c r="L110" s="31"/>
    </row>
    <row r="111" spans="2:12" s="1" customFormat="1" ht="16.5" customHeight="1">
      <c r="B111" s="31"/>
      <c r="E111" s="198" t="str">
        <f>E9</f>
        <v>MaR - Měření a regulace</v>
      </c>
      <c r="F111" s="238"/>
      <c r="G111" s="238"/>
      <c r="H111" s="238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 xml:space="preserve"> </v>
      </c>
      <c r="I113" s="26" t="s">
        <v>22</v>
      </c>
      <c r="J113" s="51" t="str">
        <f>IF(J12="","",J12)</f>
        <v>12. 9. 2025</v>
      </c>
      <c r="L113" s="31"/>
    </row>
    <row r="114" spans="2:65" s="1" customFormat="1" ht="6.95" customHeight="1">
      <c r="B114" s="31"/>
      <c r="L114" s="31"/>
    </row>
    <row r="115" spans="2:65" s="1" customFormat="1" ht="15.2" customHeight="1">
      <c r="B115" s="31"/>
      <c r="C115" s="26" t="s">
        <v>24</v>
      </c>
      <c r="F115" s="24" t="str">
        <f>E15</f>
        <v xml:space="preserve"> </v>
      </c>
      <c r="I115" s="26" t="s">
        <v>29</v>
      </c>
      <c r="J115" s="29" t="str">
        <f>E21</f>
        <v xml:space="preserve"> </v>
      </c>
      <c r="L115" s="31"/>
    </row>
    <row r="116" spans="2:65" s="1" customFormat="1" ht="15.2" customHeight="1">
      <c r="B116" s="31"/>
      <c r="C116" s="26" t="s">
        <v>27</v>
      </c>
      <c r="F116" s="24" t="str">
        <f>IF(E18="","",E18)</f>
        <v>Vyplň údaj</v>
      </c>
      <c r="I116" s="26" t="s">
        <v>31</v>
      </c>
      <c r="J116" s="29" t="str">
        <f>E24</f>
        <v xml:space="preserve"> 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2"/>
      <c r="C118" s="113" t="s">
        <v>159</v>
      </c>
      <c r="D118" s="114" t="s">
        <v>58</v>
      </c>
      <c r="E118" s="114" t="s">
        <v>54</v>
      </c>
      <c r="F118" s="114" t="s">
        <v>55</v>
      </c>
      <c r="G118" s="114" t="s">
        <v>160</v>
      </c>
      <c r="H118" s="114" t="s">
        <v>161</v>
      </c>
      <c r="I118" s="114" t="s">
        <v>162</v>
      </c>
      <c r="J118" s="114" t="s">
        <v>137</v>
      </c>
      <c r="K118" s="115" t="s">
        <v>163</v>
      </c>
      <c r="L118" s="112"/>
      <c r="M118" s="58" t="s">
        <v>1</v>
      </c>
      <c r="N118" s="59" t="s">
        <v>37</v>
      </c>
      <c r="O118" s="59" t="s">
        <v>164</v>
      </c>
      <c r="P118" s="59" t="s">
        <v>165</v>
      </c>
      <c r="Q118" s="59" t="s">
        <v>166</v>
      </c>
      <c r="R118" s="59" t="s">
        <v>167</v>
      </c>
      <c r="S118" s="59" t="s">
        <v>168</v>
      </c>
      <c r="T118" s="60" t="s">
        <v>169</v>
      </c>
    </row>
    <row r="119" spans="2:65" s="1" customFormat="1" ht="22.9" customHeight="1">
      <c r="B119" s="31"/>
      <c r="C119" s="63" t="s">
        <v>170</v>
      </c>
      <c r="J119" s="116">
        <f>BK119</f>
        <v>0</v>
      </c>
      <c r="L119" s="31"/>
      <c r="M119" s="61"/>
      <c r="N119" s="52"/>
      <c r="O119" s="52"/>
      <c r="P119" s="117">
        <f>P120</f>
        <v>0</v>
      </c>
      <c r="Q119" s="52"/>
      <c r="R119" s="117">
        <f>R120</f>
        <v>0</v>
      </c>
      <c r="S119" s="52"/>
      <c r="T119" s="118">
        <f>T120</f>
        <v>0</v>
      </c>
      <c r="AT119" s="16" t="s">
        <v>72</v>
      </c>
      <c r="AU119" s="16" t="s">
        <v>139</v>
      </c>
      <c r="BK119" s="119">
        <f>BK120</f>
        <v>0</v>
      </c>
    </row>
    <row r="120" spans="2:65" s="11" customFormat="1" ht="25.9" customHeight="1">
      <c r="B120" s="120"/>
      <c r="D120" s="121" t="s">
        <v>72</v>
      </c>
      <c r="E120" s="122" t="s">
        <v>1542</v>
      </c>
      <c r="F120" s="122" t="s">
        <v>97</v>
      </c>
      <c r="I120" s="123"/>
      <c r="J120" s="124">
        <f>BK120</f>
        <v>0</v>
      </c>
      <c r="L120" s="120"/>
      <c r="M120" s="125"/>
      <c r="P120" s="126">
        <f>P121+P136</f>
        <v>0</v>
      </c>
      <c r="R120" s="126">
        <f>R121+R136</f>
        <v>0</v>
      </c>
      <c r="T120" s="127">
        <f>T121+T136</f>
        <v>0</v>
      </c>
      <c r="AR120" s="121" t="s">
        <v>81</v>
      </c>
      <c r="AT120" s="128" t="s">
        <v>72</v>
      </c>
      <c r="AU120" s="128" t="s">
        <v>73</v>
      </c>
      <c r="AY120" s="121" t="s">
        <v>173</v>
      </c>
      <c r="BK120" s="129">
        <f>BK121+BK136</f>
        <v>0</v>
      </c>
    </row>
    <row r="121" spans="2:65" s="11" customFormat="1" ht="22.9" customHeight="1">
      <c r="B121" s="120"/>
      <c r="D121" s="121" t="s">
        <v>72</v>
      </c>
      <c r="E121" s="130" t="s">
        <v>1543</v>
      </c>
      <c r="F121" s="130" t="s">
        <v>1544</v>
      </c>
      <c r="I121" s="123"/>
      <c r="J121" s="131">
        <f>BK121</f>
        <v>0</v>
      </c>
      <c r="L121" s="120"/>
      <c r="M121" s="125"/>
      <c r="P121" s="126">
        <f>SUM(P122:P135)</f>
        <v>0</v>
      </c>
      <c r="R121" s="126">
        <f>SUM(R122:R135)</f>
        <v>0</v>
      </c>
      <c r="T121" s="127">
        <f>SUM(T122:T135)</f>
        <v>0</v>
      </c>
      <c r="AR121" s="121" t="s">
        <v>81</v>
      </c>
      <c r="AT121" s="128" t="s">
        <v>72</v>
      </c>
      <c r="AU121" s="128" t="s">
        <v>81</v>
      </c>
      <c r="AY121" s="121" t="s">
        <v>173</v>
      </c>
      <c r="BK121" s="129">
        <f>SUM(BK122:BK135)</f>
        <v>0</v>
      </c>
    </row>
    <row r="122" spans="2:65" s="1" customFormat="1" ht="16.5" customHeight="1">
      <c r="B122" s="31"/>
      <c r="C122" s="132" t="s">
        <v>81</v>
      </c>
      <c r="D122" s="132" t="s">
        <v>175</v>
      </c>
      <c r="E122" s="133" t="s">
        <v>1545</v>
      </c>
      <c r="F122" s="134" t="s">
        <v>1546</v>
      </c>
      <c r="G122" s="135" t="s">
        <v>1254</v>
      </c>
      <c r="H122" s="136">
        <v>1</v>
      </c>
      <c r="I122" s="137"/>
      <c r="J122" s="138">
        <f>ROUND(I122*H122,2)</f>
        <v>0</v>
      </c>
      <c r="K122" s="134" t="s">
        <v>1</v>
      </c>
      <c r="L122" s="31"/>
      <c r="M122" s="139" t="s">
        <v>1</v>
      </c>
      <c r="N122" s="140" t="s">
        <v>38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180</v>
      </c>
      <c r="AT122" s="143" t="s">
        <v>175</v>
      </c>
      <c r="AU122" s="143" t="s">
        <v>83</v>
      </c>
      <c r="AY122" s="16" t="s">
        <v>173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6" t="s">
        <v>81</v>
      </c>
      <c r="BK122" s="144">
        <f>ROUND(I122*H122,2)</f>
        <v>0</v>
      </c>
      <c r="BL122" s="16" t="s">
        <v>180</v>
      </c>
      <c r="BM122" s="143" t="s">
        <v>83</v>
      </c>
    </row>
    <row r="123" spans="2:65" s="1" customFormat="1" ht="11.25">
      <c r="B123" s="31"/>
      <c r="D123" s="145" t="s">
        <v>182</v>
      </c>
      <c r="F123" s="146" t="s">
        <v>1546</v>
      </c>
      <c r="I123" s="147"/>
      <c r="L123" s="31"/>
      <c r="M123" s="148"/>
      <c r="T123" s="55"/>
      <c r="AT123" s="16" t="s">
        <v>182</v>
      </c>
      <c r="AU123" s="16" t="s">
        <v>83</v>
      </c>
    </row>
    <row r="124" spans="2:65" s="1" customFormat="1" ht="16.5" customHeight="1">
      <c r="B124" s="31"/>
      <c r="C124" s="132" t="s">
        <v>83</v>
      </c>
      <c r="D124" s="132" t="s">
        <v>175</v>
      </c>
      <c r="E124" s="133" t="s">
        <v>1547</v>
      </c>
      <c r="F124" s="134" t="s">
        <v>1548</v>
      </c>
      <c r="G124" s="135" t="s">
        <v>1254</v>
      </c>
      <c r="H124" s="136">
        <v>1</v>
      </c>
      <c r="I124" s="137"/>
      <c r="J124" s="138">
        <f>ROUND(I124*H124,2)</f>
        <v>0</v>
      </c>
      <c r="K124" s="134" t="s">
        <v>1</v>
      </c>
      <c r="L124" s="31"/>
      <c r="M124" s="139" t="s">
        <v>1</v>
      </c>
      <c r="N124" s="140" t="s">
        <v>38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180</v>
      </c>
      <c r="AT124" s="143" t="s">
        <v>175</v>
      </c>
      <c r="AU124" s="143" t="s">
        <v>83</v>
      </c>
      <c r="AY124" s="16" t="s">
        <v>173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81</v>
      </c>
      <c r="BK124" s="144">
        <f>ROUND(I124*H124,2)</f>
        <v>0</v>
      </c>
      <c r="BL124" s="16" t="s">
        <v>180</v>
      </c>
      <c r="BM124" s="143" t="s">
        <v>180</v>
      </c>
    </row>
    <row r="125" spans="2:65" s="1" customFormat="1" ht="11.25">
      <c r="B125" s="31"/>
      <c r="D125" s="145" t="s">
        <v>182</v>
      </c>
      <c r="F125" s="146" t="s">
        <v>1548</v>
      </c>
      <c r="I125" s="147"/>
      <c r="L125" s="31"/>
      <c r="M125" s="148"/>
      <c r="T125" s="55"/>
      <c r="AT125" s="16" t="s">
        <v>182</v>
      </c>
      <c r="AU125" s="16" t="s">
        <v>83</v>
      </c>
    </row>
    <row r="126" spans="2:65" s="1" customFormat="1" ht="16.5" customHeight="1">
      <c r="B126" s="31"/>
      <c r="C126" s="132" t="s">
        <v>192</v>
      </c>
      <c r="D126" s="132" t="s">
        <v>175</v>
      </c>
      <c r="E126" s="133" t="s">
        <v>1549</v>
      </c>
      <c r="F126" s="134" t="s">
        <v>1550</v>
      </c>
      <c r="G126" s="135" t="s">
        <v>1254</v>
      </c>
      <c r="H126" s="136">
        <v>1</v>
      </c>
      <c r="I126" s="137"/>
      <c r="J126" s="138">
        <f>ROUND(I126*H126,2)</f>
        <v>0</v>
      </c>
      <c r="K126" s="134" t="s">
        <v>1</v>
      </c>
      <c r="L126" s="31"/>
      <c r="M126" s="139" t="s">
        <v>1</v>
      </c>
      <c r="N126" s="140" t="s">
        <v>38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180</v>
      </c>
      <c r="AT126" s="143" t="s">
        <v>175</v>
      </c>
      <c r="AU126" s="143" t="s">
        <v>83</v>
      </c>
      <c r="AY126" s="16" t="s">
        <v>173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81</v>
      </c>
      <c r="BK126" s="144">
        <f>ROUND(I126*H126,2)</f>
        <v>0</v>
      </c>
      <c r="BL126" s="16" t="s">
        <v>180</v>
      </c>
      <c r="BM126" s="143" t="s">
        <v>213</v>
      </c>
    </row>
    <row r="127" spans="2:65" s="1" customFormat="1" ht="11.25">
      <c r="B127" s="31"/>
      <c r="D127" s="145" t="s">
        <v>182</v>
      </c>
      <c r="F127" s="146" t="s">
        <v>1550</v>
      </c>
      <c r="I127" s="147"/>
      <c r="L127" s="31"/>
      <c r="M127" s="148"/>
      <c r="T127" s="55"/>
      <c r="AT127" s="16" t="s">
        <v>182</v>
      </c>
      <c r="AU127" s="16" t="s">
        <v>83</v>
      </c>
    </row>
    <row r="128" spans="2:65" s="1" customFormat="1" ht="16.5" customHeight="1">
      <c r="B128" s="31"/>
      <c r="C128" s="132" t="s">
        <v>180</v>
      </c>
      <c r="D128" s="132" t="s">
        <v>175</v>
      </c>
      <c r="E128" s="133" t="s">
        <v>1551</v>
      </c>
      <c r="F128" s="134" t="s">
        <v>1552</v>
      </c>
      <c r="G128" s="135" t="s">
        <v>1553</v>
      </c>
      <c r="H128" s="136">
        <v>1</v>
      </c>
      <c r="I128" s="137"/>
      <c r="J128" s="138">
        <f>ROUND(I128*H128,2)</f>
        <v>0</v>
      </c>
      <c r="K128" s="134" t="s">
        <v>1</v>
      </c>
      <c r="L128" s="31"/>
      <c r="M128" s="139" t="s">
        <v>1</v>
      </c>
      <c r="N128" s="140" t="s">
        <v>38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180</v>
      </c>
      <c r="AT128" s="143" t="s">
        <v>175</v>
      </c>
      <c r="AU128" s="143" t="s">
        <v>83</v>
      </c>
      <c r="AY128" s="16" t="s">
        <v>173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81</v>
      </c>
      <c r="BK128" s="144">
        <f>ROUND(I128*H128,2)</f>
        <v>0</v>
      </c>
      <c r="BL128" s="16" t="s">
        <v>180</v>
      </c>
      <c r="BM128" s="143" t="s">
        <v>208</v>
      </c>
    </row>
    <row r="129" spans="2:65" s="1" customFormat="1" ht="11.25">
      <c r="B129" s="31"/>
      <c r="D129" s="145" t="s">
        <v>182</v>
      </c>
      <c r="F129" s="146" t="s">
        <v>1552</v>
      </c>
      <c r="I129" s="147"/>
      <c r="L129" s="31"/>
      <c r="M129" s="148"/>
      <c r="T129" s="55"/>
      <c r="AT129" s="16" t="s">
        <v>182</v>
      </c>
      <c r="AU129" s="16" t="s">
        <v>83</v>
      </c>
    </row>
    <row r="130" spans="2:65" s="1" customFormat="1" ht="16.5" customHeight="1">
      <c r="B130" s="31"/>
      <c r="C130" s="132" t="s">
        <v>204</v>
      </c>
      <c r="D130" s="132" t="s">
        <v>175</v>
      </c>
      <c r="E130" s="133" t="s">
        <v>1554</v>
      </c>
      <c r="F130" s="134" t="s">
        <v>1555</v>
      </c>
      <c r="G130" s="135" t="s">
        <v>1553</v>
      </c>
      <c r="H130" s="136">
        <v>1</v>
      </c>
      <c r="I130" s="137"/>
      <c r="J130" s="138">
        <f>ROUND(I130*H130,2)</f>
        <v>0</v>
      </c>
      <c r="K130" s="134" t="s">
        <v>1</v>
      </c>
      <c r="L130" s="31"/>
      <c r="M130" s="139" t="s">
        <v>1</v>
      </c>
      <c r="N130" s="140" t="s">
        <v>38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180</v>
      </c>
      <c r="AT130" s="143" t="s">
        <v>175</v>
      </c>
      <c r="AU130" s="143" t="s">
        <v>83</v>
      </c>
      <c r="AY130" s="16" t="s">
        <v>173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81</v>
      </c>
      <c r="BK130" s="144">
        <f>ROUND(I130*H130,2)</f>
        <v>0</v>
      </c>
      <c r="BL130" s="16" t="s">
        <v>180</v>
      </c>
      <c r="BM130" s="143" t="s">
        <v>237</v>
      </c>
    </row>
    <row r="131" spans="2:65" s="1" customFormat="1" ht="11.25">
      <c r="B131" s="31"/>
      <c r="D131" s="145" t="s">
        <v>182</v>
      </c>
      <c r="F131" s="146" t="s">
        <v>1555</v>
      </c>
      <c r="I131" s="147"/>
      <c r="L131" s="31"/>
      <c r="M131" s="148"/>
      <c r="T131" s="55"/>
      <c r="AT131" s="16" t="s">
        <v>182</v>
      </c>
      <c r="AU131" s="16" t="s">
        <v>83</v>
      </c>
    </row>
    <row r="132" spans="2:65" s="1" customFormat="1" ht="16.5" customHeight="1">
      <c r="B132" s="31"/>
      <c r="C132" s="132" t="s">
        <v>213</v>
      </c>
      <c r="D132" s="132" t="s">
        <v>175</v>
      </c>
      <c r="E132" s="133" t="s">
        <v>1556</v>
      </c>
      <c r="F132" s="134" t="s">
        <v>1557</v>
      </c>
      <c r="G132" s="135" t="s">
        <v>1553</v>
      </c>
      <c r="H132" s="136">
        <v>1</v>
      </c>
      <c r="I132" s="137"/>
      <c r="J132" s="138">
        <f>ROUND(I132*H132,2)</f>
        <v>0</v>
      </c>
      <c r="K132" s="134" t="s">
        <v>1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180</v>
      </c>
      <c r="AT132" s="143" t="s">
        <v>175</v>
      </c>
      <c r="AU132" s="143" t="s">
        <v>83</v>
      </c>
      <c r="AY132" s="16" t="s">
        <v>173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180</v>
      </c>
      <c r="BM132" s="143" t="s">
        <v>8</v>
      </c>
    </row>
    <row r="133" spans="2:65" s="1" customFormat="1" ht="11.25">
      <c r="B133" s="31"/>
      <c r="D133" s="145" t="s">
        <v>182</v>
      </c>
      <c r="F133" s="146" t="s">
        <v>1557</v>
      </c>
      <c r="I133" s="147"/>
      <c r="L133" s="31"/>
      <c r="M133" s="148"/>
      <c r="T133" s="55"/>
      <c r="AT133" s="16" t="s">
        <v>182</v>
      </c>
      <c r="AU133" s="16" t="s">
        <v>83</v>
      </c>
    </row>
    <row r="134" spans="2:65" s="1" customFormat="1" ht="16.5" customHeight="1">
      <c r="B134" s="31"/>
      <c r="C134" s="132" t="s">
        <v>220</v>
      </c>
      <c r="D134" s="132" t="s">
        <v>175</v>
      </c>
      <c r="E134" s="133" t="s">
        <v>1558</v>
      </c>
      <c r="F134" s="134" t="s">
        <v>1559</v>
      </c>
      <c r="G134" s="135" t="s">
        <v>1254</v>
      </c>
      <c r="H134" s="136">
        <v>2</v>
      </c>
      <c r="I134" s="137"/>
      <c r="J134" s="138">
        <f>ROUND(I134*H134,2)</f>
        <v>0</v>
      </c>
      <c r="K134" s="134" t="s">
        <v>1</v>
      </c>
      <c r="L134" s="31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180</v>
      </c>
      <c r="AT134" s="143" t="s">
        <v>175</v>
      </c>
      <c r="AU134" s="143" t="s">
        <v>83</v>
      </c>
      <c r="AY134" s="16" t="s">
        <v>173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81</v>
      </c>
      <c r="BK134" s="144">
        <f>ROUND(I134*H134,2)</f>
        <v>0</v>
      </c>
      <c r="BL134" s="16" t="s">
        <v>180</v>
      </c>
      <c r="BM134" s="143" t="s">
        <v>259</v>
      </c>
    </row>
    <row r="135" spans="2:65" s="1" customFormat="1" ht="11.25">
      <c r="B135" s="31"/>
      <c r="D135" s="145" t="s">
        <v>182</v>
      </c>
      <c r="F135" s="146" t="s">
        <v>1559</v>
      </c>
      <c r="I135" s="147"/>
      <c r="L135" s="31"/>
      <c r="M135" s="148"/>
      <c r="T135" s="55"/>
      <c r="AT135" s="16" t="s">
        <v>182</v>
      </c>
      <c r="AU135" s="16" t="s">
        <v>83</v>
      </c>
    </row>
    <row r="136" spans="2:65" s="11" customFormat="1" ht="22.9" customHeight="1">
      <c r="B136" s="120"/>
      <c r="D136" s="121" t="s">
        <v>72</v>
      </c>
      <c r="E136" s="130" t="s">
        <v>1560</v>
      </c>
      <c r="F136" s="130" t="s">
        <v>1561</v>
      </c>
      <c r="I136" s="123"/>
      <c r="J136" s="131">
        <f>BK136</f>
        <v>0</v>
      </c>
      <c r="L136" s="120"/>
      <c r="M136" s="125"/>
      <c r="P136" s="126">
        <f>SUM(P137:P144)</f>
        <v>0</v>
      </c>
      <c r="R136" s="126">
        <f>SUM(R137:R144)</f>
        <v>0</v>
      </c>
      <c r="T136" s="127">
        <f>SUM(T137:T144)</f>
        <v>0</v>
      </c>
      <c r="AR136" s="121" t="s">
        <v>81</v>
      </c>
      <c r="AT136" s="128" t="s">
        <v>72</v>
      </c>
      <c r="AU136" s="128" t="s">
        <v>81</v>
      </c>
      <c r="AY136" s="121" t="s">
        <v>173</v>
      </c>
      <c r="BK136" s="129">
        <f>SUM(BK137:BK144)</f>
        <v>0</v>
      </c>
    </row>
    <row r="137" spans="2:65" s="1" customFormat="1" ht="37.9" customHeight="1">
      <c r="B137" s="31"/>
      <c r="C137" s="132" t="s">
        <v>208</v>
      </c>
      <c r="D137" s="132" t="s">
        <v>175</v>
      </c>
      <c r="E137" s="133" t="s">
        <v>1562</v>
      </c>
      <c r="F137" s="134" t="s">
        <v>1563</v>
      </c>
      <c r="G137" s="135" t="s">
        <v>1564</v>
      </c>
      <c r="H137" s="136">
        <v>1</v>
      </c>
      <c r="I137" s="137"/>
      <c r="J137" s="138">
        <f>ROUND(I137*H137,2)</f>
        <v>0</v>
      </c>
      <c r="K137" s="134" t="s">
        <v>1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180</v>
      </c>
      <c r="AT137" s="143" t="s">
        <v>175</v>
      </c>
      <c r="AU137" s="143" t="s">
        <v>83</v>
      </c>
      <c r="AY137" s="16" t="s">
        <v>173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180</v>
      </c>
      <c r="BM137" s="143" t="s">
        <v>269</v>
      </c>
    </row>
    <row r="138" spans="2:65" s="1" customFormat="1" ht="19.5">
      <c r="B138" s="31"/>
      <c r="D138" s="145" t="s">
        <v>182</v>
      </c>
      <c r="F138" s="146" t="s">
        <v>1563</v>
      </c>
      <c r="I138" s="147"/>
      <c r="L138" s="31"/>
      <c r="M138" s="148"/>
      <c r="T138" s="55"/>
      <c r="AT138" s="16" t="s">
        <v>182</v>
      </c>
      <c r="AU138" s="16" t="s">
        <v>83</v>
      </c>
    </row>
    <row r="139" spans="2:65" s="1" customFormat="1" ht="16.5" customHeight="1">
      <c r="B139" s="31"/>
      <c r="C139" s="132" t="s">
        <v>231</v>
      </c>
      <c r="D139" s="132" t="s">
        <v>175</v>
      </c>
      <c r="E139" s="133" t="s">
        <v>1565</v>
      </c>
      <c r="F139" s="134" t="s">
        <v>1566</v>
      </c>
      <c r="G139" s="135" t="s">
        <v>1553</v>
      </c>
      <c r="H139" s="136">
        <v>1</v>
      </c>
      <c r="I139" s="137"/>
      <c r="J139" s="138">
        <f>ROUND(I139*H139,2)</f>
        <v>0</v>
      </c>
      <c r="K139" s="134" t="s">
        <v>1</v>
      </c>
      <c r="L139" s="31"/>
      <c r="M139" s="139" t="s">
        <v>1</v>
      </c>
      <c r="N139" s="140" t="s">
        <v>38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180</v>
      </c>
      <c r="AT139" s="143" t="s">
        <v>175</v>
      </c>
      <c r="AU139" s="143" t="s">
        <v>83</v>
      </c>
      <c r="AY139" s="16" t="s">
        <v>173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81</v>
      </c>
      <c r="BK139" s="144">
        <f>ROUND(I139*H139,2)</f>
        <v>0</v>
      </c>
      <c r="BL139" s="16" t="s">
        <v>180</v>
      </c>
      <c r="BM139" s="143" t="s">
        <v>279</v>
      </c>
    </row>
    <row r="140" spans="2:65" s="1" customFormat="1" ht="11.25">
      <c r="B140" s="31"/>
      <c r="D140" s="145" t="s">
        <v>182</v>
      </c>
      <c r="F140" s="146" t="s">
        <v>1566</v>
      </c>
      <c r="I140" s="147"/>
      <c r="L140" s="31"/>
      <c r="M140" s="148"/>
      <c r="T140" s="55"/>
      <c r="AT140" s="16" t="s">
        <v>182</v>
      </c>
      <c r="AU140" s="16" t="s">
        <v>83</v>
      </c>
    </row>
    <row r="141" spans="2:65" s="1" customFormat="1" ht="16.5" customHeight="1">
      <c r="B141" s="31"/>
      <c r="C141" s="132" t="s">
        <v>237</v>
      </c>
      <c r="D141" s="132" t="s">
        <v>175</v>
      </c>
      <c r="E141" s="133" t="s">
        <v>1567</v>
      </c>
      <c r="F141" s="134" t="s">
        <v>1568</v>
      </c>
      <c r="G141" s="135" t="s">
        <v>1553</v>
      </c>
      <c r="H141" s="136">
        <v>1</v>
      </c>
      <c r="I141" s="137"/>
      <c r="J141" s="138">
        <f>ROUND(I141*H141,2)</f>
        <v>0</v>
      </c>
      <c r="K141" s="134" t="s">
        <v>1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180</v>
      </c>
      <c r="AT141" s="143" t="s">
        <v>175</v>
      </c>
      <c r="AU141" s="143" t="s">
        <v>83</v>
      </c>
      <c r="AY141" s="16" t="s">
        <v>173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180</v>
      </c>
      <c r="BM141" s="143" t="s">
        <v>295</v>
      </c>
    </row>
    <row r="142" spans="2:65" s="1" customFormat="1" ht="11.25">
      <c r="B142" s="31"/>
      <c r="D142" s="145" t="s">
        <v>182</v>
      </c>
      <c r="F142" s="146" t="s">
        <v>1568</v>
      </c>
      <c r="I142" s="147"/>
      <c r="L142" s="31"/>
      <c r="M142" s="148"/>
      <c r="T142" s="55"/>
      <c r="AT142" s="16" t="s">
        <v>182</v>
      </c>
      <c r="AU142" s="16" t="s">
        <v>83</v>
      </c>
    </row>
    <row r="143" spans="2:65" s="1" customFormat="1" ht="16.5" customHeight="1">
      <c r="B143" s="31"/>
      <c r="C143" s="132" t="s">
        <v>242</v>
      </c>
      <c r="D143" s="132" t="s">
        <v>175</v>
      </c>
      <c r="E143" s="133" t="s">
        <v>1569</v>
      </c>
      <c r="F143" s="134" t="s">
        <v>1570</v>
      </c>
      <c r="G143" s="135" t="s">
        <v>1553</v>
      </c>
      <c r="H143" s="136">
        <v>1</v>
      </c>
      <c r="I143" s="137"/>
      <c r="J143" s="138">
        <f>ROUND(I143*H143,2)</f>
        <v>0</v>
      </c>
      <c r="K143" s="134" t="s">
        <v>1</v>
      </c>
      <c r="L143" s="31"/>
      <c r="M143" s="139" t="s">
        <v>1</v>
      </c>
      <c r="N143" s="140" t="s">
        <v>38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180</v>
      </c>
      <c r="AT143" s="143" t="s">
        <v>175</v>
      </c>
      <c r="AU143" s="143" t="s">
        <v>83</v>
      </c>
      <c r="AY143" s="16" t="s">
        <v>173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81</v>
      </c>
      <c r="BK143" s="144">
        <f>ROUND(I143*H143,2)</f>
        <v>0</v>
      </c>
      <c r="BL143" s="16" t="s">
        <v>180</v>
      </c>
      <c r="BM143" s="143" t="s">
        <v>308</v>
      </c>
    </row>
    <row r="144" spans="2:65" s="1" customFormat="1" ht="11.25">
      <c r="B144" s="31"/>
      <c r="D144" s="145" t="s">
        <v>182</v>
      </c>
      <c r="F144" s="146" t="s">
        <v>1570</v>
      </c>
      <c r="I144" s="147"/>
      <c r="L144" s="31"/>
      <c r="M144" s="187"/>
      <c r="N144" s="188"/>
      <c r="O144" s="188"/>
      <c r="P144" s="188"/>
      <c r="Q144" s="188"/>
      <c r="R144" s="188"/>
      <c r="S144" s="188"/>
      <c r="T144" s="189"/>
      <c r="AT144" s="16" t="s">
        <v>182</v>
      </c>
      <c r="AU144" s="16" t="s">
        <v>83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31"/>
    </row>
  </sheetData>
  <sheetProtection algorithmName="SHA-512" hashValue="1IZdkDoijC00XXUyVMkRpzOjcLfI3cUC2KWGA5m3Ej+X1imA0lRoBJ/RjAO6q9zmzgE9oqnj2FrkoHN1glkI8g==" saltValue="2E0TmDVRIhZ1sdhxrHL28w==" spinCount="100000" sheet="1" objects="1" scenarios="1" formatColumns="0" formatRows="0" autoFilter="0"/>
  <autoFilter ref="C118:K144" xr:uid="{00000000-0009-0000-0000-000006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101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Nemocnice Náchod - Pavilog G - stavební úpravy části 1PP</v>
      </c>
      <c r="F7" s="237"/>
      <c r="G7" s="237"/>
      <c r="H7" s="237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98" t="s">
        <v>1571</v>
      </c>
      <c r="F9" s="238"/>
      <c r="G9" s="238"/>
      <c r="H9" s="23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12. 9. 2025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9" t="str">
        <f>'Rekapitulace stavby'!E14</f>
        <v>Vyplň údaj</v>
      </c>
      <c r="F18" s="220"/>
      <c r="G18" s="220"/>
      <c r="H18" s="22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33</v>
      </c>
      <c r="J30" s="65">
        <f>ROUND(J116,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1">
        <f>ROUND((SUM(BE116:BE176)),  2)</f>
        <v>0</v>
      </c>
      <c r="I33" s="92">
        <v>0.21</v>
      </c>
      <c r="J33" s="91">
        <f>ROUND(((SUM(BE116:BE176))*I33),  2)</f>
        <v>0</v>
      </c>
      <c r="L33" s="31"/>
    </row>
    <row r="34" spans="2:12" s="1" customFormat="1" ht="14.45" customHeight="1">
      <c r="B34" s="31"/>
      <c r="E34" s="26" t="s">
        <v>39</v>
      </c>
      <c r="F34" s="91">
        <f>ROUND((SUM(BF116:BF176)),  2)</f>
        <v>0</v>
      </c>
      <c r="I34" s="92">
        <v>0.12</v>
      </c>
      <c r="J34" s="91">
        <f>ROUND(((SUM(BF116:BF176))*I34),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1">
        <f>ROUND((SUM(BG116:BG176)),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1">
        <f>ROUND((SUM(BH116:BH176)),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1">
        <f>ROUND((SUM(BI116:BI176)),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9" t="s">
        <v>49</v>
      </c>
      <c r="G61" s="42" t="s">
        <v>48</v>
      </c>
      <c r="H61" s="33"/>
      <c r="I61" s="33"/>
      <c r="J61" s="100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9" t="s">
        <v>49</v>
      </c>
      <c r="G76" s="42" t="s">
        <v>48</v>
      </c>
      <c r="H76" s="33"/>
      <c r="I76" s="33"/>
      <c r="J76" s="100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6" t="str">
        <f>E7</f>
        <v>Nemocnice Náchod - Pavilog G - stavební úpravy části 1PP</v>
      </c>
      <c r="F85" s="237"/>
      <c r="G85" s="237"/>
      <c r="H85" s="237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98" t="str">
        <f>E9</f>
        <v>ČP - Vestavba</v>
      </c>
      <c r="F87" s="238"/>
      <c r="G87" s="238"/>
      <c r="H87" s="23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12. 9. 2025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136</v>
      </c>
      <c r="D94" s="93"/>
      <c r="E94" s="93"/>
      <c r="F94" s="93"/>
      <c r="G94" s="93"/>
      <c r="H94" s="93"/>
      <c r="I94" s="93"/>
      <c r="J94" s="102" t="s">
        <v>137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138</v>
      </c>
      <c r="J96" s="65">
        <f>J116</f>
        <v>0</v>
      </c>
      <c r="L96" s="31"/>
      <c r="AU96" s="16" t="s">
        <v>139</v>
      </c>
    </row>
    <row r="97" spans="2:12" s="1" customFormat="1" ht="21.75" customHeight="1">
      <c r="B97" s="31"/>
      <c r="L97" s="31"/>
    </row>
    <row r="98" spans="2:12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31"/>
    </row>
    <row r="102" spans="2:12" s="1" customFormat="1" ht="6.95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1"/>
    </row>
    <row r="103" spans="2:12" s="1" customFormat="1" ht="24.95" customHeight="1">
      <c r="B103" s="31"/>
      <c r="C103" s="20" t="s">
        <v>158</v>
      </c>
      <c r="L103" s="31"/>
    </row>
    <row r="104" spans="2:12" s="1" customFormat="1" ht="6.95" customHeight="1">
      <c r="B104" s="31"/>
      <c r="L104" s="31"/>
    </row>
    <row r="105" spans="2:12" s="1" customFormat="1" ht="12" customHeight="1">
      <c r="B105" s="31"/>
      <c r="C105" s="26" t="s">
        <v>16</v>
      </c>
      <c r="L105" s="31"/>
    </row>
    <row r="106" spans="2:12" s="1" customFormat="1" ht="16.5" customHeight="1">
      <c r="B106" s="31"/>
      <c r="E106" s="236" t="str">
        <f>E7</f>
        <v>Nemocnice Náchod - Pavilog G - stavební úpravy části 1PP</v>
      </c>
      <c r="F106" s="237"/>
      <c r="G106" s="237"/>
      <c r="H106" s="237"/>
      <c r="L106" s="31"/>
    </row>
    <row r="107" spans="2:12" s="1" customFormat="1" ht="12" customHeight="1">
      <c r="B107" s="31"/>
      <c r="C107" s="26" t="s">
        <v>118</v>
      </c>
      <c r="L107" s="31"/>
    </row>
    <row r="108" spans="2:12" s="1" customFormat="1" ht="16.5" customHeight="1">
      <c r="B108" s="31"/>
      <c r="E108" s="198" t="str">
        <f>E9</f>
        <v>ČP - Vestavba</v>
      </c>
      <c r="F108" s="238"/>
      <c r="G108" s="238"/>
      <c r="H108" s="238"/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20</v>
      </c>
      <c r="F110" s="24" t="str">
        <f>F12</f>
        <v xml:space="preserve"> </v>
      </c>
      <c r="I110" s="26" t="s">
        <v>22</v>
      </c>
      <c r="J110" s="51" t="str">
        <f>IF(J12="","",J12)</f>
        <v>12. 9. 2025</v>
      </c>
      <c r="L110" s="31"/>
    </row>
    <row r="111" spans="2:12" s="1" customFormat="1" ht="6.95" customHeight="1">
      <c r="B111" s="31"/>
      <c r="L111" s="31"/>
    </row>
    <row r="112" spans="2:12" s="1" customFormat="1" ht="15.2" customHeight="1">
      <c r="B112" s="31"/>
      <c r="C112" s="26" t="s">
        <v>24</v>
      </c>
      <c r="F112" s="24" t="str">
        <f>E15</f>
        <v xml:space="preserve"> </v>
      </c>
      <c r="I112" s="26" t="s">
        <v>29</v>
      </c>
      <c r="J112" s="29" t="str">
        <f>E21</f>
        <v xml:space="preserve"> </v>
      </c>
      <c r="L112" s="31"/>
    </row>
    <row r="113" spans="2:65" s="1" customFormat="1" ht="15.2" customHeight="1">
      <c r="B113" s="31"/>
      <c r="C113" s="26" t="s">
        <v>27</v>
      </c>
      <c r="F113" s="24" t="str">
        <f>IF(E18="","",E18)</f>
        <v>Vyplň údaj</v>
      </c>
      <c r="I113" s="26" t="s">
        <v>31</v>
      </c>
      <c r="J113" s="29" t="str">
        <f>E24</f>
        <v xml:space="preserve"> </v>
      </c>
      <c r="L113" s="31"/>
    </row>
    <row r="114" spans="2:65" s="1" customFormat="1" ht="10.35" customHeight="1">
      <c r="B114" s="31"/>
      <c r="L114" s="31"/>
    </row>
    <row r="115" spans="2:65" s="10" customFormat="1" ht="29.25" customHeight="1">
      <c r="B115" s="112"/>
      <c r="C115" s="113" t="s">
        <v>159</v>
      </c>
      <c r="D115" s="114" t="s">
        <v>58</v>
      </c>
      <c r="E115" s="114" t="s">
        <v>54</v>
      </c>
      <c r="F115" s="114" t="s">
        <v>55</v>
      </c>
      <c r="G115" s="114" t="s">
        <v>160</v>
      </c>
      <c r="H115" s="114" t="s">
        <v>161</v>
      </c>
      <c r="I115" s="114" t="s">
        <v>162</v>
      </c>
      <c r="J115" s="114" t="s">
        <v>137</v>
      </c>
      <c r="K115" s="115" t="s">
        <v>163</v>
      </c>
      <c r="L115" s="112"/>
      <c r="M115" s="58" t="s">
        <v>1</v>
      </c>
      <c r="N115" s="59" t="s">
        <v>37</v>
      </c>
      <c r="O115" s="59" t="s">
        <v>164</v>
      </c>
      <c r="P115" s="59" t="s">
        <v>165</v>
      </c>
      <c r="Q115" s="59" t="s">
        <v>166</v>
      </c>
      <c r="R115" s="59" t="s">
        <v>167</v>
      </c>
      <c r="S115" s="59" t="s">
        <v>168</v>
      </c>
      <c r="T115" s="60" t="s">
        <v>169</v>
      </c>
    </row>
    <row r="116" spans="2:65" s="1" customFormat="1" ht="22.9" customHeight="1">
      <c r="B116" s="31"/>
      <c r="C116" s="63" t="s">
        <v>170</v>
      </c>
      <c r="J116" s="116">
        <f>BK116</f>
        <v>0</v>
      </c>
      <c r="L116" s="31"/>
      <c r="M116" s="61"/>
      <c r="N116" s="52"/>
      <c r="O116" s="52"/>
      <c r="P116" s="117">
        <f>SUM(P117:P176)</f>
        <v>0</v>
      </c>
      <c r="Q116" s="52"/>
      <c r="R116" s="117">
        <f>SUM(R117:R176)</f>
        <v>0</v>
      </c>
      <c r="S116" s="52"/>
      <c r="T116" s="118">
        <f>SUM(T117:T176)</f>
        <v>0</v>
      </c>
      <c r="AT116" s="16" t="s">
        <v>72</v>
      </c>
      <c r="AU116" s="16" t="s">
        <v>139</v>
      </c>
      <c r="BK116" s="119">
        <f>SUM(BK117:BK176)</f>
        <v>0</v>
      </c>
    </row>
    <row r="117" spans="2:65" s="1" customFormat="1" ht="24.2" customHeight="1">
      <c r="B117" s="31"/>
      <c r="C117" s="132" t="s">
        <v>81</v>
      </c>
      <c r="D117" s="132" t="s">
        <v>175</v>
      </c>
      <c r="E117" s="133" t="s">
        <v>1572</v>
      </c>
      <c r="F117" s="134" t="s">
        <v>1573</v>
      </c>
      <c r="G117" s="135" t="s">
        <v>178</v>
      </c>
      <c r="H117" s="136">
        <v>75</v>
      </c>
      <c r="I117" s="137"/>
      <c r="J117" s="138">
        <f>ROUND(I117*H117,2)</f>
        <v>0</v>
      </c>
      <c r="K117" s="134" t="s">
        <v>1</v>
      </c>
      <c r="L117" s="31"/>
      <c r="M117" s="139" t="s">
        <v>1</v>
      </c>
      <c r="N117" s="140" t="s">
        <v>38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180</v>
      </c>
      <c r="AT117" s="143" t="s">
        <v>175</v>
      </c>
      <c r="AU117" s="143" t="s">
        <v>73</v>
      </c>
      <c r="AY117" s="16" t="s">
        <v>173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6" t="s">
        <v>81</v>
      </c>
      <c r="BK117" s="144">
        <f>ROUND(I117*H117,2)</f>
        <v>0</v>
      </c>
      <c r="BL117" s="16" t="s">
        <v>180</v>
      </c>
      <c r="BM117" s="143" t="s">
        <v>1574</v>
      </c>
    </row>
    <row r="118" spans="2:65" s="1" customFormat="1" ht="11.25">
      <c r="B118" s="31"/>
      <c r="D118" s="145" t="s">
        <v>182</v>
      </c>
      <c r="F118" s="146" t="s">
        <v>1573</v>
      </c>
      <c r="I118" s="147"/>
      <c r="L118" s="31"/>
      <c r="M118" s="148"/>
      <c r="T118" s="55"/>
      <c r="AT118" s="16" t="s">
        <v>182</v>
      </c>
      <c r="AU118" s="16" t="s">
        <v>73</v>
      </c>
    </row>
    <row r="119" spans="2:65" s="1" customFormat="1" ht="16.5" customHeight="1">
      <c r="B119" s="31"/>
      <c r="C119" s="132" t="s">
        <v>83</v>
      </c>
      <c r="D119" s="132" t="s">
        <v>175</v>
      </c>
      <c r="E119" s="133" t="s">
        <v>1575</v>
      </c>
      <c r="F119" s="134" t="s">
        <v>1576</v>
      </c>
      <c r="G119" s="135" t="s">
        <v>282</v>
      </c>
      <c r="H119" s="136">
        <v>75</v>
      </c>
      <c r="I119" s="137"/>
      <c r="J119" s="138">
        <f>ROUND(I119*H119,2)</f>
        <v>0</v>
      </c>
      <c r="K119" s="134" t="s">
        <v>1</v>
      </c>
      <c r="L119" s="31"/>
      <c r="M119" s="139" t="s">
        <v>1</v>
      </c>
      <c r="N119" s="140" t="s">
        <v>38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180</v>
      </c>
      <c r="AT119" s="143" t="s">
        <v>175</v>
      </c>
      <c r="AU119" s="143" t="s">
        <v>73</v>
      </c>
      <c r="AY119" s="16" t="s">
        <v>173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6" t="s">
        <v>81</v>
      </c>
      <c r="BK119" s="144">
        <f>ROUND(I119*H119,2)</f>
        <v>0</v>
      </c>
      <c r="BL119" s="16" t="s">
        <v>180</v>
      </c>
      <c r="BM119" s="143" t="s">
        <v>1577</v>
      </c>
    </row>
    <row r="120" spans="2:65" s="1" customFormat="1" ht="11.25">
      <c r="B120" s="31"/>
      <c r="D120" s="145" t="s">
        <v>182</v>
      </c>
      <c r="F120" s="146" t="s">
        <v>1576</v>
      </c>
      <c r="I120" s="147"/>
      <c r="L120" s="31"/>
      <c r="M120" s="148"/>
      <c r="T120" s="55"/>
      <c r="AT120" s="16" t="s">
        <v>182</v>
      </c>
      <c r="AU120" s="16" t="s">
        <v>73</v>
      </c>
    </row>
    <row r="121" spans="2:65" s="1" customFormat="1" ht="24.2" customHeight="1">
      <c r="B121" s="31"/>
      <c r="C121" s="132" t="s">
        <v>192</v>
      </c>
      <c r="D121" s="132" t="s">
        <v>175</v>
      </c>
      <c r="E121" s="133" t="s">
        <v>1578</v>
      </c>
      <c r="F121" s="134" t="s">
        <v>1579</v>
      </c>
      <c r="G121" s="135" t="s">
        <v>1254</v>
      </c>
      <c r="H121" s="136">
        <v>14</v>
      </c>
      <c r="I121" s="137"/>
      <c r="J121" s="138">
        <f>ROUND(I121*H121,2)</f>
        <v>0</v>
      </c>
      <c r="K121" s="134" t="s">
        <v>1</v>
      </c>
      <c r="L121" s="31"/>
      <c r="M121" s="139" t="s">
        <v>1</v>
      </c>
      <c r="N121" s="140" t="s">
        <v>38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180</v>
      </c>
      <c r="AT121" s="143" t="s">
        <v>175</v>
      </c>
      <c r="AU121" s="143" t="s">
        <v>73</v>
      </c>
      <c r="AY121" s="16" t="s">
        <v>173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81</v>
      </c>
      <c r="BK121" s="144">
        <f>ROUND(I121*H121,2)</f>
        <v>0</v>
      </c>
      <c r="BL121" s="16" t="s">
        <v>180</v>
      </c>
      <c r="BM121" s="143" t="s">
        <v>1580</v>
      </c>
    </row>
    <row r="122" spans="2:65" s="1" customFormat="1" ht="19.5">
      <c r="B122" s="31"/>
      <c r="D122" s="145" t="s">
        <v>182</v>
      </c>
      <c r="F122" s="146" t="s">
        <v>1579</v>
      </c>
      <c r="I122" s="147"/>
      <c r="L122" s="31"/>
      <c r="M122" s="148"/>
      <c r="T122" s="55"/>
      <c r="AT122" s="16" t="s">
        <v>182</v>
      </c>
      <c r="AU122" s="16" t="s">
        <v>73</v>
      </c>
    </row>
    <row r="123" spans="2:65" s="1" customFormat="1" ht="24.2" customHeight="1">
      <c r="B123" s="31"/>
      <c r="C123" s="132" t="s">
        <v>180</v>
      </c>
      <c r="D123" s="132" t="s">
        <v>175</v>
      </c>
      <c r="E123" s="133" t="s">
        <v>1581</v>
      </c>
      <c r="F123" s="134" t="s">
        <v>1582</v>
      </c>
      <c r="G123" s="135" t="s">
        <v>1254</v>
      </c>
      <c r="H123" s="136">
        <v>11</v>
      </c>
      <c r="I123" s="137"/>
      <c r="J123" s="138">
        <f>ROUND(I123*H123,2)</f>
        <v>0</v>
      </c>
      <c r="K123" s="134" t="s">
        <v>1</v>
      </c>
      <c r="L123" s="31"/>
      <c r="M123" s="139" t="s">
        <v>1</v>
      </c>
      <c r="N123" s="140" t="s">
        <v>38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180</v>
      </c>
      <c r="AT123" s="143" t="s">
        <v>175</v>
      </c>
      <c r="AU123" s="143" t="s">
        <v>73</v>
      </c>
      <c r="AY123" s="16" t="s">
        <v>173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6" t="s">
        <v>81</v>
      </c>
      <c r="BK123" s="144">
        <f>ROUND(I123*H123,2)</f>
        <v>0</v>
      </c>
      <c r="BL123" s="16" t="s">
        <v>180</v>
      </c>
      <c r="BM123" s="143" t="s">
        <v>1583</v>
      </c>
    </row>
    <row r="124" spans="2:65" s="1" customFormat="1" ht="11.25">
      <c r="B124" s="31"/>
      <c r="D124" s="145" t="s">
        <v>182</v>
      </c>
      <c r="F124" s="146" t="s">
        <v>1582</v>
      </c>
      <c r="I124" s="147"/>
      <c r="L124" s="31"/>
      <c r="M124" s="148"/>
      <c r="T124" s="55"/>
      <c r="AT124" s="16" t="s">
        <v>182</v>
      </c>
      <c r="AU124" s="16" t="s">
        <v>73</v>
      </c>
    </row>
    <row r="125" spans="2:65" s="1" customFormat="1" ht="24.2" customHeight="1">
      <c r="B125" s="31"/>
      <c r="C125" s="132" t="s">
        <v>204</v>
      </c>
      <c r="D125" s="132" t="s">
        <v>175</v>
      </c>
      <c r="E125" s="133" t="s">
        <v>1584</v>
      </c>
      <c r="F125" s="134" t="s">
        <v>1585</v>
      </c>
      <c r="G125" s="135" t="s">
        <v>1254</v>
      </c>
      <c r="H125" s="136">
        <v>1</v>
      </c>
      <c r="I125" s="137"/>
      <c r="J125" s="138">
        <f>ROUND(I125*H125,2)</f>
        <v>0</v>
      </c>
      <c r="K125" s="134" t="s">
        <v>1</v>
      </c>
      <c r="L125" s="31"/>
      <c r="M125" s="139" t="s">
        <v>1</v>
      </c>
      <c r="N125" s="140" t="s">
        <v>38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180</v>
      </c>
      <c r="AT125" s="143" t="s">
        <v>175</v>
      </c>
      <c r="AU125" s="143" t="s">
        <v>73</v>
      </c>
      <c r="AY125" s="16" t="s">
        <v>173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81</v>
      </c>
      <c r="BK125" s="144">
        <f>ROUND(I125*H125,2)</f>
        <v>0</v>
      </c>
      <c r="BL125" s="16" t="s">
        <v>180</v>
      </c>
      <c r="BM125" s="143" t="s">
        <v>1586</v>
      </c>
    </row>
    <row r="126" spans="2:65" s="1" customFormat="1" ht="11.25">
      <c r="B126" s="31"/>
      <c r="D126" s="145" t="s">
        <v>182</v>
      </c>
      <c r="F126" s="146" t="s">
        <v>1585</v>
      </c>
      <c r="I126" s="147"/>
      <c r="L126" s="31"/>
      <c r="M126" s="148"/>
      <c r="T126" s="55"/>
      <c r="AT126" s="16" t="s">
        <v>182</v>
      </c>
      <c r="AU126" s="16" t="s">
        <v>73</v>
      </c>
    </row>
    <row r="127" spans="2:65" s="1" customFormat="1" ht="24.2" customHeight="1">
      <c r="B127" s="31"/>
      <c r="C127" s="132" t="s">
        <v>213</v>
      </c>
      <c r="D127" s="132" t="s">
        <v>175</v>
      </c>
      <c r="E127" s="133" t="s">
        <v>1587</v>
      </c>
      <c r="F127" s="134" t="s">
        <v>1588</v>
      </c>
      <c r="G127" s="135" t="s">
        <v>1254</v>
      </c>
      <c r="H127" s="136">
        <v>2</v>
      </c>
      <c r="I127" s="137"/>
      <c r="J127" s="138">
        <f>ROUND(I127*H127,2)</f>
        <v>0</v>
      </c>
      <c r="K127" s="134" t="s">
        <v>1</v>
      </c>
      <c r="L127" s="31"/>
      <c r="M127" s="139" t="s">
        <v>1</v>
      </c>
      <c r="N127" s="140" t="s">
        <v>38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180</v>
      </c>
      <c r="AT127" s="143" t="s">
        <v>175</v>
      </c>
      <c r="AU127" s="143" t="s">
        <v>73</v>
      </c>
      <c r="AY127" s="16" t="s">
        <v>173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81</v>
      </c>
      <c r="BK127" s="144">
        <f>ROUND(I127*H127,2)</f>
        <v>0</v>
      </c>
      <c r="BL127" s="16" t="s">
        <v>180</v>
      </c>
      <c r="BM127" s="143" t="s">
        <v>1589</v>
      </c>
    </row>
    <row r="128" spans="2:65" s="1" customFormat="1" ht="11.25">
      <c r="B128" s="31"/>
      <c r="D128" s="145" t="s">
        <v>182</v>
      </c>
      <c r="F128" s="146" t="s">
        <v>1588</v>
      </c>
      <c r="I128" s="147"/>
      <c r="L128" s="31"/>
      <c r="M128" s="148"/>
      <c r="T128" s="55"/>
      <c r="AT128" s="16" t="s">
        <v>182</v>
      </c>
      <c r="AU128" s="16" t="s">
        <v>73</v>
      </c>
    </row>
    <row r="129" spans="2:65" s="1" customFormat="1" ht="24.2" customHeight="1">
      <c r="B129" s="31"/>
      <c r="C129" s="132" t="s">
        <v>220</v>
      </c>
      <c r="D129" s="132" t="s">
        <v>175</v>
      </c>
      <c r="E129" s="133" t="s">
        <v>1590</v>
      </c>
      <c r="F129" s="134" t="s">
        <v>1591</v>
      </c>
      <c r="G129" s="135" t="s">
        <v>178</v>
      </c>
      <c r="H129" s="136">
        <v>160</v>
      </c>
      <c r="I129" s="137"/>
      <c r="J129" s="138">
        <f>ROUND(I129*H129,2)</f>
        <v>0</v>
      </c>
      <c r="K129" s="134" t="s">
        <v>1</v>
      </c>
      <c r="L129" s="31"/>
      <c r="M129" s="139" t="s">
        <v>1</v>
      </c>
      <c r="N129" s="140" t="s">
        <v>38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180</v>
      </c>
      <c r="AT129" s="143" t="s">
        <v>175</v>
      </c>
      <c r="AU129" s="143" t="s">
        <v>73</v>
      </c>
      <c r="AY129" s="16" t="s">
        <v>173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81</v>
      </c>
      <c r="BK129" s="144">
        <f>ROUND(I129*H129,2)</f>
        <v>0</v>
      </c>
      <c r="BL129" s="16" t="s">
        <v>180</v>
      </c>
      <c r="BM129" s="143" t="s">
        <v>1592</v>
      </c>
    </row>
    <row r="130" spans="2:65" s="1" customFormat="1" ht="19.5">
      <c r="B130" s="31"/>
      <c r="D130" s="145" t="s">
        <v>182</v>
      </c>
      <c r="F130" s="146" t="s">
        <v>1591</v>
      </c>
      <c r="I130" s="147"/>
      <c r="L130" s="31"/>
      <c r="M130" s="148"/>
      <c r="T130" s="55"/>
      <c r="AT130" s="16" t="s">
        <v>182</v>
      </c>
      <c r="AU130" s="16" t="s">
        <v>73</v>
      </c>
    </row>
    <row r="131" spans="2:65" s="1" customFormat="1" ht="24.2" customHeight="1">
      <c r="B131" s="31"/>
      <c r="C131" s="132" t="s">
        <v>208</v>
      </c>
      <c r="D131" s="132" t="s">
        <v>175</v>
      </c>
      <c r="E131" s="133" t="s">
        <v>1593</v>
      </c>
      <c r="F131" s="134" t="s">
        <v>1594</v>
      </c>
      <c r="G131" s="135" t="s">
        <v>282</v>
      </c>
      <c r="H131" s="136">
        <v>68</v>
      </c>
      <c r="I131" s="137"/>
      <c r="J131" s="138">
        <f>ROUND(I131*H131,2)</f>
        <v>0</v>
      </c>
      <c r="K131" s="134" t="s">
        <v>1</v>
      </c>
      <c r="L131" s="31"/>
      <c r="M131" s="139" t="s">
        <v>1</v>
      </c>
      <c r="N131" s="140" t="s">
        <v>38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180</v>
      </c>
      <c r="AT131" s="143" t="s">
        <v>175</v>
      </c>
      <c r="AU131" s="143" t="s">
        <v>73</v>
      </c>
      <c r="AY131" s="16" t="s">
        <v>173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81</v>
      </c>
      <c r="BK131" s="144">
        <f>ROUND(I131*H131,2)</f>
        <v>0</v>
      </c>
      <c r="BL131" s="16" t="s">
        <v>180</v>
      </c>
      <c r="BM131" s="143" t="s">
        <v>1595</v>
      </c>
    </row>
    <row r="132" spans="2:65" s="1" customFormat="1" ht="11.25">
      <c r="B132" s="31"/>
      <c r="D132" s="145" t="s">
        <v>182</v>
      </c>
      <c r="F132" s="146" t="s">
        <v>1594</v>
      </c>
      <c r="I132" s="147"/>
      <c r="L132" s="31"/>
      <c r="M132" s="148"/>
      <c r="T132" s="55"/>
      <c r="AT132" s="16" t="s">
        <v>182</v>
      </c>
      <c r="AU132" s="16" t="s">
        <v>73</v>
      </c>
    </row>
    <row r="133" spans="2:65" s="1" customFormat="1" ht="16.5" customHeight="1">
      <c r="B133" s="31"/>
      <c r="C133" s="132" t="s">
        <v>231</v>
      </c>
      <c r="D133" s="132" t="s">
        <v>175</v>
      </c>
      <c r="E133" s="133" t="s">
        <v>1596</v>
      </c>
      <c r="F133" s="134" t="s">
        <v>1597</v>
      </c>
      <c r="G133" s="135" t="s">
        <v>178</v>
      </c>
      <c r="H133" s="136">
        <v>75</v>
      </c>
      <c r="I133" s="137"/>
      <c r="J133" s="138">
        <f>ROUND(I133*H133,2)</f>
        <v>0</v>
      </c>
      <c r="K133" s="134" t="s">
        <v>1</v>
      </c>
      <c r="L133" s="31"/>
      <c r="M133" s="139" t="s">
        <v>1</v>
      </c>
      <c r="N133" s="140" t="s">
        <v>38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180</v>
      </c>
      <c r="AT133" s="143" t="s">
        <v>175</v>
      </c>
      <c r="AU133" s="143" t="s">
        <v>73</v>
      </c>
      <c r="AY133" s="16" t="s">
        <v>173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81</v>
      </c>
      <c r="BK133" s="144">
        <f>ROUND(I133*H133,2)</f>
        <v>0</v>
      </c>
      <c r="BL133" s="16" t="s">
        <v>180</v>
      </c>
      <c r="BM133" s="143" t="s">
        <v>1598</v>
      </c>
    </row>
    <row r="134" spans="2:65" s="1" customFormat="1" ht="11.25">
      <c r="B134" s="31"/>
      <c r="D134" s="145" t="s">
        <v>182</v>
      </c>
      <c r="F134" s="146" t="s">
        <v>1597</v>
      </c>
      <c r="I134" s="147"/>
      <c r="L134" s="31"/>
      <c r="M134" s="148"/>
      <c r="T134" s="55"/>
      <c r="AT134" s="16" t="s">
        <v>182</v>
      </c>
      <c r="AU134" s="16" t="s">
        <v>73</v>
      </c>
    </row>
    <row r="135" spans="2:65" s="1" customFormat="1" ht="16.5" customHeight="1">
      <c r="B135" s="31"/>
      <c r="C135" s="132" t="s">
        <v>237</v>
      </c>
      <c r="D135" s="132" t="s">
        <v>175</v>
      </c>
      <c r="E135" s="133" t="s">
        <v>1599</v>
      </c>
      <c r="F135" s="134" t="s">
        <v>1600</v>
      </c>
      <c r="G135" s="135" t="s">
        <v>1254</v>
      </c>
      <c r="H135" s="136">
        <v>5</v>
      </c>
      <c r="I135" s="137"/>
      <c r="J135" s="138">
        <f>ROUND(I135*H135,2)</f>
        <v>0</v>
      </c>
      <c r="K135" s="134" t="s">
        <v>1</v>
      </c>
      <c r="L135" s="31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180</v>
      </c>
      <c r="AT135" s="143" t="s">
        <v>175</v>
      </c>
      <c r="AU135" s="143" t="s">
        <v>73</v>
      </c>
      <c r="AY135" s="16" t="s">
        <v>173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81</v>
      </c>
      <c r="BK135" s="144">
        <f>ROUND(I135*H135,2)</f>
        <v>0</v>
      </c>
      <c r="BL135" s="16" t="s">
        <v>180</v>
      </c>
      <c r="BM135" s="143" t="s">
        <v>1601</v>
      </c>
    </row>
    <row r="136" spans="2:65" s="1" customFormat="1" ht="11.25">
      <c r="B136" s="31"/>
      <c r="D136" s="145" t="s">
        <v>182</v>
      </c>
      <c r="F136" s="146" t="s">
        <v>1600</v>
      </c>
      <c r="I136" s="147"/>
      <c r="L136" s="31"/>
      <c r="M136" s="148"/>
      <c r="T136" s="55"/>
      <c r="AT136" s="16" t="s">
        <v>182</v>
      </c>
      <c r="AU136" s="16" t="s">
        <v>73</v>
      </c>
    </row>
    <row r="137" spans="2:65" s="1" customFormat="1" ht="21.75" customHeight="1">
      <c r="B137" s="31"/>
      <c r="C137" s="132" t="s">
        <v>242</v>
      </c>
      <c r="D137" s="132" t="s">
        <v>175</v>
      </c>
      <c r="E137" s="133" t="s">
        <v>1602</v>
      </c>
      <c r="F137" s="134" t="s">
        <v>1603</v>
      </c>
      <c r="G137" s="135" t="s">
        <v>1254</v>
      </c>
      <c r="H137" s="136">
        <v>3</v>
      </c>
      <c r="I137" s="137"/>
      <c r="J137" s="138">
        <f>ROUND(I137*H137,2)</f>
        <v>0</v>
      </c>
      <c r="K137" s="134" t="s">
        <v>1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180</v>
      </c>
      <c r="AT137" s="143" t="s">
        <v>175</v>
      </c>
      <c r="AU137" s="143" t="s">
        <v>73</v>
      </c>
      <c r="AY137" s="16" t="s">
        <v>173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180</v>
      </c>
      <c r="BM137" s="143" t="s">
        <v>1604</v>
      </c>
    </row>
    <row r="138" spans="2:65" s="1" customFormat="1" ht="11.25">
      <c r="B138" s="31"/>
      <c r="D138" s="145" t="s">
        <v>182</v>
      </c>
      <c r="F138" s="146" t="s">
        <v>1603</v>
      </c>
      <c r="I138" s="147"/>
      <c r="L138" s="31"/>
      <c r="M138" s="148"/>
      <c r="T138" s="55"/>
      <c r="AT138" s="16" t="s">
        <v>182</v>
      </c>
      <c r="AU138" s="16" t="s">
        <v>73</v>
      </c>
    </row>
    <row r="139" spans="2:65" s="1" customFormat="1" ht="21.75" customHeight="1">
      <c r="B139" s="31"/>
      <c r="C139" s="132" t="s">
        <v>8</v>
      </c>
      <c r="D139" s="132" t="s">
        <v>175</v>
      </c>
      <c r="E139" s="133" t="s">
        <v>1605</v>
      </c>
      <c r="F139" s="134" t="s">
        <v>1606</v>
      </c>
      <c r="G139" s="135" t="s">
        <v>1254</v>
      </c>
      <c r="H139" s="136">
        <v>3</v>
      </c>
      <c r="I139" s="137"/>
      <c r="J139" s="138">
        <f>ROUND(I139*H139,2)</f>
        <v>0</v>
      </c>
      <c r="K139" s="134" t="s">
        <v>1</v>
      </c>
      <c r="L139" s="31"/>
      <c r="M139" s="139" t="s">
        <v>1</v>
      </c>
      <c r="N139" s="140" t="s">
        <v>38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180</v>
      </c>
      <c r="AT139" s="143" t="s">
        <v>175</v>
      </c>
      <c r="AU139" s="143" t="s">
        <v>73</v>
      </c>
      <c r="AY139" s="16" t="s">
        <v>173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81</v>
      </c>
      <c r="BK139" s="144">
        <f>ROUND(I139*H139,2)</f>
        <v>0</v>
      </c>
      <c r="BL139" s="16" t="s">
        <v>180</v>
      </c>
      <c r="BM139" s="143" t="s">
        <v>1607</v>
      </c>
    </row>
    <row r="140" spans="2:65" s="1" customFormat="1" ht="11.25">
      <c r="B140" s="31"/>
      <c r="D140" s="145" t="s">
        <v>182</v>
      </c>
      <c r="F140" s="146" t="s">
        <v>1606</v>
      </c>
      <c r="I140" s="147"/>
      <c r="L140" s="31"/>
      <c r="M140" s="148"/>
      <c r="T140" s="55"/>
      <c r="AT140" s="16" t="s">
        <v>182</v>
      </c>
      <c r="AU140" s="16" t="s">
        <v>73</v>
      </c>
    </row>
    <row r="141" spans="2:65" s="1" customFormat="1" ht="24.2" customHeight="1">
      <c r="B141" s="31"/>
      <c r="C141" s="132" t="s">
        <v>252</v>
      </c>
      <c r="D141" s="132" t="s">
        <v>175</v>
      </c>
      <c r="E141" s="133" t="s">
        <v>1608</v>
      </c>
      <c r="F141" s="134" t="s">
        <v>1609</v>
      </c>
      <c r="G141" s="135" t="s">
        <v>1254</v>
      </c>
      <c r="H141" s="136">
        <v>2</v>
      </c>
      <c r="I141" s="137"/>
      <c r="J141" s="138">
        <f>ROUND(I141*H141,2)</f>
        <v>0</v>
      </c>
      <c r="K141" s="134" t="s">
        <v>1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180</v>
      </c>
      <c r="AT141" s="143" t="s">
        <v>175</v>
      </c>
      <c r="AU141" s="143" t="s">
        <v>73</v>
      </c>
      <c r="AY141" s="16" t="s">
        <v>173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180</v>
      </c>
      <c r="BM141" s="143" t="s">
        <v>1610</v>
      </c>
    </row>
    <row r="142" spans="2:65" s="1" customFormat="1" ht="19.5">
      <c r="B142" s="31"/>
      <c r="D142" s="145" t="s">
        <v>182</v>
      </c>
      <c r="F142" s="146" t="s">
        <v>1609</v>
      </c>
      <c r="I142" s="147"/>
      <c r="L142" s="31"/>
      <c r="M142" s="148"/>
      <c r="T142" s="55"/>
      <c r="AT142" s="16" t="s">
        <v>182</v>
      </c>
      <c r="AU142" s="16" t="s">
        <v>73</v>
      </c>
    </row>
    <row r="143" spans="2:65" s="1" customFormat="1" ht="24.2" customHeight="1">
      <c r="B143" s="31"/>
      <c r="C143" s="132" t="s">
        <v>259</v>
      </c>
      <c r="D143" s="132" t="s">
        <v>175</v>
      </c>
      <c r="E143" s="133" t="s">
        <v>1611</v>
      </c>
      <c r="F143" s="134" t="s">
        <v>1612</v>
      </c>
      <c r="G143" s="135" t="s">
        <v>1254</v>
      </c>
      <c r="H143" s="136">
        <v>2</v>
      </c>
      <c r="I143" s="137"/>
      <c r="J143" s="138">
        <f>ROUND(I143*H143,2)</f>
        <v>0</v>
      </c>
      <c r="K143" s="134" t="s">
        <v>1</v>
      </c>
      <c r="L143" s="31"/>
      <c r="M143" s="139" t="s">
        <v>1</v>
      </c>
      <c r="N143" s="140" t="s">
        <v>38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180</v>
      </c>
      <c r="AT143" s="143" t="s">
        <v>175</v>
      </c>
      <c r="AU143" s="143" t="s">
        <v>73</v>
      </c>
      <c r="AY143" s="16" t="s">
        <v>173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81</v>
      </c>
      <c r="BK143" s="144">
        <f>ROUND(I143*H143,2)</f>
        <v>0</v>
      </c>
      <c r="BL143" s="16" t="s">
        <v>180</v>
      </c>
      <c r="BM143" s="143" t="s">
        <v>1613</v>
      </c>
    </row>
    <row r="144" spans="2:65" s="1" customFormat="1" ht="11.25">
      <c r="B144" s="31"/>
      <c r="D144" s="145" t="s">
        <v>182</v>
      </c>
      <c r="F144" s="146" t="s">
        <v>1612</v>
      </c>
      <c r="I144" s="147"/>
      <c r="L144" s="31"/>
      <c r="M144" s="148"/>
      <c r="T144" s="55"/>
      <c r="AT144" s="16" t="s">
        <v>182</v>
      </c>
      <c r="AU144" s="16" t="s">
        <v>73</v>
      </c>
    </row>
    <row r="145" spans="2:65" s="1" customFormat="1" ht="24.2" customHeight="1">
      <c r="B145" s="31"/>
      <c r="C145" s="132" t="s">
        <v>264</v>
      </c>
      <c r="D145" s="132" t="s">
        <v>175</v>
      </c>
      <c r="E145" s="133" t="s">
        <v>1614</v>
      </c>
      <c r="F145" s="134" t="s">
        <v>1615</v>
      </c>
      <c r="G145" s="135" t="s">
        <v>1254</v>
      </c>
      <c r="H145" s="136">
        <v>9</v>
      </c>
      <c r="I145" s="137"/>
      <c r="J145" s="138">
        <f>ROUND(I145*H145,2)</f>
        <v>0</v>
      </c>
      <c r="K145" s="134" t="s">
        <v>1</v>
      </c>
      <c r="L145" s="31"/>
      <c r="M145" s="139" t="s">
        <v>1</v>
      </c>
      <c r="N145" s="140" t="s">
        <v>38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180</v>
      </c>
      <c r="AT145" s="143" t="s">
        <v>175</v>
      </c>
      <c r="AU145" s="143" t="s">
        <v>73</v>
      </c>
      <c r="AY145" s="16" t="s">
        <v>173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81</v>
      </c>
      <c r="BK145" s="144">
        <f>ROUND(I145*H145,2)</f>
        <v>0</v>
      </c>
      <c r="BL145" s="16" t="s">
        <v>180</v>
      </c>
      <c r="BM145" s="143" t="s">
        <v>1616</v>
      </c>
    </row>
    <row r="146" spans="2:65" s="1" customFormat="1" ht="11.25">
      <c r="B146" s="31"/>
      <c r="D146" s="145" t="s">
        <v>182</v>
      </c>
      <c r="F146" s="146" t="s">
        <v>1615</v>
      </c>
      <c r="I146" s="147"/>
      <c r="L146" s="31"/>
      <c r="M146" s="148"/>
      <c r="T146" s="55"/>
      <c r="AT146" s="16" t="s">
        <v>182</v>
      </c>
      <c r="AU146" s="16" t="s">
        <v>73</v>
      </c>
    </row>
    <row r="147" spans="2:65" s="1" customFormat="1" ht="24.2" customHeight="1">
      <c r="B147" s="31"/>
      <c r="C147" s="132" t="s">
        <v>269</v>
      </c>
      <c r="D147" s="132" t="s">
        <v>175</v>
      </c>
      <c r="E147" s="133" t="s">
        <v>1617</v>
      </c>
      <c r="F147" s="134" t="s">
        <v>1618</v>
      </c>
      <c r="G147" s="135" t="s">
        <v>1254</v>
      </c>
      <c r="H147" s="136">
        <v>5</v>
      </c>
      <c r="I147" s="137"/>
      <c r="J147" s="138">
        <f>ROUND(I147*H147,2)</f>
        <v>0</v>
      </c>
      <c r="K147" s="134" t="s">
        <v>1</v>
      </c>
      <c r="L147" s="31"/>
      <c r="M147" s="139" t="s">
        <v>1</v>
      </c>
      <c r="N147" s="140" t="s">
        <v>38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180</v>
      </c>
      <c r="AT147" s="143" t="s">
        <v>175</v>
      </c>
      <c r="AU147" s="143" t="s">
        <v>73</v>
      </c>
      <c r="AY147" s="16" t="s">
        <v>173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81</v>
      </c>
      <c r="BK147" s="144">
        <f>ROUND(I147*H147,2)</f>
        <v>0</v>
      </c>
      <c r="BL147" s="16" t="s">
        <v>180</v>
      </c>
      <c r="BM147" s="143" t="s">
        <v>1619</v>
      </c>
    </row>
    <row r="148" spans="2:65" s="1" customFormat="1" ht="19.5">
      <c r="B148" s="31"/>
      <c r="D148" s="145" t="s">
        <v>182</v>
      </c>
      <c r="F148" s="146" t="s">
        <v>1618</v>
      </c>
      <c r="I148" s="147"/>
      <c r="L148" s="31"/>
      <c r="M148" s="148"/>
      <c r="T148" s="55"/>
      <c r="AT148" s="16" t="s">
        <v>182</v>
      </c>
      <c r="AU148" s="16" t="s">
        <v>73</v>
      </c>
    </row>
    <row r="149" spans="2:65" s="1" customFormat="1" ht="24.2" customHeight="1">
      <c r="B149" s="31"/>
      <c r="C149" s="132" t="s">
        <v>274</v>
      </c>
      <c r="D149" s="132" t="s">
        <v>175</v>
      </c>
      <c r="E149" s="133" t="s">
        <v>1620</v>
      </c>
      <c r="F149" s="134" t="s">
        <v>1621</v>
      </c>
      <c r="G149" s="135" t="s">
        <v>1254</v>
      </c>
      <c r="H149" s="136">
        <v>4</v>
      </c>
      <c r="I149" s="137"/>
      <c r="J149" s="138">
        <f>ROUND(I149*H149,2)</f>
        <v>0</v>
      </c>
      <c r="K149" s="134" t="s">
        <v>1</v>
      </c>
      <c r="L149" s="31"/>
      <c r="M149" s="139" t="s">
        <v>1</v>
      </c>
      <c r="N149" s="140" t="s">
        <v>38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180</v>
      </c>
      <c r="AT149" s="143" t="s">
        <v>175</v>
      </c>
      <c r="AU149" s="143" t="s">
        <v>73</v>
      </c>
      <c r="AY149" s="16" t="s">
        <v>173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81</v>
      </c>
      <c r="BK149" s="144">
        <f>ROUND(I149*H149,2)</f>
        <v>0</v>
      </c>
      <c r="BL149" s="16" t="s">
        <v>180</v>
      </c>
      <c r="BM149" s="143" t="s">
        <v>1622</v>
      </c>
    </row>
    <row r="150" spans="2:65" s="1" customFormat="1" ht="19.5">
      <c r="B150" s="31"/>
      <c r="D150" s="145" t="s">
        <v>182</v>
      </c>
      <c r="F150" s="146" t="s">
        <v>1621</v>
      </c>
      <c r="I150" s="147"/>
      <c r="L150" s="31"/>
      <c r="M150" s="148"/>
      <c r="T150" s="55"/>
      <c r="AT150" s="16" t="s">
        <v>182</v>
      </c>
      <c r="AU150" s="16" t="s">
        <v>73</v>
      </c>
    </row>
    <row r="151" spans="2:65" s="1" customFormat="1" ht="21.75" customHeight="1">
      <c r="B151" s="31"/>
      <c r="C151" s="132" t="s">
        <v>279</v>
      </c>
      <c r="D151" s="132" t="s">
        <v>175</v>
      </c>
      <c r="E151" s="133" t="s">
        <v>1623</v>
      </c>
      <c r="F151" s="134" t="s">
        <v>1624</v>
      </c>
      <c r="G151" s="135" t="s">
        <v>434</v>
      </c>
      <c r="H151" s="136">
        <v>1</v>
      </c>
      <c r="I151" s="137"/>
      <c r="J151" s="138">
        <f>ROUND(I151*H151,2)</f>
        <v>0</v>
      </c>
      <c r="K151" s="134" t="s">
        <v>1</v>
      </c>
      <c r="L151" s="31"/>
      <c r="M151" s="139" t="s">
        <v>1</v>
      </c>
      <c r="N151" s="140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180</v>
      </c>
      <c r="AT151" s="143" t="s">
        <v>175</v>
      </c>
      <c r="AU151" s="143" t="s">
        <v>73</v>
      </c>
      <c r="AY151" s="16" t="s">
        <v>173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81</v>
      </c>
      <c r="BK151" s="144">
        <f>ROUND(I151*H151,2)</f>
        <v>0</v>
      </c>
      <c r="BL151" s="16" t="s">
        <v>180</v>
      </c>
      <c r="BM151" s="143" t="s">
        <v>1625</v>
      </c>
    </row>
    <row r="152" spans="2:65" s="1" customFormat="1" ht="11.25">
      <c r="B152" s="31"/>
      <c r="D152" s="145" t="s">
        <v>182</v>
      </c>
      <c r="F152" s="146" t="s">
        <v>1624</v>
      </c>
      <c r="I152" s="147"/>
      <c r="L152" s="31"/>
      <c r="M152" s="148"/>
      <c r="T152" s="55"/>
      <c r="AT152" s="16" t="s">
        <v>182</v>
      </c>
      <c r="AU152" s="16" t="s">
        <v>73</v>
      </c>
    </row>
    <row r="153" spans="2:65" s="1" customFormat="1" ht="24.2" customHeight="1">
      <c r="B153" s="31"/>
      <c r="C153" s="132" t="s">
        <v>289</v>
      </c>
      <c r="D153" s="132" t="s">
        <v>175</v>
      </c>
      <c r="E153" s="133" t="s">
        <v>1626</v>
      </c>
      <c r="F153" s="134" t="s">
        <v>1627</v>
      </c>
      <c r="G153" s="135" t="s">
        <v>1254</v>
      </c>
      <c r="H153" s="136">
        <v>6</v>
      </c>
      <c r="I153" s="137"/>
      <c r="J153" s="138">
        <f>ROUND(I153*H153,2)</f>
        <v>0</v>
      </c>
      <c r="K153" s="134" t="s">
        <v>1</v>
      </c>
      <c r="L153" s="31"/>
      <c r="M153" s="139" t="s">
        <v>1</v>
      </c>
      <c r="N153" s="140" t="s">
        <v>38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180</v>
      </c>
      <c r="AT153" s="143" t="s">
        <v>175</v>
      </c>
      <c r="AU153" s="143" t="s">
        <v>73</v>
      </c>
      <c r="AY153" s="16" t="s">
        <v>173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81</v>
      </c>
      <c r="BK153" s="144">
        <f>ROUND(I153*H153,2)</f>
        <v>0</v>
      </c>
      <c r="BL153" s="16" t="s">
        <v>180</v>
      </c>
      <c r="BM153" s="143" t="s">
        <v>1628</v>
      </c>
    </row>
    <row r="154" spans="2:65" s="1" customFormat="1" ht="19.5">
      <c r="B154" s="31"/>
      <c r="D154" s="145" t="s">
        <v>182</v>
      </c>
      <c r="F154" s="146" t="s">
        <v>1627</v>
      </c>
      <c r="I154" s="147"/>
      <c r="L154" s="31"/>
      <c r="M154" s="148"/>
      <c r="T154" s="55"/>
      <c r="AT154" s="16" t="s">
        <v>182</v>
      </c>
      <c r="AU154" s="16" t="s">
        <v>73</v>
      </c>
    </row>
    <row r="155" spans="2:65" s="1" customFormat="1" ht="21.75" customHeight="1">
      <c r="B155" s="31"/>
      <c r="C155" s="132" t="s">
        <v>295</v>
      </c>
      <c r="D155" s="132" t="s">
        <v>175</v>
      </c>
      <c r="E155" s="133" t="s">
        <v>1629</v>
      </c>
      <c r="F155" s="134" t="s">
        <v>1630</v>
      </c>
      <c r="G155" s="135" t="s">
        <v>1254</v>
      </c>
      <c r="H155" s="136">
        <v>6</v>
      </c>
      <c r="I155" s="137"/>
      <c r="J155" s="138">
        <f>ROUND(I155*H155,2)</f>
        <v>0</v>
      </c>
      <c r="K155" s="134" t="s">
        <v>1</v>
      </c>
      <c r="L155" s="31"/>
      <c r="M155" s="139" t="s">
        <v>1</v>
      </c>
      <c r="N155" s="140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180</v>
      </c>
      <c r="AT155" s="143" t="s">
        <v>175</v>
      </c>
      <c r="AU155" s="143" t="s">
        <v>73</v>
      </c>
      <c r="AY155" s="16" t="s">
        <v>173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81</v>
      </c>
      <c r="BK155" s="144">
        <f>ROUND(I155*H155,2)</f>
        <v>0</v>
      </c>
      <c r="BL155" s="16" t="s">
        <v>180</v>
      </c>
      <c r="BM155" s="143" t="s">
        <v>1631</v>
      </c>
    </row>
    <row r="156" spans="2:65" s="1" customFormat="1" ht="11.25">
      <c r="B156" s="31"/>
      <c r="D156" s="145" t="s">
        <v>182</v>
      </c>
      <c r="F156" s="146" t="s">
        <v>1630</v>
      </c>
      <c r="I156" s="147"/>
      <c r="L156" s="31"/>
      <c r="M156" s="148"/>
      <c r="T156" s="55"/>
      <c r="AT156" s="16" t="s">
        <v>182</v>
      </c>
      <c r="AU156" s="16" t="s">
        <v>73</v>
      </c>
    </row>
    <row r="157" spans="2:65" s="1" customFormat="1" ht="21.75" customHeight="1">
      <c r="B157" s="31"/>
      <c r="C157" s="132" t="s">
        <v>7</v>
      </c>
      <c r="D157" s="132" t="s">
        <v>175</v>
      </c>
      <c r="E157" s="133" t="s">
        <v>1632</v>
      </c>
      <c r="F157" s="134" t="s">
        <v>1633</v>
      </c>
      <c r="G157" s="135" t="s">
        <v>1254</v>
      </c>
      <c r="H157" s="136">
        <v>4</v>
      </c>
      <c r="I157" s="137"/>
      <c r="J157" s="138">
        <f>ROUND(I157*H157,2)</f>
        <v>0</v>
      </c>
      <c r="K157" s="134" t="s">
        <v>1</v>
      </c>
      <c r="L157" s="31"/>
      <c r="M157" s="139" t="s">
        <v>1</v>
      </c>
      <c r="N157" s="140" t="s">
        <v>38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180</v>
      </c>
      <c r="AT157" s="143" t="s">
        <v>175</v>
      </c>
      <c r="AU157" s="143" t="s">
        <v>73</v>
      </c>
      <c r="AY157" s="16" t="s">
        <v>173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6" t="s">
        <v>81</v>
      </c>
      <c r="BK157" s="144">
        <f>ROUND(I157*H157,2)</f>
        <v>0</v>
      </c>
      <c r="BL157" s="16" t="s">
        <v>180</v>
      </c>
      <c r="BM157" s="143" t="s">
        <v>1634</v>
      </c>
    </row>
    <row r="158" spans="2:65" s="1" customFormat="1" ht="11.25">
      <c r="B158" s="31"/>
      <c r="D158" s="145" t="s">
        <v>182</v>
      </c>
      <c r="F158" s="146" t="s">
        <v>1633</v>
      </c>
      <c r="I158" s="147"/>
      <c r="L158" s="31"/>
      <c r="M158" s="148"/>
      <c r="T158" s="55"/>
      <c r="AT158" s="16" t="s">
        <v>182</v>
      </c>
      <c r="AU158" s="16" t="s">
        <v>73</v>
      </c>
    </row>
    <row r="159" spans="2:65" s="1" customFormat="1" ht="21.75" customHeight="1">
      <c r="B159" s="31"/>
      <c r="C159" s="132" t="s">
        <v>308</v>
      </c>
      <c r="D159" s="132" t="s">
        <v>175</v>
      </c>
      <c r="E159" s="133" t="s">
        <v>1635</v>
      </c>
      <c r="F159" s="134" t="s">
        <v>1636</v>
      </c>
      <c r="G159" s="135" t="s">
        <v>1254</v>
      </c>
      <c r="H159" s="136">
        <v>6</v>
      </c>
      <c r="I159" s="137"/>
      <c r="J159" s="138">
        <f>ROUND(I159*H159,2)</f>
        <v>0</v>
      </c>
      <c r="K159" s="134" t="s">
        <v>1</v>
      </c>
      <c r="L159" s="31"/>
      <c r="M159" s="139" t="s">
        <v>1</v>
      </c>
      <c r="N159" s="140" t="s">
        <v>38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180</v>
      </c>
      <c r="AT159" s="143" t="s">
        <v>175</v>
      </c>
      <c r="AU159" s="143" t="s">
        <v>73</v>
      </c>
      <c r="AY159" s="16" t="s">
        <v>173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81</v>
      </c>
      <c r="BK159" s="144">
        <f>ROUND(I159*H159,2)</f>
        <v>0</v>
      </c>
      <c r="BL159" s="16" t="s">
        <v>180</v>
      </c>
      <c r="BM159" s="143" t="s">
        <v>1637</v>
      </c>
    </row>
    <row r="160" spans="2:65" s="1" customFormat="1" ht="11.25">
      <c r="B160" s="31"/>
      <c r="D160" s="145" t="s">
        <v>182</v>
      </c>
      <c r="F160" s="146" t="s">
        <v>1636</v>
      </c>
      <c r="I160" s="147"/>
      <c r="L160" s="31"/>
      <c r="M160" s="148"/>
      <c r="T160" s="55"/>
      <c r="AT160" s="16" t="s">
        <v>182</v>
      </c>
      <c r="AU160" s="16" t="s">
        <v>73</v>
      </c>
    </row>
    <row r="161" spans="2:65" s="1" customFormat="1" ht="24.2" customHeight="1">
      <c r="B161" s="31"/>
      <c r="C161" s="132" t="s">
        <v>314</v>
      </c>
      <c r="D161" s="132" t="s">
        <v>175</v>
      </c>
      <c r="E161" s="133" t="s">
        <v>1638</v>
      </c>
      <c r="F161" s="134" t="s">
        <v>1639</v>
      </c>
      <c r="G161" s="135" t="s">
        <v>1254</v>
      </c>
      <c r="H161" s="136">
        <v>3</v>
      </c>
      <c r="I161" s="137"/>
      <c r="J161" s="138">
        <f>ROUND(I161*H161,2)</f>
        <v>0</v>
      </c>
      <c r="K161" s="134" t="s">
        <v>1</v>
      </c>
      <c r="L161" s="31"/>
      <c r="M161" s="139" t="s">
        <v>1</v>
      </c>
      <c r="N161" s="140" t="s">
        <v>38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180</v>
      </c>
      <c r="AT161" s="143" t="s">
        <v>175</v>
      </c>
      <c r="AU161" s="143" t="s">
        <v>73</v>
      </c>
      <c r="AY161" s="16" t="s">
        <v>173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81</v>
      </c>
      <c r="BK161" s="144">
        <f>ROUND(I161*H161,2)</f>
        <v>0</v>
      </c>
      <c r="BL161" s="16" t="s">
        <v>180</v>
      </c>
      <c r="BM161" s="143" t="s">
        <v>1640</v>
      </c>
    </row>
    <row r="162" spans="2:65" s="1" customFormat="1" ht="11.25">
      <c r="B162" s="31"/>
      <c r="D162" s="145" t="s">
        <v>182</v>
      </c>
      <c r="F162" s="146" t="s">
        <v>1639</v>
      </c>
      <c r="I162" s="147"/>
      <c r="L162" s="31"/>
      <c r="M162" s="148"/>
      <c r="T162" s="55"/>
      <c r="AT162" s="16" t="s">
        <v>182</v>
      </c>
      <c r="AU162" s="16" t="s">
        <v>73</v>
      </c>
    </row>
    <row r="163" spans="2:65" s="1" customFormat="1" ht="21.75" customHeight="1">
      <c r="B163" s="31"/>
      <c r="C163" s="132" t="s">
        <v>319</v>
      </c>
      <c r="D163" s="132" t="s">
        <v>175</v>
      </c>
      <c r="E163" s="133" t="s">
        <v>1641</v>
      </c>
      <c r="F163" s="134" t="s">
        <v>1642</v>
      </c>
      <c r="G163" s="135" t="s">
        <v>1254</v>
      </c>
      <c r="H163" s="136">
        <v>6</v>
      </c>
      <c r="I163" s="137"/>
      <c r="J163" s="138">
        <f>ROUND(I163*H163,2)</f>
        <v>0</v>
      </c>
      <c r="K163" s="134" t="s">
        <v>1</v>
      </c>
      <c r="L163" s="31"/>
      <c r="M163" s="139" t="s">
        <v>1</v>
      </c>
      <c r="N163" s="140" t="s">
        <v>38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180</v>
      </c>
      <c r="AT163" s="143" t="s">
        <v>175</v>
      </c>
      <c r="AU163" s="143" t="s">
        <v>73</v>
      </c>
      <c r="AY163" s="16" t="s">
        <v>173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81</v>
      </c>
      <c r="BK163" s="144">
        <f>ROUND(I163*H163,2)</f>
        <v>0</v>
      </c>
      <c r="BL163" s="16" t="s">
        <v>180</v>
      </c>
      <c r="BM163" s="143" t="s">
        <v>1643</v>
      </c>
    </row>
    <row r="164" spans="2:65" s="1" customFormat="1" ht="11.25">
      <c r="B164" s="31"/>
      <c r="D164" s="145" t="s">
        <v>182</v>
      </c>
      <c r="F164" s="146" t="s">
        <v>1642</v>
      </c>
      <c r="I164" s="147"/>
      <c r="L164" s="31"/>
      <c r="M164" s="148"/>
      <c r="T164" s="55"/>
      <c r="AT164" s="16" t="s">
        <v>182</v>
      </c>
      <c r="AU164" s="16" t="s">
        <v>73</v>
      </c>
    </row>
    <row r="165" spans="2:65" s="1" customFormat="1" ht="24.2" customHeight="1">
      <c r="B165" s="31"/>
      <c r="C165" s="132" t="s">
        <v>325</v>
      </c>
      <c r="D165" s="132" t="s">
        <v>175</v>
      </c>
      <c r="E165" s="133" t="s">
        <v>1644</v>
      </c>
      <c r="F165" s="134" t="s">
        <v>1645</v>
      </c>
      <c r="G165" s="135" t="s">
        <v>1254</v>
      </c>
      <c r="H165" s="136">
        <v>4</v>
      </c>
      <c r="I165" s="137"/>
      <c r="J165" s="138">
        <f>ROUND(I165*H165,2)</f>
        <v>0</v>
      </c>
      <c r="K165" s="134" t="s">
        <v>1</v>
      </c>
      <c r="L165" s="31"/>
      <c r="M165" s="139" t="s">
        <v>1</v>
      </c>
      <c r="N165" s="140" t="s">
        <v>38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180</v>
      </c>
      <c r="AT165" s="143" t="s">
        <v>175</v>
      </c>
      <c r="AU165" s="143" t="s">
        <v>73</v>
      </c>
      <c r="AY165" s="16" t="s">
        <v>173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81</v>
      </c>
      <c r="BK165" s="144">
        <f>ROUND(I165*H165,2)</f>
        <v>0</v>
      </c>
      <c r="BL165" s="16" t="s">
        <v>180</v>
      </c>
      <c r="BM165" s="143" t="s">
        <v>1646</v>
      </c>
    </row>
    <row r="166" spans="2:65" s="1" customFormat="1" ht="11.25">
      <c r="B166" s="31"/>
      <c r="D166" s="145" t="s">
        <v>182</v>
      </c>
      <c r="F166" s="146" t="s">
        <v>1645</v>
      </c>
      <c r="I166" s="147"/>
      <c r="L166" s="31"/>
      <c r="M166" s="148"/>
      <c r="T166" s="55"/>
      <c r="AT166" s="16" t="s">
        <v>182</v>
      </c>
      <c r="AU166" s="16" t="s">
        <v>73</v>
      </c>
    </row>
    <row r="167" spans="2:65" s="1" customFormat="1" ht="24.2" customHeight="1">
      <c r="B167" s="31"/>
      <c r="C167" s="132" t="s">
        <v>330</v>
      </c>
      <c r="D167" s="132" t="s">
        <v>175</v>
      </c>
      <c r="E167" s="133" t="s">
        <v>1647</v>
      </c>
      <c r="F167" s="134" t="s">
        <v>1648</v>
      </c>
      <c r="G167" s="135" t="s">
        <v>1254</v>
      </c>
      <c r="H167" s="136">
        <v>1</v>
      </c>
      <c r="I167" s="137"/>
      <c r="J167" s="138">
        <f>ROUND(I167*H167,2)</f>
        <v>0</v>
      </c>
      <c r="K167" s="134" t="s">
        <v>1</v>
      </c>
      <c r="L167" s="31"/>
      <c r="M167" s="139" t="s">
        <v>1</v>
      </c>
      <c r="N167" s="140" t="s">
        <v>38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180</v>
      </c>
      <c r="AT167" s="143" t="s">
        <v>175</v>
      </c>
      <c r="AU167" s="143" t="s">
        <v>73</v>
      </c>
      <c r="AY167" s="16" t="s">
        <v>173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81</v>
      </c>
      <c r="BK167" s="144">
        <f>ROUND(I167*H167,2)</f>
        <v>0</v>
      </c>
      <c r="BL167" s="16" t="s">
        <v>180</v>
      </c>
      <c r="BM167" s="143" t="s">
        <v>1649</v>
      </c>
    </row>
    <row r="168" spans="2:65" s="1" customFormat="1" ht="11.25">
      <c r="B168" s="31"/>
      <c r="D168" s="145" t="s">
        <v>182</v>
      </c>
      <c r="F168" s="146" t="s">
        <v>1648</v>
      </c>
      <c r="I168" s="147"/>
      <c r="L168" s="31"/>
      <c r="M168" s="148"/>
      <c r="T168" s="55"/>
      <c r="AT168" s="16" t="s">
        <v>182</v>
      </c>
      <c r="AU168" s="16" t="s">
        <v>73</v>
      </c>
    </row>
    <row r="169" spans="2:65" s="1" customFormat="1" ht="24.2" customHeight="1">
      <c r="B169" s="31"/>
      <c r="C169" s="132" t="s">
        <v>336</v>
      </c>
      <c r="D169" s="132" t="s">
        <v>175</v>
      </c>
      <c r="E169" s="133" t="s">
        <v>1650</v>
      </c>
      <c r="F169" s="134" t="s">
        <v>1651</v>
      </c>
      <c r="G169" s="135" t="s">
        <v>434</v>
      </c>
      <c r="H169" s="136">
        <v>1</v>
      </c>
      <c r="I169" s="137"/>
      <c r="J169" s="138">
        <f>ROUND(I169*H169,2)</f>
        <v>0</v>
      </c>
      <c r="K169" s="134" t="s">
        <v>1</v>
      </c>
      <c r="L169" s="31"/>
      <c r="M169" s="139" t="s">
        <v>1</v>
      </c>
      <c r="N169" s="140" t="s">
        <v>38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180</v>
      </c>
      <c r="AT169" s="143" t="s">
        <v>175</v>
      </c>
      <c r="AU169" s="143" t="s">
        <v>73</v>
      </c>
      <c r="AY169" s="16" t="s">
        <v>173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81</v>
      </c>
      <c r="BK169" s="144">
        <f>ROUND(I169*H169,2)</f>
        <v>0</v>
      </c>
      <c r="BL169" s="16" t="s">
        <v>180</v>
      </c>
      <c r="BM169" s="143" t="s">
        <v>1652</v>
      </c>
    </row>
    <row r="170" spans="2:65" s="1" customFormat="1" ht="19.5">
      <c r="B170" s="31"/>
      <c r="D170" s="145" t="s">
        <v>182</v>
      </c>
      <c r="F170" s="146" t="s">
        <v>1651</v>
      </c>
      <c r="I170" s="147"/>
      <c r="L170" s="31"/>
      <c r="M170" s="148"/>
      <c r="T170" s="55"/>
      <c r="AT170" s="16" t="s">
        <v>182</v>
      </c>
      <c r="AU170" s="16" t="s">
        <v>73</v>
      </c>
    </row>
    <row r="171" spans="2:65" s="1" customFormat="1" ht="16.5" customHeight="1">
      <c r="B171" s="31"/>
      <c r="C171" s="132" t="s">
        <v>343</v>
      </c>
      <c r="D171" s="132" t="s">
        <v>175</v>
      </c>
      <c r="E171" s="133" t="s">
        <v>1653</v>
      </c>
      <c r="F171" s="134" t="s">
        <v>1654</v>
      </c>
      <c r="G171" s="135" t="s">
        <v>434</v>
      </c>
      <c r="H171" s="136">
        <v>1</v>
      </c>
      <c r="I171" s="137"/>
      <c r="J171" s="138">
        <f>ROUND(I171*H171,2)</f>
        <v>0</v>
      </c>
      <c r="K171" s="134" t="s">
        <v>1</v>
      </c>
      <c r="L171" s="31"/>
      <c r="M171" s="139" t="s">
        <v>1</v>
      </c>
      <c r="N171" s="140" t="s">
        <v>38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180</v>
      </c>
      <c r="AT171" s="143" t="s">
        <v>175</v>
      </c>
      <c r="AU171" s="143" t="s">
        <v>73</v>
      </c>
      <c r="AY171" s="16" t="s">
        <v>173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81</v>
      </c>
      <c r="BK171" s="144">
        <f>ROUND(I171*H171,2)</f>
        <v>0</v>
      </c>
      <c r="BL171" s="16" t="s">
        <v>180</v>
      </c>
      <c r="BM171" s="143" t="s">
        <v>1655</v>
      </c>
    </row>
    <row r="172" spans="2:65" s="1" customFormat="1" ht="11.25">
      <c r="B172" s="31"/>
      <c r="D172" s="145" t="s">
        <v>182</v>
      </c>
      <c r="F172" s="146" t="s">
        <v>1654</v>
      </c>
      <c r="I172" s="147"/>
      <c r="L172" s="31"/>
      <c r="M172" s="148"/>
      <c r="T172" s="55"/>
      <c r="AT172" s="16" t="s">
        <v>182</v>
      </c>
      <c r="AU172" s="16" t="s">
        <v>73</v>
      </c>
    </row>
    <row r="173" spans="2:65" s="1" customFormat="1" ht="16.5" customHeight="1">
      <c r="B173" s="31"/>
      <c r="C173" s="132" t="s">
        <v>348</v>
      </c>
      <c r="D173" s="132" t="s">
        <v>175</v>
      </c>
      <c r="E173" s="133" t="s">
        <v>1656</v>
      </c>
      <c r="F173" s="134" t="s">
        <v>1657</v>
      </c>
      <c r="G173" s="135" t="s">
        <v>434</v>
      </c>
      <c r="H173" s="136">
        <v>1</v>
      </c>
      <c r="I173" s="137"/>
      <c r="J173" s="138">
        <f>ROUND(I173*H173,2)</f>
        <v>0</v>
      </c>
      <c r="K173" s="134" t="s">
        <v>1</v>
      </c>
      <c r="L173" s="31"/>
      <c r="M173" s="139" t="s">
        <v>1</v>
      </c>
      <c r="N173" s="140" t="s">
        <v>38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180</v>
      </c>
      <c r="AT173" s="143" t="s">
        <v>175</v>
      </c>
      <c r="AU173" s="143" t="s">
        <v>73</v>
      </c>
      <c r="AY173" s="16" t="s">
        <v>173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81</v>
      </c>
      <c r="BK173" s="144">
        <f>ROUND(I173*H173,2)</f>
        <v>0</v>
      </c>
      <c r="BL173" s="16" t="s">
        <v>180</v>
      </c>
      <c r="BM173" s="143" t="s">
        <v>1658</v>
      </c>
    </row>
    <row r="174" spans="2:65" s="1" customFormat="1" ht="11.25">
      <c r="B174" s="31"/>
      <c r="D174" s="145" t="s">
        <v>182</v>
      </c>
      <c r="F174" s="146" t="s">
        <v>1657</v>
      </c>
      <c r="I174" s="147"/>
      <c r="L174" s="31"/>
      <c r="M174" s="148"/>
      <c r="T174" s="55"/>
      <c r="AT174" s="16" t="s">
        <v>182</v>
      </c>
      <c r="AU174" s="16" t="s">
        <v>73</v>
      </c>
    </row>
    <row r="175" spans="2:65" s="1" customFormat="1" ht="16.5" customHeight="1">
      <c r="B175" s="31"/>
      <c r="C175" s="132" t="s">
        <v>354</v>
      </c>
      <c r="D175" s="132" t="s">
        <v>175</v>
      </c>
      <c r="E175" s="133" t="s">
        <v>1659</v>
      </c>
      <c r="F175" s="134" t="s">
        <v>1660</v>
      </c>
      <c r="G175" s="135" t="s">
        <v>434</v>
      </c>
      <c r="H175" s="136">
        <v>1</v>
      </c>
      <c r="I175" s="137"/>
      <c r="J175" s="138">
        <f>ROUND(I175*H175,2)</f>
        <v>0</v>
      </c>
      <c r="K175" s="134" t="s">
        <v>1</v>
      </c>
      <c r="L175" s="31"/>
      <c r="M175" s="139" t="s">
        <v>1</v>
      </c>
      <c r="N175" s="140" t="s">
        <v>38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180</v>
      </c>
      <c r="AT175" s="143" t="s">
        <v>175</v>
      </c>
      <c r="AU175" s="143" t="s">
        <v>73</v>
      </c>
      <c r="AY175" s="16" t="s">
        <v>173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81</v>
      </c>
      <c r="BK175" s="144">
        <f>ROUND(I175*H175,2)</f>
        <v>0</v>
      </c>
      <c r="BL175" s="16" t="s">
        <v>180</v>
      </c>
      <c r="BM175" s="143" t="s">
        <v>1661</v>
      </c>
    </row>
    <row r="176" spans="2:65" s="1" customFormat="1" ht="11.25">
      <c r="B176" s="31"/>
      <c r="D176" s="145" t="s">
        <v>182</v>
      </c>
      <c r="F176" s="146" t="s">
        <v>1660</v>
      </c>
      <c r="I176" s="147"/>
      <c r="L176" s="31"/>
      <c r="M176" s="187"/>
      <c r="N176" s="188"/>
      <c r="O176" s="188"/>
      <c r="P176" s="188"/>
      <c r="Q176" s="188"/>
      <c r="R176" s="188"/>
      <c r="S176" s="188"/>
      <c r="T176" s="189"/>
      <c r="AT176" s="16" t="s">
        <v>182</v>
      </c>
      <c r="AU176" s="16" t="s">
        <v>73</v>
      </c>
    </row>
    <row r="177" spans="2:12" s="1" customFormat="1" ht="6.95" customHeight="1">
      <c r="B177" s="43"/>
      <c r="C177" s="44"/>
      <c r="D177" s="44"/>
      <c r="E177" s="44"/>
      <c r="F177" s="44"/>
      <c r="G177" s="44"/>
      <c r="H177" s="44"/>
      <c r="I177" s="44"/>
      <c r="J177" s="44"/>
      <c r="K177" s="44"/>
      <c r="L177" s="31"/>
    </row>
  </sheetData>
  <sheetProtection algorithmName="SHA-512" hashValue="XeyWf00u4Lnosh+31WJ3yv1liZyMMISUQybZPNz8rsmv4h8ENTe9DdPY9IvlqYJK2BtqS5XaCXqvjyYaFuJIOA==" saltValue="NbBQkA+dKX46AyHOKdYWWw==" spinCount="100000" sheet="1" objects="1" scenarios="1" formatColumns="0" formatRows="0" autoFilter="0"/>
  <autoFilter ref="C115:K176" xr:uid="{00000000-0009-0000-0000-000007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B2:BM15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104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Nemocnice Náchod - Pavilog G - stavební úpravy části 1PP</v>
      </c>
      <c r="F7" s="237"/>
      <c r="G7" s="237"/>
      <c r="H7" s="237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98" t="s">
        <v>1662</v>
      </c>
      <c r="F9" s="238"/>
      <c r="G9" s="238"/>
      <c r="H9" s="23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12. 9. 2025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9" t="str">
        <f>'Rekapitulace stavby'!E14</f>
        <v>Vyplň údaj</v>
      </c>
      <c r="F18" s="220"/>
      <c r="G18" s="220"/>
      <c r="H18" s="22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33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1">
        <f>ROUND((SUM(BE121:BE152)),  2)</f>
        <v>0</v>
      </c>
      <c r="I33" s="92">
        <v>0.21</v>
      </c>
      <c r="J33" s="91">
        <f>ROUND(((SUM(BE121:BE152))*I33),  2)</f>
        <v>0</v>
      </c>
      <c r="L33" s="31"/>
    </row>
    <row r="34" spans="2:12" s="1" customFormat="1" ht="14.45" customHeight="1">
      <c r="B34" s="31"/>
      <c r="E34" s="26" t="s">
        <v>39</v>
      </c>
      <c r="F34" s="91">
        <f>ROUND((SUM(BF121:BF152)),  2)</f>
        <v>0</v>
      </c>
      <c r="I34" s="92">
        <v>0.12</v>
      </c>
      <c r="J34" s="91">
        <f>ROUND(((SUM(BF121:BF152))*I34),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1">
        <f>ROUND((SUM(BG121:BG152)),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1">
        <f>ROUND((SUM(BH121:BH152)),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1">
        <f>ROUND((SUM(BI121:BI152)),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43</v>
      </c>
      <c r="E39" s="56"/>
      <c r="F39" s="56"/>
      <c r="G39" s="95" t="s">
        <v>44</v>
      </c>
      <c r="H39" s="96" t="s">
        <v>45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9" t="s">
        <v>49</v>
      </c>
      <c r="G61" s="42" t="s">
        <v>48</v>
      </c>
      <c r="H61" s="33"/>
      <c r="I61" s="33"/>
      <c r="J61" s="100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9" t="s">
        <v>49</v>
      </c>
      <c r="G76" s="42" t="s">
        <v>48</v>
      </c>
      <c r="H76" s="33"/>
      <c r="I76" s="33"/>
      <c r="J76" s="100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135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6" t="str">
        <f>E7</f>
        <v>Nemocnice Náchod - Pavilog G - stavební úpravy části 1PP</v>
      </c>
      <c r="F85" s="237"/>
      <c r="G85" s="237"/>
      <c r="H85" s="237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98" t="str">
        <f>E9</f>
        <v>VRN - Vedlejší rozpočtové náklady</v>
      </c>
      <c r="F87" s="238"/>
      <c r="G87" s="238"/>
      <c r="H87" s="23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12. 9. 2025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136</v>
      </c>
      <c r="D94" s="93"/>
      <c r="E94" s="93"/>
      <c r="F94" s="93"/>
      <c r="G94" s="93"/>
      <c r="H94" s="93"/>
      <c r="I94" s="93"/>
      <c r="J94" s="102" t="s">
        <v>137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138</v>
      </c>
      <c r="J96" s="65">
        <f>J121</f>
        <v>0</v>
      </c>
      <c r="L96" s="31"/>
      <c r="AU96" s="16" t="s">
        <v>139</v>
      </c>
    </row>
    <row r="97" spans="2:12" s="8" customFormat="1" ht="24.95" customHeight="1">
      <c r="B97" s="104"/>
      <c r="D97" s="105" t="s">
        <v>1662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1663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1664</v>
      </c>
      <c r="E99" s="110"/>
      <c r="F99" s="110"/>
      <c r="G99" s="110"/>
      <c r="H99" s="110"/>
      <c r="I99" s="110"/>
      <c r="J99" s="111">
        <f>J134</f>
        <v>0</v>
      </c>
      <c r="L99" s="108"/>
    </row>
    <row r="100" spans="2:12" s="9" customFormat="1" ht="19.899999999999999" customHeight="1">
      <c r="B100" s="108"/>
      <c r="D100" s="109" t="s">
        <v>1665</v>
      </c>
      <c r="E100" s="110"/>
      <c r="F100" s="110"/>
      <c r="G100" s="110"/>
      <c r="H100" s="110"/>
      <c r="I100" s="110"/>
      <c r="J100" s="111">
        <f>J137</f>
        <v>0</v>
      </c>
      <c r="L100" s="108"/>
    </row>
    <row r="101" spans="2:12" s="9" customFormat="1" ht="19.899999999999999" customHeight="1">
      <c r="B101" s="108"/>
      <c r="D101" s="109" t="s">
        <v>1666</v>
      </c>
      <c r="E101" s="110"/>
      <c r="F101" s="110"/>
      <c r="G101" s="110"/>
      <c r="H101" s="110"/>
      <c r="I101" s="110"/>
      <c r="J101" s="111">
        <f>J144</f>
        <v>0</v>
      </c>
      <c r="L101" s="108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158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36" t="str">
        <f>E7</f>
        <v>Nemocnice Náchod - Pavilog G - stavební úpravy části 1PP</v>
      </c>
      <c r="F111" s="237"/>
      <c r="G111" s="237"/>
      <c r="H111" s="237"/>
      <c r="L111" s="31"/>
    </row>
    <row r="112" spans="2:12" s="1" customFormat="1" ht="12" customHeight="1">
      <c r="B112" s="31"/>
      <c r="C112" s="26" t="s">
        <v>118</v>
      </c>
      <c r="L112" s="31"/>
    </row>
    <row r="113" spans="2:65" s="1" customFormat="1" ht="16.5" customHeight="1">
      <c r="B113" s="31"/>
      <c r="E113" s="198" t="str">
        <f>E9</f>
        <v>VRN - Vedlejší rozpočtové náklady</v>
      </c>
      <c r="F113" s="238"/>
      <c r="G113" s="238"/>
      <c r="H113" s="238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12. 9. 2025</v>
      </c>
      <c r="L115" s="31"/>
    </row>
    <row r="116" spans="2:65" s="1" customFormat="1" ht="6.95" customHeight="1">
      <c r="B116" s="31"/>
      <c r="L116" s="31"/>
    </row>
    <row r="117" spans="2:65" s="1" customFormat="1" ht="15.2" customHeight="1">
      <c r="B117" s="31"/>
      <c r="C117" s="26" t="s">
        <v>24</v>
      </c>
      <c r="F117" s="24" t="str">
        <f>E15</f>
        <v xml:space="preserve"> </v>
      </c>
      <c r="I117" s="26" t="s">
        <v>29</v>
      </c>
      <c r="J117" s="29" t="str">
        <f>E21</f>
        <v xml:space="preserve"> </v>
      </c>
      <c r="L117" s="31"/>
    </row>
    <row r="118" spans="2:65" s="1" customFormat="1" ht="15.2" customHeight="1">
      <c r="B118" s="31"/>
      <c r="C118" s="26" t="s">
        <v>27</v>
      </c>
      <c r="F118" s="24" t="str">
        <f>IF(E18="","",E18)</f>
        <v>Vyplň údaj</v>
      </c>
      <c r="I118" s="26" t="s">
        <v>31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2"/>
      <c r="C120" s="113" t="s">
        <v>159</v>
      </c>
      <c r="D120" s="114" t="s">
        <v>58</v>
      </c>
      <c r="E120" s="114" t="s">
        <v>54</v>
      </c>
      <c r="F120" s="114" t="s">
        <v>55</v>
      </c>
      <c r="G120" s="114" t="s">
        <v>160</v>
      </c>
      <c r="H120" s="114" t="s">
        <v>161</v>
      </c>
      <c r="I120" s="114" t="s">
        <v>162</v>
      </c>
      <c r="J120" s="114" t="s">
        <v>137</v>
      </c>
      <c r="K120" s="115" t="s">
        <v>163</v>
      </c>
      <c r="L120" s="112"/>
      <c r="M120" s="58" t="s">
        <v>1</v>
      </c>
      <c r="N120" s="59" t="s">
        <v>37</v>
      </c>
      <c r="O120" s="59" t="s">
        <v>164</v>
      </c>
      <c r="P120" s="59" t="s">
        <v>165</v>
      </c>
      <c r="Q120" s="59" t="s">
        <v>166</v>
      </c>
      <c r="R120" s="59" t="s">
        <v>167</v>
      </c>
      <c r="S120" s="59" t="s">
        <v>168</v>
      </c>
      <c r="T120" s="60" t="s">
        <v>169</v>
      </c>
    </row>
    <row r="121" spans="2:65" s="1" customFormat="1" ht="22.9" customHeight="1">
      <c r="B121" s="31"/>
      <c r="C121" s="63" t="s">
        <v>170</v>
      </c>
      <c r="J121" s="116">
        <f>BK121</f>
        <v>0</v>
      </c>
      <c r="L121" s="31"/>
      <c r="M121" s="61"/>
      <c r="N121" s="52"/>
      <c r="O121" s="52"/>
      <c r="P121" s="117">
        <f>P122</f>
        <v>0</v>
      </c>
      <c r="Q121" s="52"/>
      <c r="R121" s="117">
        <f>R122</f>
        <v>0</v>
      </c>
      <c r="S121" s="52"/>
      <c r="T121" s="118">
        <f>T122</f>
        <v>0</v>
      </c>
      <c r="AT121" s="16" t="s">
        <v>72</v>
      </c>
      <c r="AU121" s="16" t="s">
        <v>139</v>
      </c>
      <c r="BK121" s="119">
        <f>BK122</f>
        <v>0</v>
      </c>
    </row>
    <row r="122" spans="2:65" s="11" customFormat="1" ht="25.9" customHeight="1">
      <c r="B122" s="120"/>
      <c r="D122" s="121" t="s">
        <v>72</v>
      </c>
      <c r="E122" s="122" t="s">
        <v>102</v>
      </c>
      <c r="F122" s="122" t="s">
        <v>103</v>
      </c>
      <c r="I122" s="123"/>
      <c r="J122" s="124">
        <f>BK122</f>
        <v>0</v>
      </c>
      <c r="L122" s="120"/>
      <c r="M122" s="125"/>
      <c r="P122" s="126">
        <f>P123+P134+P137+P144</f>
        <v>0</v>
      </c>
      <c r="R122" s="126">
        <f>R123+R134+R137+R144</f>
        <v>0</v>
      </c>
      <c r="T122" s="127">
        <f>T123+T134+T137+T144</f>
        <v>0</v>
      </c>
      <c r="AR122" s="121" t="s">
        <v>204</v>
      </c>
      <c r="AT122" s="128" t="s">
        <v>72</v>
      </c>
      <c r="AU122" s="128" t="s">
        <v>73</v>
      </c>
      <c r="AY122" s="121" t="s">
        <v>173</v>
      </c>
      <c r="BK122" s="129">
        <f>BK123+BK134+BK137+BK144</f>
        <v>0</v>
      </c>
    </row>
    <row r="123" spans="2:65" s="11" customFormat="1" ht="22.9" customHeight="1">
      <c r="B123" s="120"/>
      <c r="D123" s="121" t="s">
        <v>72</v>
      </c>
      <c r="E123" s="130" t="s">
        <v>1667</v>
      </c>
      <c r="F123" s="130" t="s">
        <v>1668</v>
      </c>
      <c r="I123" s="123"/>
      <c r="J123" s="131">
        <f>BK123</f>
        <v>0</v>
      </c>
      <c r="L123" s="120"/>
      <c r="M123" s="125"/>
      <c r="P123" s="126">
        <f>SUM(P124:P133)</f>
        <v>0</v>
      </c>
      <c r="R123" s="126">
        <f>SUM(R124:R133)</f>
        <v>0</v>
      </c>
      <c r="T123" s="127">
        <f>SUM(T124:T133)</f>
        <v>0</v>
      </c>
      <c r="AR123" s="121" t="s">
        <v>204</v>
      </c>
      <c r="AT123" s="128" t="s">
        <v>72</v>
      </c>
      <c r="AU123" s="128" t="s">
        <v>81</v>
      </c>
      <c r="AY123" s="121" t="s">
        <v>173</v>
      </c>
      <c r="BK123" s="129">
        <f>SUM(BK124:BK133)</f>
        <v>0</v>
      </c>
    </row>
    <row r="124" spans="2:65" s="1" customFormat="1" ht="16.5" customHeight="1">
      <c r="B124" s="31"/>
      <c r="C124" s="132" t="s">
        <v>81</v>
      </c>
      <c r="D124" s="132" t="s">
        <v>175</v>
      </c>
      <c r="E124" s="133" t="s">
        <v>1669</v>
      </c>
      <c r="F124" s="134" t="s">
        <v>1670</v>
      </c>
      <c r="G124" s="135" t="s">
        <v>1671</v>
      </c>
      <c r="H124" s="136">
        <v>1</v>
      </c>
      <c r="I124" s="137"/>
      <c r="J124" s="138">
        <f>ROUND(I124*H124,2)</f>
        <v>0</v>
      </c>
      <c r="K124" s="134" t="s">
        <v>179</v>
      </c>
      <c r="L124" s="31"/>
      <c r="M124" s="139" t="s">
        <v>1</v>
      </c>
      <c r="N124" s="140" t="s">
        <v>38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1672</v>
      </c>
      <c r="AT124" s="143" t="s">
        <v>175</v>
      </c>
      <c r="AU124" s="143" t="s">
        <v>83</v>
      </c>
      <c r="AY124" s="16" t="s">
        <v>173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81</v>
      </c>
      <c r="BK124" s="144">
        <f>ROUND(I124*H124,2)</f>
        <v>0</v>
      </c>
      <c r="BL124" s="16" t="s">
        <v>1672</v>
      </c>
      <c r="BM124" s="143" t="s">
        <v>1673</v>
      </c>
    </row>
    <row r="125" spans="2:65" s="1" customFormat="1" ht="11.25">
      <c r="B125" s="31"/>
      <c r="D125" s="145" t="s">
        <v>182</v>
      </c>
      <c r="F125" s="146" t="s">
        <v>1670</v>
      </c>
      <c r="I125" s="147"/>
      <c r="L125" s="31"/>
      <c r="M125" s="148"/>
      <c r="T125" s="55"/>
      <c r="AT125" s="16" t="s">
        <v>182</v>
      </c>
      <c r="AU125" s="16" t="s">
        <v>83</v>
      </c>
    </row>
    <row r="126" spans="2:65" s="1" customFormat="1" ht="16.5" customHeight="1">
      <c r="B126" s="31"/>
      <c r="C126" s="132" t="s">
        <v>83</v>
      </c>
      <c r="D126" s="132" t="s">
        <v>175</v>
      </c>
      <c r="E126" s="133" t="s">
        <v>1674</v>
      </c>
      <c r="F126" s="134" t="s">
        <v>1675</v>
      </c>
      <c r="G126" s="135" t="s">
        <v>1671</v>
      </c>
      <c r="H126" s="136">
        <v>1</v>
      </c>
      <c r="I126" s="137"/>
      <c r="J126" s="138">
        <f>ROUND(I126*H126,2)</f>
        <v>0</v>
      </c>
      <c r="K126" s="134" t="s">
        <v>179</v>
      </c>
      <c r="L126" s="31"/>
      <c r="M126" s="139" t="s">
        <v>1</v>
      </c>
      <c r="N126" s="140" t="s">
        <v>38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1672</v>
      </c>
      <c r="AT126" s="143" t="s">
        <v>175</v>
      </c>
      <c r="AU126" s="143" t="s">
        <v>83</v>
      </c>
      <c r="AY126" s="16" t="s">
        <v>173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81</v>
      </c>
      <c r="BK126" s="144">
        <f>ROUND(I126*H126,2)</f>
        <v>0</v>
      </c>
      <c r="BL126" s="16" t="s">
        <v>1672</v>
      </c>
      <c r="BM126" s="143" t="s">
        <v>1676</v>
      </c>
    </row>
    <row r="127" spans="2:65" s="1" customFormat="1" ht="11.25">
      <c r="B127" s="31"/>
      <c r="D127" s="145" t="s">
        <v>182</v>
      </c>
      <c r="F127" s="146" t="s">
        <v>1675</v>
      </c>
      <c r="I127" s="147"/>
      <c r="L127" s="31"/>
      <c r="M127" s="148"/>
      <c r="T127" s="55"/>
      <c r="AT127" s="16" t="s">
        <v>182</v>
      </c>
      <c r="AU127" s="16" t="s">
        <v>83</v>
      </c>
    </row>
    <row r="128" spans="2:65" s="1" customFormat="1" ht="16.5" customHeight="1">
      <c r="B128" s="31"/>
      <c r="C128" s="132" t="s">
        <v>192</v>
      </c>
      <c r="D128" s="132" t="s">
        <v>175</v>
      </c>
      <c r="E128" s="133" t="s">
        <v>1677</v>
      </c>
      <c r="F128" s="134" t="s">
        <v>1678</v>
      </c>
      <c r="G128" s="135" t="s">
        <v>1671</v>
      </c>
      <c r="H128" s="136">
        <v>1</v>
      </c>
      <c r="I128" s="137"/>
      <c r="J128" s="138">
        <f>ROUND(I128*H128,2)</f>
        <v>0</v>
      </c>
      <c r="K128" s="134" t="s">
        <v>179</v>
      </c>
      <c r="L128" s="31"/>
      <c r="M128" s="139" t="s">
        <v>1</v>
      </c>
      <c r="N128" s="140" t="s">
        <v>38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1672</v>
      </c>
      <c r="AT128" s="143" t="s">
        <v>175</v>
      </c>
      <c r="AU128" s="143" t="s">
        <v>83</v>
      </c>
      <c r="AY128" s="16" t="s">
        <v>173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81</v>
      </c>
      <c r="BK128" s="144">
        <f>ROUND(I128*H128,2)</f>
        <v>0</v>
      </c>
      <c r="BL128" s="16" t="s">
        <v>1672</v>
      </c>
      <c r="BM128" s="143" t="s">
        <v>1679</v>
      </c>
    </row>
    <row r="129" spans="2:65" s="1" customFormat="1" ht="11.25">
      <c r="B129" s="31"/>
      <c r="D129" s="145" t="s">
        <v>182</v>
      </c>
      <c r="F129" s="146" t="s">
        <v>1678</v>
      </c>
      <c r="I129" s="147"/>
      <c r="L129" s="31"/>
      <c r="M129" s="148"/>
      <c r="T129" s="55"/>
      <c r="AT129" s="16" t="s">
        <v>182</v>
      </c>
      <c r="AU129" s="16" t="s">
        <v>83</v>
      </c>
    </row>
    <row r="130" spans="2:65" s="1" customFormat="1" ht="16.5" customHeight="1">
      <c r="B130" s="31"/>
      <c r="C130" s="132" t="s">
        <v>180</v>
      </c>
      <c r="D130" s="132" t="s">
        <v>175</v>
      </c>
      <c r="E130" s="133" t="s">
        <v>1680</v>
      </c>
      <c r="F130" s="134" t="s">
        <v>1681</v>
      </c>
      <c r="G130" s="135" t="s">
        <v>1671</v>
      </c>
      <c r="H130" s="136">
        <v>1</v>
      </c>
      <c r="I130" s="137"/>
      <c r="J130" s="138">
        <f>ROUND(I130*H130,2)</f>
        <v>0</v>
      </c>
      <c r="K130" s="134" t="s">
        <v>179</v>
      </c>
      <c r="L130" s="31"/>
      <c r="M130" s="139" t="s">
        <v>1</v>
      </c>
      <c r="N130" s="140" t="s">
        <v>38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1672</v>
      </c>
      <c r="AT130" s="143" t="s">
        <v>175</v>
      </c>
      <c r="AU130" s="143" t="s">
        <v>83</v>
      </c>
      <c r="AY130" s="16" t="s">
        <v>173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81</v>
      </c>
      <c r="BK130" s="144">
        <f>ROUND(I130*H130,2)</f>
        <v>0</v>
      </c>
      <c r="BL130" s="16" t="s">
        <v>1672</v>
      </c>
      <c r="BM130" s="143" t="s">
        <v>1682</v>
      </c>
    </row>
    <row r="131" spans="2:65" s="1" customFormat="1" ht="11.25">
      <c r="B131" s="31"/>
      <c r="D131" s="145" t="s">
        <v>182</v>
      </c>
      <c r="F131" s="146" t="s">
        <v>1683</v>
      </c>
      <c r="I131" s="147"/>
      <c r="L131" s="31"/>
      <c r="M131" s="148"/>
      <c r="T131" s="55"/>
      <c r="AT131" s="16" t="s">
        <v>182</v>
      </c>
      <c r="AU131" s="16" t="s">
        <v>83</v>
      </c>
    </row>
    <row r="132" spans="2:65" s="1" customFormat="1" ht="24.2" customHeight="1">
      <c r="B132" s="31"/>
      <c r="C132" s="132" t="s">
        <v>204</v>
      </c>
      <c r="D132" s="132" t="s">
        <v>175</v>
      </c>
      <c r="E132" s="133" t="s">
        <v>1684</v>
      </c>
      <c r="F132" s="134" t="s">
        <v>1685</v>
      </c>
      <c r="G132" s="135" t="s">
        <v>1671</v>
      </c>
      <c r="H132" s="136">
        <v>1</v>
      </c>
      <c r="I132" s="137"/>
      <c r="J132" s="138">
        <f>ROUND(I132*H132,2)</f>
        <v>0</v>
      </c>
      <c r="K132" s="134" t="s">
        <v>1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1672</v>
      </c>
      <c r="AT132" s="143" t="s">
        <v>175</v>
      </c>
      <c r="AU132" s="143" t="s">
        <v>83</v>
      </c>
      <c r="AY132" s="16" t="s">
        <v>173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1672</v>
      </c>
      <c r="BM132" s="143" t="s">
        <v>1686</v>
      </c>
    </row>
    <row r="133" spans="2:65" s="1" customFormat="1" ht="11.25">
      <c r="B133" s="31"/>
      <c r="D133" s="145" t="s">
        <v>182</v>
      </c>
      <c r="F133" s="146" t="s">
        <v>1683</v>
      </c>
      <c r="I133" s="147"/>
      <c r="L133" s="31"/>
      <c r="M133" s="148"/>
      <c r="T133" s="55"/>
      <c r="AT133" s="16" t="s">
        <v>182</v>
      </c>
      <c r="AU133" s="16" t="s">
        <v>83</v>
      </c>
    </row>
    <row r="134" spans="2:65" s="11" customFormat="1" ht="22.9" customHeight="1">
      <c r="B134" s="120"/>
      <c r="D134" s="121" t="s">
        <v>72</v>
      </c>
      <c r="E134" s="130" t="s">
        <v>1687</v>
      </c>
      <c r="F134" s="130" t="s">
        <v>1688</v>
      </c>
      <c r="I134" s="123"/>
      <c r="J134" s="131">
        <f>BK134</f>
        <v>0</v>
      </c>
      <c r="L134" s="120"/>
      <c r="M134" s="125"/>
      <c r="P134" s="126">
        <f>SUM(P135:P136)</f>
        <v>0</v>
      </c>
      <c r="R134" s="126">
        <f>SUM(R135:R136)</f>
        <v>0</v>
      </c>
      <c r="T134" s="127">
        <f>SUM(T135:T136)</f>
        <v>0</v>
      </c>
      <c r="AR134" s="121" t="s">
        <v>204</v>
      </c>
      <c r="AT134" s="128" t="s">
        <v>72</v>
      </c>
      <c r="AU134" s="128" t="s">
        <v>81</v>
      </c>
      <c r="AY134" s="121" t="s">
        <v>173</v>
      </c>
      <c r="BK134" s="129">
        <f>SUM(BK135:BK136)</f>
        <v>0</v>
      </c>
    </row>
    <row r="135" spans="2:65" s="1" customFormat="1" ht="16.5" customHeight="1">
      <c r="B135" s="31"/>
      <c r="C135" s="132" t="s">
        <v>213</v>
      </c>
      <c r="D135" s="132" t="s">
        <v>175</v>
      </c>
      <c r="E135" s="133" t="s">
        <v>1689</v>
      </c>
      <c r="F135" s="134" t="s">
        <v>1688</v>
      </c>
      <c r="G135" s="135" t="s">
        <v>1671</v>
      </c>
      <c r="H135" s="136">
        <v>1</v>
      </c>
      <c r="I135" s="137"/>
      <c r="J135" s="138">
        <f>ROUND(I135*H135,2)</f>
        <v>0</v>
      </c>
      <c r="K135" s="134" t="s">
        <v>179</v>
      </c>
      <c r="L135" s="31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1672</v>
      </c>
      <c r="AT135" s="143" t="s">
        <v>175</v>
      </c>
      <c r="AU135" s="143" t="s">
        <v>83</v>
      </c>
      <c r="AY135" s="16" t="s">
        <v>173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81</v>
      </c>
      <c r="BK135" s="144">
        <f>ROUND(I135*H135,2)</f>
        <v>0</v>
      </c>
      <c r="BL135" s="16" t="s">
        <v>1672</v>
      </c>
      <c r="BM135" s="143" t="s">
        <v>1690</v>
      </c>
    </row>
    <row r="136" spans="2:65" s="1" customFormat="1" ht="11.25">
      <c r="B136" s="31"/>
      <c r="D136" s="145" t="s">
        <v>182</v>
      </c>
      <c r="F136" s="146" t="s">
        <v>1688</v>
      </c>
      <c r="I136" s="147"/>
      <c r="L136" s="31"/>
      <c r="M136" s="148"/>
      <c r="T136" s="55"/>
      <c r="AT136" s="16" t="s">
        <v>182</v>
      </c>
      <c r="AU136" s="16" t="s">
        <v>83</v>
      </c>
    </row>
    <row r="137" spans="2:65" s="11" customFormat="1" ht="22.9" customHeight="1">
      <c r="B137" s="120"/>
      <c r="D137" s="121" t="s">
        <v>72</v>
      </c>
      <c r="E137" s="130" t="s">
        <v>1691</v>
      </c>
      <c r="F137" s="130" t="s">
        <v>1692</v>
      </c>
      <c r="I137" s="123"/>
      <c r="J137" s="131">
        <f>BK137</f>
        <v>0</v>
      </c>
      <c r="L137" s="120"/>
      <c r="M137" s="125"/>
      <c r="P137" s="126">
        <f>SUM(P138:P143)</f>
        <v>0</v>
      </c>
      <c r="R137" s="126">
        <f>SUM(R138:R143)</f>
        <v>0</v>
      </c>
      <c r="T137" s="127">
        <f>SUM(T138:T143)</f>
        <v>0</v>
      </c>
      <c r="AR137" s="121" t="s">
        <v>204</v>
      </c>
      <c r="AT137" s="128" t="s">
        <v>72</v>
      </c>
      <c r="AU137" s="128" t="s">
        <v>81</v>
      </c>
      <c r="AY137" s="121" t="s">
        <v>173</v>
      </c>
      <c r="BK137" s="129">
        <f>SUM(BK138:BK143)</f>
        <v>0</v>
      </c>
    </row>
    <row r="138" spans="2:65" s="1" customFormat="1" ht="37.9" customHeight="1">
      <c r="B138" s="31"/>
      <c r="C138" s="132" t="s">
        <v>220</v>
      </c>
      <c r="D138" s="132" t="s">
        <v>175</v>
      </c>
      <c r="E138" s="133" t="s">
        <v>1693</v>
      </c>
      <c r="F138" s="134" t="s">
        <v>1694</v>
      </c>
      <c r="G138" s="135" t="s">
        <v>1671</v>
      </c>
      <c r="H138" s="136">
        <v>1</v>
      </c>
      <c r="I138" s="137"/>
      <c r="J138" s="138">
        <f>ROUND(I138*H138,2)</f>
        <v>0</v>
      </c>
      <c r="K138" s="134" t="s">
        <v>179</v>
      </c>
      <c r="L138" s="31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1672</v>
      </c>
      <c r="AT138" s="143" t="s">
        <v>175</v>
      </c>
      <c r="AU138" s="143" t="s">
        <v>83</v>
      </c>
      <c r="AY138" s="16" t="s">
        <v>173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81</v>
      </c>
      <c r="BK138" s="144">
        <f>ROUND(I138*H138,2)</f>
        <v>0</v>
      </c>
      <c r="BL138" s="16" t="s">
        <v>1672</v>
      </c>
      <c r="BM138" s="143" t="s">
        <v>1695</v>
      </c>
    </row>
    <row r="139" spans="2:65" s="1" customFormat="1" ht="19.5">
      <c r="B139" s="31"/>
      <c r="D139" s="145" t="s">
        <v>182</v>
      </c>
      <c r="F139" s="146" t="s">
        <v>1694</v>
      </c>
      <c r="I139" s="147"/>
      <c r="L139" s="31"/>
      <c r="M139" s="148"/>
      <c r="T139" s="55"/>
      <c r="AT139" s="16" t="s">
        <v>182</v>
      </c>
      <c r="AU139" s="16" t="s">
        <v>83</v>
      </c>
    </row>
    <row r="140" spans="2:65" s="1" customFormat="1" ht="44.25" customHeight="1">
      <c r="B140" s="31"/>
      <c r="C140" s="132" t="s">
        <v>208</v>
      </c>
      <c r="D140" s="132" t="s">
        <v>175</v>
      </c>
      <c r="E140" s="133" t="s">
        <v>1696</v>
      </c>
      <c r="F140" s="134" t="s">
        <v>1697</v>
      </c>
      <c r="G140" s="135" t="s">
        <v>1671</v>
      </c>
      <c r="H140" s="136">
        <v>1</v>
      </c>
      <c r="I140" s="137"/>
      <c r="J140" s="138">
        <f>ROUND(I140*H140,2)</f>
        <v>0</v>
      </c>
      <c r="K140" s="134" t="s">
        <v>179</v>
      </c>
      <c r="L140" s="31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1672</v>
      </c>
      <c r="AT140" s="143" t="s">
        <v>175</v>
      </c>
      <c r="AU140" s="143" t="s">
        <v>83</v>
      </c>
      <c r="AY140" s="16" t="s">
        <v>173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81</v>
      </c>
      <c r="BK140" s="144">
        <f>ROUND(I140*H140,2)</f>
        <v>0</v>
      </c>
      <c r="BL140" s="16" t="s">
        <v>1672</v>
      </c>
      <c r="BM140" s="143" t="s">
        <v>1698</v>
      </c>
    </row>
    <row r="141" spans="2:65" s="1" customFormat="1" ht="29.25">
      <c r="B141" s="31"/>
      <c r="D141" s="145" t="s">
        <v>182</v>
      </c>
      <c r="F141" s="146" t="s">
        <v>1697</v>
      </c>
      <c r="I141" s="147"/>
      <c r="L141" s="31"/>
      <c r="M141" s="148"/>
      <c r="T141" s="55"/>
      <c r="AT141" s="16" t="s">
        <v>182</v>
      </c>
      <c r="AU141" s="16" t="s">
        <v>83</v>
      </c>
    </row>
    <row r="142" spans="2:65" s="1" customFormat="1" ht="24.2" customHeight="1">
      <c r="B142" s="31"/>
      <c r="C142" s="132" t="s">
        <v>231</v>
      </c>
      <c r="D142" s="132" t="s">
        <v>175</v>
      </c>
      <c r="E142" s="133" t="s">
        <v>1699</v>
      </c>
      <c r="F142" s="134" t="s">
        <v>1700</v>
      </c>
      <c r="G142" s="135" t="s">
        <v>1671</v>
      </c>
      <c r="H142" s="136">
        <v>1</v>
      </c>
      <c r="I142" s="137"/>
      <c r="J142" s="138">
        <f>ROUND(I142*H142,2)</f>
        <v>0</v>
      </c>
      <c r="K142" s="134" t="s">
        <v>179</v>
      </c>
      <c r="L142" s="31"/>
      <c r="M142" s="139" t="s">
        <v>1</v>
      </c>
      <c r="N142" s="140" t="s">
        <v>38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1672</v>
      </c>
      <c r="AT142" s="143" t="s">
        <v>175</v>
      </c>
      <c r="AU142" s="143" t="s">
        <v>83</v>
      </c>
      <c r="AY142" s="16" t="s">
        <v>173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81</v>
      </c>
      <c r="BK142" s="144">
        <f>ROUND(I142*H142,2)</f>
        <v>0</v>
      </c>
      <c r="BL142" s="16" t="s">
        <v>1672</v>
      </c>
      <c r="BM142" s="143" t="s">
        <v>1701</v>
      </c>
    </row>
    <row r="143" spans="2:65" s="1" customFormat="1" ht="11.25">
      <c r="B143" s="31"/>
      <c r="D143" s="145" t="s">
        <v>182</v>
      </c>
      <c r="F143" s="146" t="s">
        <v>1700</v>
      </c>
      <c r="I143" s="147"/>
      <c r="L143" s="31"/>
      <c r="M143" s="148"/>
      <c r="T143" s="55"/>
      <c r="AT143" s="16" t="s">
        <v>182</v>
      </c>
      <c r="AU143" s="16" t="s">
        <v>83</v>
      </c>
    </row>
    <row r="144" spans="2:65" s="11" customFormat="1" ht="22.9" customHeight="1">
      <c r="B144" s="120"/>
      <c r="D144" s="121" t="s">
        <v>72</v>
      </c>
      <c r="E144" s="130" t="s">
        <v>1702</v>
      </c>
      <c r="F144" s="130" t="s">
        <v>1703</v>
      </c>
      <c r="I144" s="123"/>
      <c r="J144" s="131">
        <f>BK144</f>
        <v>0</v>
      </c>
      <c r="L144" s="120"/>
      <c r="M144" s="125"/>
      <c r="P144" s="126">
        <f>SUM(P145:P152)</f>
        <v>0</v>
      </c>
      <c r="R144" s="126">
        <f>SUM(R145:R152)</f>
        <v>0</v>
      </c>
      <c r="T144" s="127">
        <f>SUM(T145:T152)</f>
        <v>0</v>
      </c>
      <c r="AR144" s="121" t="s">
        <v>204</v>
      </c>
      <c r="AT144" s="128" t="s">
        <v>72</v>
      </c>
      <c r="AU144" s="128" t="s">
        <v>81</v>
      </c>
      <c r="AY144" s="121" t="s">
        <v>173</v>
      </c>
      <c r="BK144" s="129">
        <f>SUM(BK145:BK152)</f>
        <v>0</v>
      </c>
    </row>
    <row r="145" spans="2:65" s="1" customFormat="1" ht="24.2" customHeight="1">
      <c r="B145" s="31"/>
      <c r="C145" s="132" t="s">
        <v>237</v>
      </c>
      <c r="D145" s="132" t="s">
        <v>175</v>
      </c>
      <c r="E145" s="133" t="s">
        <v>1704</v>
      </c>
      <c r="F145" s="134" t="s">
        <v>1705</v>
      </c>
      <c r="G145" s="135" t="s">
        <v>1671</v>
      </c>
      <c r="H145" s="136">
        <v>1</v>
      </c>
      <c r="I145" s="137"/>
      <c r="J145" s="138">
        <f>ROUND(I145*H145,2)</f>
        <v>0</v>
      </c>
      <c r="K145" s="134" t="s">
        <v>179</v>
      </c>
      <c r="L145" s="31"/>
      <c r="M145" s="139" t="s">
        <v>1</v>
      </c>
      <c r="N145" s="140" t="s">
        <v>38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1672</v>
      </c>
      <c r="AT145" s="143" t="s">
        <v>175</v>
      </c>
      <c r="AU145" s="143" t="s">
        <v>83</v>
      </c>
      <c r="AY145" s="16" t="s">
        <v>173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81</v>
      </c>
      <c r="BK145" s="144">
        <f>ROUND(I145*H145,2)</f>
        <v>0</v>
      </c>
      <c r="BL145" s="16" t="s">
        <v>1672</v>
      </c>
      <c r="BM145" s="143" t="s">
        <v>1706</v>
      </c>
    </row>
    <row r="146" spans="2:65" s="1" customFormat="1" ht="11.25">
      <c r="B146" s="31"/>
      <c r="D146" s="145" t="s">
        <v>182</v>
      </c>
      <c r="F146" s="146" t="s">
        <v>1705</v>
      </c>
      <c r="I146" s="147"/>
      <c r="L146" s="31"/>
      <c r="M146" s="148"/>
      <c r="T146" s="55"/>
      <c r="AT146" s="16" t="s">
        <v>182</v>
      </c>
      <c r="AU146" s="16" t="s">
        <v>83</v>
      </c>
    </row>
    <row r="147" spans="2:65" s="1" customFormat="1" ht="21.75" customHeight="1">
      <c r="B147" s="31"/>
      <c r="C147" s="132" t="s">
        <v>242</v>
      </c>
      <c r="D147" s="132" t="s">
        <v>175</v>
      </c>
      <c r="E147" s="133" t="s">
        <v>1707</v>
      </c>
      <c r="F147" s="134" t="s">
        <v>1708</v>
      </c>
      <c r="G147" s="135" t="s">
        <v>1671</v>
      </c>
      <c r="H147" s="136">
        <v>1</v>
      </c>
      <c r="I147" s="137"/>
      <c r="J147" s="138">
        <f>ROUND(I147*H147,2)</f>
        <v>0</v>
      </c>
      <c r="K147" s="134" t="s">
        <v>1</v>
      </c>
      <c r="L147" s="31"/>
      <c r="M147" s="139" t="s">
        <v>1</v>
      </c>
      <c r="N147" s="140" t="s">
        <v>38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1672</v>
      </c>
      <c r="AT147" s="143" t="s">
        <v>175</v>
      </c>
      <c r="AU147" s="143" t="s">
        <v>83</v>
      </c>
      <c r="AY147" s="16" t="s">
        <v>173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81</v>
      </c>
      <c r="BK147" s="144">
        <f>ROUND(I147*H147,2)</f>
        <v>0</v>
      </c>
      <c r="BL147" s="16" t="s">
        <v>1672</v>
      </c>
      <c r="BM147" s="143" t="s">
        <v>1709</v>
      </c>
    </row>
    <row r="148" spans="2:65" s="1" customFormat="1" ht="11.25">
      <c r="B148" s="31"/>
      <c r="D148" s="145" t="s">
        <v>182</v>
      </c>
      <c r="F148" s="146" t="s">
        <v>1710</v>
      </c>
      <c r="I148" s="147"/>
      <c r="L148" s="31"/>
      <c r="M148" s="148"/>
      <c r="T148" s="55"/>
      <c r="AT148" s="16" t="s">
        <v>182</v>
      </c>
      <c r="AU148" s="16" t="s">
        <v>83</v>
      </c>
    </row>
    <row r="149" spans="2:65" s="1" customFormat="1" ht="24.2" customHeight="1">
      <c r="B149" s="31"/>
      <c r="C149" s="132" t="s">
        <v>8</v>
      </c>
      <c r="D149" s="132" t="s">
        <v>175</v>
      </c>
      <c r="E149" s="133" t="s">
        <v>1711</v>
      </c>
      <c r="F149" s="134" t="s">
        <v>1712</v>
      </c>
      <c r="G149" s="135" t="s">
        <v>1671</v>
      </c>
      <c r="H149" s="136">
        <v>1</v>
      </c>
      <c r="I149" s="137"/>
      <c r="J149" s="138">
        <f>ROUND(I149*H149,2)</f>
        <v>0</v>
      </c>
      <c r="K149" s="134" t="s">
        <v>179</v>
      </c>
      <c r="L149" s="31"/>
      <c r="M149" s="139" t="s">
        <v>1</v>
      </c>
      <c r="N149" s="140" t="s">
        <v>38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1672</v>
      </c>
      <c r="AT149" s="143" t="s">
        <v>175</v>
      </c>
      <c r="AU149" s="143" t="s">
        <v>83</v>
      </c>
      <c r="AY149" s="16" t="s">
        <v>173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81</v>
      </c>
      <c r="BK149" s="144">
        <f>ROUND(I149*H149,2)</f>
        <v>0</v>
      </c>
      <c r="BL149" s="16" t="s">
        <v>1672</v>
      </c>
      <c r="BM149" s="143" t="s">
        <v>1713</v>
      </c>
    </row>
    <row r="150" spans="2:65" s="1" customFormat="1" ht="11.25">
      <c r="B150" s="31"/>
      <c r="D150" s="145" t="s">
        <v>182</v>
      </c>
      <c r="F150" s="146" t="s">
        <v>1714</v>
      </c>
      <c r="I150" s="147"/>
      <c r="L150" s="31"/>
      <c r="M150" s="148"/>
      <c r="T150" s="55"/>
      <c r="AT150" s="16" t="s">
        <v>182</v>
      </c>
      <c r="AU150" s="16" t="s">
        <v>83</v>
      </c>
    </row>
    <row r="151" spans="2:65" s="1" customFormat="1" ht="44.25" customHeight="1">
      <c r="B151" s="31"/>
      <c r="C151" s="132" t="s">
        <v>252</v>
      </c>
      <c r="D151" s="132" t="s">
        <v>175</v>
      </c>
      <c r="E151" s="133" t="s">
        <v>1715</v>
      </c>
      <c r="F151" s="134" t="s">
        <v>1716</v>
      </c>
      <c r="G151" s="135" t="s">
        <v>1671</v>
      </c>
      <c r="H151" s="136">
        <v>1</v>
      </c>
      <c r="I151" s="137"/>
      <c r="J151" s="138">
        <f>ROUND(I151*H151,2)</f>
        <v>0</v>
      </c>
      <c r="K151" s="134" t="s">
        <v>1</v>
      </c>
      <c r="L151" s="31"/>
      <c r="M151" s="139" t="s">
        <v>1</v>
      </c>
      <c r="N151" s="140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1672</v>
      </c>
      <c r="AT151" s="143" t="s">
        <v>175</v>
      </c>
      <c r="AU151" s="143" t="s">
        <v>83</v>
      </c>
      <c r="AY151" s="16" t="s">
        <v>173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81</v>
      </c>
      <c r="BK151" s="144">
        <f>ROUND(I151*H151,2)</f>
        <v>0</v>
      </c>
      <c r="BL151" s="16" t="s">
        <v>1672</v>
      </c>
      <c r="BM151" s="143" t="s">
        <v>1717</v>
      </c>
    </row>
    <row r="152" spans="2:65" s="1" customFormat="1" ht="29.25">
      <c r="B152" s="31"/>
      <c r="D152" s="145" t="s">
        <v>182</v>
      </c>
      <c r="F152" s="146" t="s">
        <v>1716</v>
      </c>
      <c r="I152" s="147"/>
      <c r="L152" s="31"/>
      <c r="M152" s="187"/>
      <c r="N152" s="188"/>
      <c r="O152" s="188"/>
      <c r="P152" s="188"/>
      <c r="Q152" s="188"/>
      <c r="R152" s="188"/>
      <c r="S152" s="188"/>
      <c r="T152" s="189"/>
      <c r="AT152" s="16" t="s">
        <v>182</v>
      </c>
      <c r="AU152" s="16" t="s">
        <v>83</v>
      </c>
    </row>
    <row r="153" spans="2:65" s="1" customFormat="1" ht="6.95" customHeight="1"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31"/>
    </row>
  </sheetData>
  <sheetProtection algorithmName="SHA-512" hashValue="PM5c4xDKXl5RhjkDQa+l195pX3F/qVAKonUEtAG1ZcdhJVexGLDGNCysXGemKlnW/riETfT87wyZlwZZi4O7UQ==" saltValue="Ddw+CHdxudt5EaLuivmQbg==" spinCount="100000" sheet="1" objects="1" scenarios="1" formatColumns="0" formatRows="0" autoFilter="0"/>
  <autoFilter ref="C120:K152" xr:uid="{00000000-0009-0000-0000-000008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D.1.1 - ASŘ</vt:lpstr>
      <vt:lpstr>UT - Ústřední vytápění</vt:lpstr>
      <vt:lpstr>ZTI - ZDRAVOTNĚ TECHNICKÉ...</vt:lpstr>
      <vt:lpstr>VZT - Vzduchotechnika</vt:lpstr>
      <vt:lpstr>EL - Elektrorozvody</vt:lpstr>
      <vt:lpstr>MaR - Měření a regulace</vt:lpstr>
      <vt:lpstr>ČP - Vestavba</vt:lpstr>
      <vt:lpstr>VRN - Vedlejší rozpočtové...</vt:lpstr>
      <vt:lpstr>Seznam figur</vt:lpstr>
      <vt:lpstr>'ČP - Vestavba'!Názvy_tisku</vt:lpstr>
      <vt:lpstr>'D.1.1 - ASŘ'!Názvy_tisku</vt:lpstr>
      <vt:lpstr>'EL - Elektrorozvody'!Názvy_tisku</vt:lpstr>
      <vt:lpstr>'MaR - Měření a regulace'!Názvy_tisku</vt:lpstr>
      <vt:lpstr>'Rekapitulace stavby'!Názvy_tisku</vt:lpstr>
      <vt:lpstr>'Seznam figur'!Názvy_tisku</vt:lpstr>
      <vt:lpstr>'UT - Ústřední vytápění'!Názvy_tisku</vt:lpstr>
      <vt:lpstr>'VRN - Vedlejší rozpočtové...'!Názvy_tisku</vt:lpstr>
      <vt:lpstr>'VZT - Vzduchotechnika'!Názvy_tisku</vt:lpstr>
      <vt:lpstr>'ZTI - ZDRAVOTNĚ TECHNICKÉ...'!Názvy_tisku</vt:lpstr>
      <vt:lpstr>'ČP - Vestavba'!Oblast_tisku</vt:lpstr>
      <vt:lpstr>'D.1.1 - ASŘ'!Oblast_tisku</vt:lpstr>
      <vt:lpstr>'EL - Elektrorozvody'!Oblast_tisku</vt:lpstr>
      <vt:lpstr>'MaR - Měření a regulace'!Oblast_tisku</vt:lpstr>
      <vt:lpstr>'Rekapitulace stavby'!Oblast_tisku</vt:lpstr>
      <vt:lpstr>'Seznam figur'!Oblast_tisku</vt:lpstr>
      <vt:lpstr>'UT - Ústřední vytápění'!Oblast_tisku</vt:lpstr>
      <vt:lpstr>'VRN - Vedlejší rozpočtové...'!Oblast_tisku</vt:lpstr>
      <vt:lpstr>'VZT - Vzduchotechnika'!Oblast_tisku</vt:lpstr>
      <vt:lpstr>'ZTI - ZDRAVOTNĚ TECHNICKÉ...'!Oblast_tisku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2025-09-12T06:04:55Z</dcterms:created>
  <dcterms:modified xsi:type="dcterms:W3CDTF">2025-09-12T06:05:39Z</dcterms:modified>
</cp:coreProperties>
</file>