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6C7C3C2-D34D-4C09-BF6D-6FE10563F5B9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Rekapitulace stavby" sheetId="1" state="veryHidden" r:id="rId1"/>
    <sheet name="01 - Střechy, světlíky" sheetId="2" r:id="rId2"/>
  </sheets>
  <definedNames>
    <definedName name="_xlnm._FilterDatabase" localSheetId="1" hidden="1">'01 - Střechy, světlíky'!$C$123:$K$190</definedName>
    <definedName name="_xlnm.Print_Titles" localSheetId="1">'01 - Střechy, světlíky'!$123:$123</definedName>
    <definedName name="_xlnm.Print_Titles" localSheetId="0">'Rekapitulace stavby'!$92:$92</definedName>
    <definedName name="_xlnm.Print_Area" localSheetId="1">'01 - Střechy, světlíky'!$C$111:$J$190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5" i="2" s="1"/>
  <c r="E15" i="2"/>
  <c r="E18" i="2"/>
  <c r="E21" i="2"/>
  <c r="E24" i="2"/>
  <c r="E87" i="2"/>
  <c r="J37" i="2" l="1"/>
  <c r="J36" i="2"/>
  <c r="AY95" i="1"/>
  <c r="J35" i="2"/>
  <c r="AX95" i="1" s="1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T162" i="2" s="1"/>
  <c r="R163" i="2"/>
  <c r="R162" i="2" s="1"/>
  <c r="P163" i="2"/>
  <c r="P162" i="2" s="1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F89" i="2"/>
  <c r="J24" i="2"/>
  <c r="J23" i="2"/>
  <c r="J21" i="2"/>
  <c r="J91" i="2"/>
  <c r="J20" i="2"/>
  <c r="J18" i="2"/>
  <c r="F92" i="2"/>
  <c r="J17" i="2"/>
  <c r="J15" i="2"/>
  <c r="J14" i="2"/>
  <c r="J12" i="2"/>
  <c r="J89" i="2" s="1"/>
  <c r="L90" i="1"/>
  <c r="AM90" i="1"/>
  <c r="AM89" i="1"/>
  <c r="L89" i="1"/>
  <c r="AM87" i="1"/>
  <c r="L87" i="1"/>
  <c r="L85" i="1"/>
  <c r="L84" i="1"/>
  <c r="J184" i="2"/>
  <c r="J150" i="2"/>
  <c r="BK172" i="2"/>
  <c r="J154" i="2"/>
  <c r="BK181" i="2"/>
  <c r="J143" i="2"/>
  <c r="BK179" i="2"/>
  <c r="BK152" i="2"/>
  <c r="BK143" i="2"/>
  <c r="J185" i="2"/>
  <c r="BK168" i="2"/>
  <c r="J127" i="2"/>
  <c r="J171" i="2"/>
  <c r="BK139" i="2"/>
  <c r="BK148" i="2"/>
  <c r="J140" i="2"/>
  <c r="BK129" i="2"/>
  <c r="BK165" i="2"/>
  <c r="J179" i="2"/>
  <c r="BK166" i="2"/>
  <c r="BK128" i="2"/>
  <c r="J151" i="2"/>
  <c r="J133" i="2"/>
  <c r="J168" i="2"/>
  <c r="J146" i="2"/>
  <c r="BK135" i="2"/>
  <c r="J176" i="2"/>
  <c r="J136" i="2"/>
  <c r="J182" i="2"/>
  <c r="BK154" i="2"/>
  <c r="BK167" i="2"/>
  <c r="BK161" i="2"/>
  <c r="J145" i="2"/>
  <c r="J132" i="2"/>
  <c r="J189" i="2"/>
  <c r="J160" i="2"/>
  <c r="BK177" i="2"/>
  <c r="BK169" i="2"/>
  <c r="J134" i="2"/>
  <c r="J155" i="2"/>
  <c r="BK137" i="2"/>
  <c r="BK175" i="2"/>
  <c r="J144" i="2"/>
  <c r="BK190" i="2"/>
  <c r="J139" i="2"/>
  <c r="BK176" i="2"/>
  <c r="J149" i="2"/>
  <c r="J141" i="2"/>
  <c r="J157" i="2"/>
  <c r="BK131" i="2"/>
  <c r="J166" i="2"/>
  <c r="BK188" i="2"/>
  <c r="J175" i="2"/>
  <c r="J156" i="2"/>
  <c r="J129" i="2"/>
  <c r="J152" i="2"/>
  <c r="J190" i="2"/>
  <c r="J167" i="2"/>
  <c r="BK142" i="2"/>
  <c r="J188" i="2"/>
  <c r="BK163" i="2"/>
  <c r="BK132" i="2"/>
  <c r="BK157" i="2"/>
  <c r="J170" i="2"/>
  <c r="J165" i="2"/>
  <c r="BK146" i="2"/>
  <c r="BK170" i="2"/>
  <c r="BK155" i="2"/>
  <c r="BK173" i="2"/>
  <c r="BK160" i="2"/>
  <c r="BK186" i="2"/>
  <c r="BK149" i="2"/>
  <c r="J130" i="2"/>
  <c r="J173" i="2"/>
  <c r="J148" i="2"/>
  <c r="J128" i="2"/>
  <c r="J180" i="2"/>
  <c r="BK151" i="2"/>
  <c r="BK184" i="2"/>
  <c r="BK156" i="2"/>
  <c r="J158" i="2"/>
  <c r="BK136" i="2"/>
  <c r="BK180" i="2"/>
  <c r="BK182" i="2"/>
  <c r="BK171" i="2"/>
  <c r="BK145" i="2"/>
  <c r="J161" i="2"/>
  <c r="BK140" i="2"/>
  <c r="BK189" i="2"/>
  <c r="J163" i="2"/>
  <c r="J138" i="2"/>
  <c r="J181" i="2"/>
  <c r="BK150" i="2"/>
  <c r="J186" i="2"/>
  <c r="J172" i="2"/>
  <c r="BK141" i="2"/>
  <c r="BK133" i="2"/>
  <c r="BK147" i="2"/>
  <c r="J137" i="2"/>
  <c r="BK127" i="2"/>
  <c r="J177" i="2"/>
  <c r="BK138" i="2"/>
  <c r="J174" i="2"/>
  <c r="J147" i="2"/>
  <c r="BK158" i="2"/>
  <c r="J135" i="2"/>
  <c r="BK185" i="2"/>
  <c r="J153" i="2"/>
  <c r="J131" i="2"/>
  <c r="J169" i="2"/>
  <c r="AS94" i="1"/>
  <c r="BK174" i="2"/>
  <c r="J142" i="2"/>
  <c r="BK134" i="2"/>
  <c r="BK153" i="2"/>
  <c r="BK144" i="2"/>
  <c r="BK130" i="2"/>
  <c r="BK126" i="2" l="1"/>
  <c r="J126" i="2" s="1"/>
  <c r="J98" i="2" s="1"/>
  <c r="BK164" i="2"/>
  <c r="J164" i="2" s="1"/>
  <c r="J101" i="2" s="1"/>
  <c r="T178" i="2"/>
  <c r="P126" i="2"/>
  <c r="T159" i="2"/>
  <c r="BK178" i="2"/>
  <c r="J178" i="2" s="1"/>
  <c r="J102" i="2" s="1"/>
  <c r="T183" i="2"/>
  <c r="R126" i="2"/>
  <c r="T164" i="2"/>
  <c r="R183" i="2"/>
  <c r="BK187" i="2"/>
  <c r="J187" i="2" s="1"/>
  <c r="J104" i="2" s="1"/>
  <c r="P159" i="2"/>
  <c r="P164" i="2"/>
  <c r="P178" i="2"/>
  <c r="P183" i="2"/>
  <c r="P187" i="2"/>
  <c r="BK159" i="2"/>
  <c r="J159" i="2" s="1"/>
  <c r="J99" i="2" s="1"/>
  <c r="R164" i="2"/>
  <c r="BK183" i="2"/>
  <c r="J183" i="2" s="1"/>
  <c r="J103" i="2" s="1"/>
  <c r="R187" i="2"/>
  <c r="T126" i="2"/>
  <c r="R159" i="2"/>
  <c r="R178" i="2"/>
  <c r="T187" i="2"/>
  <c r="BK162" i="2"/>
  <c r="J162" i="2" s="1"/>
  <c r="J100" i="2" s="1"/>
  <c r="BE143" i="2"/>
  <c r="BE127" i="2"/>
  <c r="BE128" i="2"/>
  <c r="BE135" i="2"/>
  <c r="BE144" i="2"/>
  <c r="BE154" i="2"/>
  <c r="BE166" i="2"/>
  <c r="F91" i="2"/>
  <c r="BE129" i="2"/>
  <c r="BE130" i="2"/>
  <c r="BE137" i="2"/>
  <c r="BE140" i="2"/>
  <c r="BE161" i="2"/>
  <c r="BE167" i="2"/>
  <c r="BE173" i="2"/>
  <c r="BE181" i="2"/>
  <c r="BE133" i="2"/>
  <c r="BE134" i="2"/>
  <c r="BE148" i="2"/>
  <c r="BE149" i="2"/>
  <c r="BE153" i="2"/>
  <c r="BE155" i="2"/>
  <c r="BE158" i="2"/>
  <c r="BE160" i="2"/>
  <c r="BE170" i="2"/>
  <c r="BE171" i="2"/>
  <c r="BE174" i="2"/>
  <c r="BE177" i="2"/>
  <c r="BE186" i="2"/>
  <c r="BE151" i="2"/>
  <c r="BE156" i="2"/>
  <c r="BE165" i="2"/>
  <c r="BE172" i="2"/>
  <c r="J92" i="2"/>
  <c r="BE145" i="2"/>
  <c r="BE146" i="2"/>
  <c r="BE147" i="2"/>
  <c r="BE175" i="2"/>
  <c r="BE180" i="2"/>
  <c r="BE184" i="2"/>
  <c r="BE185" i="2"/>
  <c r="BE188" i="2"/>
  <c r="BE189" i="2"/>
  <c r="BE190" i="2"/>
  <c r="BE136" i="2"/>
  <c r="BE138" i="2"/>
  <c r="BE139" i="2"/>
  <c r="BE142" i="2"/>
  <c r="BE150" i="2"/>
  <c r="BE152" i="2"/>
  <c r="BE157" i="2"/>
  <c r="BE163" i="2"/>
  <c r="BE168" i="2"/>
  <c r="BE176" i="2"/>
  <c r="BE131" i="2"/>
  <c r="BE132" i="2"/>
  <c r="BE141" i="2"/>
  <c r="BE169" i="2"/>
  <c r="BE179" i="2"/>
  <c r="BE182" i="2"/>
  <c r="F36" i="2"/>
  <c r="BC95" i="1" s="1"/>
  <c r="BC94" i="1" s="1"/>
  <c r="W32" i="1" s="1"/>
  <c r="J34" i="2"/>
  <c r="AW95" i="1" s="1"/>
  <c r="F37" i="2"/>
  <c r="BD95" i="1" s="1"/>
  <c r="BD94" i="1" s="1"/>
  <c r="W33" i="1" s="1"/>
  <c r="F35" i="2"/>
  <c r="BB95" i="1" s="1"/>
  <c r="BB94" i="1" s="1"/>
  <c r="W31" i="1" s="1"/>
  <c r="F34" i="2"/>
  <c r="BA95" i="1" s="1"/>
  <c r="BA94" i="1" s="1"/>
  <c r="W30" i="1" s="1"/>
  <c r="T125" i="2" l="1"/>
  <c r="T124" i="2" s="1"/>
  <c r="P125" i="2"/>
  <c r="P124" i="2"/>
  <c r="AU95" i="1" s="1"/>
  <c r="AU94" i="1" s="1"/>
  <c r="R125" i="2"/>
  <c r="R124" i="2" s="1"/>
  <c r="BK125" i="2"/>
  <c r="J125" i="2" s="1"/>
  <c r="J97" i="2" s="1"/>
  <c r="AY94" i="1"/>
  <c r="F33" i="2"/>
  <c r="AZ95" i="1" s="1"/>
  <c r="AZ94" i="1" s="1"/>
  <c r="W29" i="1" s="1"/>
  <c r="AX94" i="1"/>
  <c r="J33" i="2"/>
  <c r="AV95" i="1" s="1"/>
  <c r="AT95" i="1" s="1"/>
  <c r="AW94" i="1"/>
  <c r="AK30" i="1" s="1"/>
  <c r="BK124" i="2" l="1"/>
  <c r="J124" i="2" s="1"/>
  <c r="J96" i="2" s="1"/>
  <c r="AV94" i="1"/>
  <c r="AK29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<sst xmlns="http://schemas.openxmlformats.org/spreadsheetml/2006/main" count="1047" uniqueCount="272">
  <si>
    <t>Export Komplet</t>
  </si>
  <si>
    <t/>
  </si>
  <si>
    <t>2.0</t>
  </si>
  <si>
    <t>False</t>
  </si>
  <si>
    <t>{413970c7-aabc-4315-a2da-d035005ed969}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</si>
  <si>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</si>
  <si>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</si>
  <si>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</si>
  <si>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</si>
  <si>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</si>
  <si>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</si>
  <si>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</si>
  <si>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</si>
  <si>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</si>
  <si>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4-25-104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</si>
  <si>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</si>
  <si>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</si>
  <si>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SPŠS HK - pavilon Švendova</t>
  </si>
  <si>
    <t>KSO:</t>
  </si>
  <si>
    <t>CC-CZ:</t>
  </si>
  <si>
    <t>Místo:</t>
  </si>
  <si>
    <t>Hradec Králové</t>
  </si>
  <si>
    <t>Datum:</t>
  </si>
  <si>
    <t>1. 9. 2025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</si>
  <si>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</si>
  <si>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</si>
  <si>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</si>
  <si>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</si>
  <si>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</si>
  <si>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</si>
  <si>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</si>
  <si>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</si>
  <si>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</si>
  <si>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</si>
  <si>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</si>
  <si>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</si>
  <si>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</si>
  <si>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</si>
  <si>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</si>
  <si>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</si>
  <si>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</si>
  <si>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</si>
  <si>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</si>
  <si>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</si>
  <si>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</si>
  <si>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</si>
  <si>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</si>
  <si>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</si>
  <si>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</si>
  <si>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</si>
  <si>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</si>
  <si>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</si>
  <si>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</si>
  <si>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</si>
  <si>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</si>
  <si>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</si>
  <si>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</si>
  <si>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</si>
  <si>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</si>
  <si>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</si>
  <si>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</si>
  <si>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</si>
  <si>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</si>
  <si>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</si>
  <si>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</si>
  <si>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</si>
  <si>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</si>
  <si>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</si>
  <si>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</si>
  <si>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</si>
  <si>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</si>
  <si>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</si>
  <si>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</si>
  <si>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</si>
  <si>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</si>
  <si>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</si>
  <si>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</si>
  <si>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</si>
  <si>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</si>
  <si>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</si>
  <si>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Střechy, světlíky</t>
  </si>
  <si>
    <t>STA</t>
  </si>
  <si>
    <t>1</t>
  </si>
  <si>
    <t>{7f4921da-1f3f-46af-b577-99f7eb489a1e}</t>
  </si>
  <si>
    <t>2</t>
  </si>
  <si>
    <t>KRYCÍ LIST SOUPISU PRACÍ</t>
  </si>
  <si>
    <t>Objekt:</t>
  </si>
  <si>
    <t>01 - Střechy, světlíky</t>
  </si>
  <si>
    <t>REKAPITULACE ČLENĚNÍ SOUPISU PRACÍ</t>
  </si>
  <si>
    <t>Kód dílu - Popis</t>
  </si>
  <si>
    <t>Cena celkem [CZK]</t>
  </si>
  <si>
    <t>Náklady ze soupisu prací</t>
  </si>
  <si>
    <t>-1</t>
  </si>
  <si>
    <t>D1 - Práce a dodávky PSV</t>
  </si>
  <si>
    <t xml:space="preserve">    D2 - Povlaková krytina střech</t>
  </si>
  <si>
    <t xml:space="preserve">    D3 - Konstrukce klempířské  .</t>
  </si>
  <si>
    <t xml:space="preserve">    D4 - hromosvod   .</t>
  </si>
  <si>
    <t xml:space="preserve">    D5 - SVĚTLÍKY - REPASE</t>
  </si>
  <si>
    <t xml:space="preserve">    D6 - PODSVĚTLÍKY VYČIŠTĚNÍ , DOPLNĚNÍ TĚSNĚNÍ</t>
  </si>
  <si>
    <t xml:space="preserve">    D7 - Ostatní</t>
  </si>
  <si>
    <t xml:space="preserve">    D8 - NUS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</si>
  <si>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</si>
  <si>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</si>
  <si>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</si>
  <si>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</si>
  <si>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</si>
  <si>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</si>
  <si>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</si>
  <si>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</si>
  <si>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</si>
  <si>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</si>
  <si>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</si>
  <si>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</si>
  <si>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</si>
  <si>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Práce a dodávky PSV</t>
  </si>
  <si>
    <t>ROZPOCET</t>
  </si>
  <si>
    <t>Povlaková krytina střech</t>
  </si>
  <si>
    <t>K</t>
  </si>
  <si>
    <t>folie vč. montáže kotev montáž plocha</t>
  </si>
  <si>
    <t>m2</t>
  </si>
  <si>
    <t>4</t>
  </si>
  <si>
    <t>M</t>
  </si>
  <si>
    <t>folie mPC 1,8mm  dodávka plocha</t>
  </si>
  <si>
    <t>8</t>
  </si>
  <si>
    <t>3</t>
  </si>
  <si>
    <t>kotvy dodávka plocha</t>
  </si>
  <si>
    <t>ks</t>
  </si>
  <si>
    <t>6</t>
  </si>
  <si>
    <t>perforace původní folie před pokládkou nové  montáž celk. plochy</t>
  </si>
  <si>
    <t>5</t>
  </si>
  <si>
    <t>separační skelná rohož montáž celk. plochy</t>
  </si>
  <si>
    <t>10</t>
  </si>
  <si>
    <t>vlies 120g/m2 dodávka celk. plochy</t>
  </si>
  <si>
    <t>7</t>
  </si>
  <si>
    <t>folie vč. montáže kotev montáž obvod</t>
  </si>
  <si>
    <t>14</t>
  </si>
  <si>
    <t>folie mPC 1,8mm  dodávka obvod</t>
  </si>
  <si>
    <t>16</t>
  </si>
  <si>
    <t>9</t>
  </si>
  <si>
    <t>kotvy dodávka obvod</t>
  </si>
  <si>
    <t>18</t>
  </si>
  <si>
    <t>folie vč. montáže kotev montáž rohy - okraje</t>
  </si>
  <si>
    <t>20</t>
  </si>
  <si>
    <t>11</t>
  </si>
  <si>
    <t>folie mPC 1,8mm  dodávka rohy - okraje</t>
  </si>
  <si>
    <t>22</t>
  </si>
  <si>
    <t>kotvy dodávka rohy - okraje</t>
  </si>
  <si>
    <t>24</t>
  </si>
  <si>
    <t>13</t>
  </si>
  <si>
    <t>folie vč. kotev montáž svislé vytažení</t>
  </si>
  <si>
    <t>m</t>
  </si>
  <si>
    <t>28</t>
  </si>
  <si>
    <t>folie mPC 1,8mm  dodávka svislé vytažení</t>
  </si>
  <si>
    <t>30</t>
  </si>
  <si>
    <t>15</t>
  </si>
  <si>
    <t>32</t>
  </si>
  <si>
    <t>34</t>
  </si>
  <si>
    <t>17</t>
  </si>
  <si>
    <t>poplast L profil montáž svislé vytažení</t>
  </si>
  <si>
    <t>36</t>
  </si>
  <si>
    <t>rohy - sloupky, stěny, hrany montáž  svislé vytažení</t>
  </si>
  <si>
    <t>38</t>
  </si>
  <si>
    <t>19</t>
  </si>
  <si>
    <t>L profily, pásky dodávka poplast prvky</t>
  </si>
  <si>
    <t>40</t>
  </si>
  <si>
    <t>přetmelení PUR pro stěnové lišty dodávka tmely</t>
  </si>
  <si>
    <t>42</t>
  </si>
  <si>
    <t>folie vč. kotev montáž žlab</t>
  </si>
  <si>
    <t>44</t>
  </si>
  <si>
    <t>folie mPC 1,8mm  dodávka žlab</t>
  </si>
  <si>
    <t>46</t>
  </si>
  <si>
    <t>23</t>
  </si>
  <si>
    <t>poplast L profil montáž žlab</t>
  </si>
  <si>
    <t>48</t>
  </si>
  <si>
    <t>komíny  cca 0,45x0,9m montáž komíny</t>
  </si>
  <si>
    <t>50</t>
  </si>
  <si>
    <t>25</t>
  </si>
  <si>
    <t>prostup do 200mm montáž kruh prostupy</t>
  </si>
  <si>
    <t>52</t>
  </si>
  <si>
    <t>26</t>
  </si>
  <si>
    <t>Přímá vpust s mPVC límcem montáž vpusti</t>
  </si>
  <si>
    <t>54</t>
  </si>
  <si>
    <t>27</t>
  </si>
  <si>
    <t>Přímá vpust s mPVC límcem  dodávka vpusti</t>
  </si>
  <si>
    <t>56</t>
  </si>
  <si>
    <t>Boční vpust s mPVC límcem  montáž vpusti</t>
  </si>
  <si>
    <t>58</t>
  </si>
  <si>
    <t>29</t>
  </si>
  <si>
    <t>Boční vpust s mPVC límcem dodávka vpusti</t>
  </si>
  <si>
    <t>60</t>
  </si>
  <si>
    <t>vlnovce, vnitřní, vnější kouty dodávka tvarovky</t>
  </si>
  <si>
    <t>62</t>
  </si>
  <si>
    <t>31</t>
  </si>
  <si>
    <t>detailová folie mPVC dodávka detailová fol.</t>
  </si>
  <si>
    <t>64</t>
  </si>
  <si>
    <t>PŘESUN HMOT</t>
  </si>
  <si>
    <t>%</t>
  </si>
  <si>
    <t>66</t>
  </si>
  <si>
    <t>Konstrukce klempířské  .</t>
  </si>
  <si>
    <t>33</t>
  </si>
  <si>
    <t>68</t>
  </si>
  <si>
    <t>70</t>
  </si>
  <si>
    <t>35</t>
  </si>
  <si>
    <t>kpl</t>
  </si>
  <si>
    <t>72</t>
  </si>
  <si>
    <t>SVĚTLÍKY - REPASE</t>
  </si>
  <si>
    <t>74</t>
  </si>
  <si>
    <t>37</t>
  </si>
  <si>
    <t>vysklení světlíků</t>
  </si>
  <si>
    <t>76</t>
  </si>
  <si>
    <t>likvidace drátoskla, doprava, kontejner, poplatek</t>
  </si>
  <si>
    <t>78</t>
  </si>
  <si>
    <t>39</t>
  </si>
  <si>
    <t>80</t>
  </si>
  <si>
    <t>82</t>
  </si>
  <si>
    <t>41</t>
  </si>
  <si>
    <t>84</t>
  </si>
  <si>
    <t>oprava L profilu Ok konstrukce</t>
  </si>
  <si>
    <t>86</t>
  </si>
  <si>
    <t>43</t>
  </si>
  <si>
    <t>zasklení světlíků, předp. využití dobrých původních drátoskel, pokud bude reálně je zachovat po demontáži, poškozené budou nahrazeny novým</t>
  </si>
  <si>
    <t>88</t>
  </si>
  <si>
    <t>90</t>
  </si>
  <si>
    <t>45</t>
  </si>
  <si>
    <t>zakrytí bočních žaluzíí</t>
  </si>
  <si>
    <t>92</t>
  </si>
  <si>
    <t>dočasné zakrytí světlíků M+D+demontáž, likvidace</t>
  </si>
  <si>
    <t>94</t>
  </si>
  <si>
    <t>47</t>
  </si>
  <si>
    <t>96</t>
  </si>
  <si>
    <t>koordinační činnost</t>
  </si>
  <si>
    <t>98</t>
  </si>
  <si>
    <t>PODSVĚTLÍKY VYČIŠTĚNÍ , DOPLNĚNÍ TĚSNĚNÍ</t>
  </si>
  <si>
    <t>49</t>
  </si>
  <si>
    <t>100</t>
  </si>
  <si>
    <t>pomocná lávka pro  práce u podsvětlíku</t>
  </si>
  <si>
    <t>102</t>
  </si>
  <si>
    <t>51</t>
  </si>
  <si>
    <t>není uvažováno s doplněním nebo výměnou zdvojených skel</t>
  </si>
  <si>
    <t>104</t>
  </si>
  <si>
    <t>činnosti v interiéru  lešení, ochrana podlahy a interiéru</t>
  </si>
  <si>
    <t>106</t>
  </si>
  <si>
    <t>Ostatní</t>
  </si>
  <si>
    <t>53</t>
  </si>
  <si>
    <t>108</t>
  </si>
  <si>
    <t>Lešení  - pojízdná Al věž v dvorní části</t>
  </si>
  <si>
    <t>110</t>
  </si>
  <si>
    <t>55</t>
  </si>
  <si>
    <t>112</t>
  </si>
  <si>
    <t>NUS</t>
  </si>
  <si>
    <t>114</t>
  </si>
  <si>
    <t>57</t>
  </si>
  <si>
    <t>116</t>
  </si>
  <si>
    <t>118</t>
  </si>
  <si>
    <t xml:space="preserve">Zařízení staveniště, stav. buňka, apod. </t>
  </si>
  <si>
    <t>Mimostaveništní doprava materiálu, osob</t>
  </si>
  <si>
    <t xml:space="preserve">Zpracování zjednodušené dokumentace, detailů, výkazu výměr, tahové zkoušky </t>
  </si>
  <si>
    <t>krycí lišty  - polakované - r.š. do 200mm</t>
  </si>
  <si>
    <t xml:space="preserve">oplechování  - výplň do komínů s větrací mřížkou dole </t>
  </si>
  <si>
    <t xml:space="preserve">Demontáž původního hromosvodu, zpětná montáž v původním rozsahu - bez svislých svodů, revize </t>
  </si>
  <si>
    <t>demontáž světlíků</t>
  </si>
  <si>
    <t xml:space="preserve">otryskání světlíků </t>
  </si>
  <si>
    <t xml:space="preserve">převoz světlíků - konstrukce 4x ( tryskání, zasklení a zpět) </t>
  </si>
  <si>
    <t>jeřáb</t>
  </si>
  <si>
    <t xml:space="preserve">demontáž podsvětlíků, vyčištění, zpětná montáž skel, nové těsnění </t>
  </si>
  <si>
    <t xml:space="preserve">Hromosvod   </t>
  </si>
  <si>
    <t xml:space="preserve">Dočasný záchytný systém - BOZ </t>
  </si>
  <si>
    <t xml:space="preserve">Úklid, likvidace obalů, drobného odpadu </t>
  </si>
  <si>
    <t xml:space="preserve">nátěr světíků - základ + vrchní RAL 3000 ( červená ) </t>
  </si>
  <si>
    <t>hřebenový plech lakovaný do barvy</t>
  </si>
  <si>
    <t>Oprava střechy pavilonu Švendova</t>
  </si>
  <si>
    <t>Střední průmyslová škola stavební, Hradec Králové, Pospíšilova 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</si>
</sst>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8" t="s">
        <v>14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6"/>
      <c r="BE5" s="185" t="s">
        <v>15</v>
      </c>
      <c r="BS5" s="13" t="s">
        <v>6</v>
      </c>
    </row>
    <row r="6" spans="1:74" ht="36.9" customHeight="1">
      <c r="B6" s="16"/>
      <c r="D6" s="22" t="s">
        <v>16</v>
      </c>
      <c r="K6" s="189" t="s">
        <v>17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6"/>
      <c r="BE6" s="18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86"/>
      <c r="BS8" s="13" t="s">
        <v>6</v>
      </c>
    </row>
    <row r="9" spans="1:74" ht="14.4" customHeight="1">
      <c r="B9" s="16"/>
      <c r="AR9" s="16"/>
      <c r="BE9" s="18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86"/>
      <c r="BS10" s="13" t="s">
        <v>6</v>
      </c>
    </row>
    <row r="11" spans="1:74" ht="18.5" customHeight="1">
      <c r="B11" s="16"/>
      <c r="E11" s="21" t="s">
        <v>26</v>
      </c>
      <c r="AK11" s="23" t="s">
        <v>27</v>
      </c>
      <c r="AN11" s="21" t="s">
        <v>1</v>
      </c>
      <c r="AR11" s="16"/>
      <c r="BE11" s="186"/>
      <c r="BS11" s="13" t="s">
        <v>6</v>
      </c>
    </row>
    <row r="12" spans="1:74" ht="6.9" customHeight="1">
      <c r="B12" s="16"/>
      <c r="AR12" s="16"/>
      <c r="BE12" s="186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86"/>
      <c r="BS13" s="13" t="s">
        <v>6</v>
      </c>
    </row>
    <row r="14" spans="1:74" ht="12.5">
      <c r="B14" s="16"/>
      <c r="E14" s="190" t="s">
        <v>29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3" t="s">
        <v>27</v>
      </c>
      <c r="AN14" s="25" t="s">
        <v>29</v>
      </c>
      <c r="AR14" s="16"/>
      <c r="BE14" s="186"/>
      <c r="BS14" s="13" t="s">
        <v>6</v>
      </c>
    </row>
    <row r="15" spans="1:74" ht="6.9" customHeight="1">
      <c r="B15" s="16"/>
      <c r="AR15" s="16"/>
      <c r="BE15" s="186"/>
      <c r="BS15" s="13" t="s">
        <v>3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86"/>
      <c r="BS16" s="13" t="s">
        <v>3</v>
      </c>
    </row>
    <row r="17" spans="2:71" ht="18.5" customHeight="1">
      <c r="B17" s="16"/>
      <c r="E17" s="21" t="s">
        <v>26</v>
      </c>
      <c r="AK17" s="23" t="s">
        <v>27</v>
      </c>
      <c r="AN17" s="21" t="s">
        <v>1</v>
      </c>
      <c r="AR17" s="16"/>
      <c r="BE17" s="186"/>
      <c r="BS17" s="13" t="s">
        <v>31</v>
      </c>
    </row>
    <row r="18" spans="2:71" ht="6.9" customHeight="1">
      <c r="B18" s="16"/>
      <c r="AR18" s="16"/>
      <c r="BE18" s="186"/>
      <c r="BS18" s="13" t="s">
        <v>6</v>
      </c>
    </row>
    <row r="19" spans="2:71" ht="12" customHeight="1">
      <c r="B19" s="16"/>
      <c r="D19" s="23" t="s">
        <v>32</v>
      </c>
      <c r="AK19" s="23" t="s">
        <v>25</v>
      </c>
      <c r="AN19" s="21" t="s">
        <v>1</v>
      </c>
      <c r="AR19" s="16"/>
      <c r="BE19" s="186"/>
      <c r="BS19" s="13" t="s">
        <v>6</v>
      </c>
    </row>
    <row r="20" spans="2:71" ht="18.5" customHeight="1">
      <c r="B20" s="16"/>
      <c r="E20" s="21" t="s">
        <v>26</v>
      </c>
      <c r="AK20" s="23" t="s">
        <v>27</v>
      </c>
      <c r="AN20" s="21" t="s">
        <v>1</v>
      </c>
      <c r="AR20" s="16"/>
      <c r="BE20" s="186"/>
      <c r="BS20" s="13" t="s">
        <v>31</v>
      </c>
    </row>
    <row r="21" spans="2:71" ht="6.9" customHeight="1">
      <c r="B21" s="16"/>
      <c r="AR21" s="16"/>
      <c r="BE21" s="186"/>
    </row>
    <row r="22" spans="2:71" ht="12" customHeight="1">
      <c r="B22" s="16"/>
      <c r="D22" s="23" t="s">
        <v>33</v>
      </c>
      <c r="AR22" s="16"/>
      <c r="BE22" s="186"/>
    </row>
    <row r="23" spans="2:71" ht="16.5" customHeight="1">
      <c r="B23" s="16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6"/>
      <c r="BE23" s="186"/>
    </row>
    <row r="24" spans="2:71" ht="6.9" customHeight="1">
      <c r="B24" s="16"/>
      <c r="AR24" s="16"/>
      <c r="BE24" s="186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6"/>
    </row>
    <row r="26" spans="2:71" s="1" customFormat="1" ht="26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  <c r="BE26" s="186"/>
    </row>
    <row r="27" spans="2:71" s="1" customFormat="1" ht="6.9" customHeight="1">
      <c r="B27" s="28"/>
      <c r="AR27" s="28"/>
      <c r="BE27" s="186"/>
    </row>
    <row r="28" spans="2:71" s="1" customFormat="1" ht="12.5">
      <c r="B28" s="28"/>
      <c r="L28" s="195" t="s">
        <v>35</v>
      </c>
      <c r="M28" s="195"/>
      <c r="N28" s="195"/>
      <c r="O28" s="195"/>
      <c r="P28" s="195"/>
      <c r="W28" s="195" t="s">
        <v>36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37</v>
      </c>
      <c r="AL28" s="195"/>
      <c r="AM28" s="195"/>
      <c r="AN28" s="195"/>
      <c r="AO28" s="195"/>
      <c r="AR28" s="28"/>
      <c r="BE28" s="186"/>
    </row>
    <row r="29" spans="2:71" s="2" customFormat="1" ht="14.4" customHeight="1">
      <c r="B29" s="32"/>
      <c r="D29" s="23" t="s">
        <v>38</v>
      </c>
      <c r="F29" s="23" t="s">
        <v>39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2"/>
      <c r="BE29" s="187"/>
    </row>
    <row r="30" spans="2:71" s="2" customFormat="1" ht="14.4" customHeight="1">
      <c r="B30" s="32"/>
      <c r="F30" s="23" t="s">
        <v>40</v>
      </c>
      <c r="L30" s="175">
        <v>0.12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2"/>
      <c r="BE30" s="187"/>
    </row>
    <row r="31" spans="2:71" s="2" customFormat="1" ht="14.4" hidden="1" customHeight="1">
      <c r="B31" s="32"/>
      <c r="F31" s="23" t="s">
        <v>41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2"/>
      <c r="BE31" s="187"/>
    </row>
    <row r="32" spans="2:71" s="2" customFormat="1" ht="14.4" hidden="1" customHeight="1">
      <c r="B32" s="32"/>
      <c r="F32" s="23" t="s">
        <v>42</v>
      </c>
      <c r="L32" s="175">
        <v>0.12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2"/>
      <c r="BE32" s="187"/>
    </row>
    <row r="33" spans="2:57" s="2" customFormat="1" ht="14.4" hidden="1" customHeight="1">
      <c r="B33" s="32"/>
      <c r="F33" s="23" t="s">
        <v>43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2"/>
      <c r="BE33" s="187"/>
    </row>
    <row r="34" spans="2:57" s="1" customFormat="1" ht="6.9" customHeight="1">
      <c r="B34" s="28"/>
      <c r="AR34" s="28"/>
      <c r="BE34" s="186"/>
    </row>
    <row r="35" spans="2:57" s="1" customFormat="1" ht="26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176" t="s">
        <v>46</v>
      </c>
      <c r="Y35" s="177"/>
      <c r="Z35" s="177"/>
      <c r="AA35" s="177"/>
      <c r="AB35" s="177"/>
      <c r="AC35" s="35"/>
      <c r="AD35" s="35"/>
      <c r="AE35" s="35"/>
      <c r="AF35" s="35"/>
      <c r="AG35" s="35"/>
      <c r="AH35" s="35"/>
      <c r="AI35" s="35"/>
      <c r="AJ35" s="35"/>
      <c r="AK35" s="178">
        <f>SUM(AK26:AK33)</f>
        <v>0</v>
      </c>
      <c r="AL35" s="177"/>
      <c r="AM35" s="177"/>
      <c r="AN35" s="177"/>
      <c r="AO35" s="179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17" t="s">
        <v>53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4-25-104</v>
      </c>
      <c r="AR84" s="44"/>
    </row>
    <row r="85" spans="1:91" s="4" customFormat="1" ht="36.9" customHeight="1">
      <c r="B85" s="45"/>
      <c r="C85" s="46" t="s">
        <v>16</v>
      </c>
      <c r="L85" s="164" t="str">
        <f>K6</f>
        <v>SPŠS HK - pavilon Švendova</v>
      </c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Hradec Králové</v>
      </c>
      <c r="AI87" s="23" t="s">
        <v>22</v>
      </c>
      <c r="AM87" s="166" t="str">
        <f>IF(AN8= "","",AN8)</f>
        <v>1. 9. 2025</v>
      </c>
      <c r="AN87" s="16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24</v>
      </c>
      <c r="L89" s="3" t="str">
        <f>IF(E11= "","",E11)</f>
        <v xml:space="preserve"> </v>
      </c>
      <c r="AI89" s="23" t="s">
        <v>30</v>
      </c>
      <c r="AM89" s="167" t="str">
        <f>IF(E17="","",E17)</f>
        <v xml:space="preserve"> </v>
      </c>
      <c r="AN89" s="168"/>
      <c r="AO89" s="168"/>
      <c r="AP89" s="168"/>
      <c r="AR89" s="28"/>
      <c r="AS89" s="169" t="s">
        <v>54</v>
      </c>
      <c r="AT89" s="17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3" t="s">
        <v>28</v>
      </c>
      <c r="L90" s="3" t="str">
        <f>IF(E14= "Vyplň údaj","",E14)</f>
        <v/>
      </c>
      <c r="AI90" s="23" t="s">
        <v>32</v>
      </c>
      <c r="AM90" s="167" t="str">
        <f>IF(E20="","",E20)</f>
        <v xml:space="preserve"> </v>
      </c>
      <c r="AN90" s="168"/>
      <c r="AO90" s="168"/>
      <c r="AP90" s="168"/>
      <c r="AR90" s="28"/>
      <c r="AS90" s="171"/>
      <c r="AT90" s="172"/>
      <c r="BD90" s="51"/>
    </row>
    <row r="91" spans="1:91" s="1" customFormat="1" ht="11" customHeight="1">
      <c r="B91" s="28"/>
      <c r="AR91" s="28"/>
      <c r="AS91" s="171"/>
      <c r="AT91" s="172"/>
      <c r="BD91" s="51"/>
    </row>
    <row r="92" spans="1:91" s="1" customFormat="1" ht="29.25" customHeight="1">
      <c r="B92" s="28"/>
      <c r="C92" s="159" t="s">
        <v>55</v>
      </c>
      <c r="D92" s="160"/>
      <c r="E92" s="160"/>
      <c r="F92" s="160"/>
      <c r="G92" s="160"/>
      <c r="H92" s="52"/>
      <c r="I92" s="161" t="s">
        <v>56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57</v>
      </c>
      <c r="AH92" s="160"/>
      <c r="AI92" s="160"/>
      <c r="AJ92" s="160"/>
      <c r="AK92" s="160"/>
      <c r="AL92" s="160"/>
      <c r="AM92" s="160"/>
      <c r="AN92" s="161" t="s">
        <v>58</v>
      </c>
      <c r="AO92" s="160"/>
      <c r="AP92" s="163"/>
      <c r="AQ92" s="53" t="s">
        <v>59</v>
      </c>
      <c r="AR92" s="28"/>
      <c r="AS92" s="54" t="s">
        <v>60</v>
      </c>
      <c r="AT92" s="55" t="s">
        <v>61</v>
      </c>
      <c r="AU92" s="55" t="s">
        <v>62</v>
      </c>
      <c r="AV92" s="55" t="s">
        <v>63</v>
      </c>
      <c r="AW92" s="55" t="s">
        <v>64</v>
      </c>
      <c r="AX92" s="55" t="s">
        <v>65</v>
      </c>
      <c r="AY92" s="55" t="s">
        <v>66</v>
      </c>
      <c r="AZ92" s="55" t="s">
        <v>67</v>
      </c>
      <c r="BA92" s="55" t="s">
        <v>68</v>
      </c>
      <c r="BB92" s="55" t="s">
        <v>69</v>
      </c>
      <c r="BC92" s="55" t="s">
        <v>70</v>
      </c>
      <c r="BD92" s="56" t="s">
        <v>71</v>
      </c>
    </row>
    <row r="93" spans="1:91" s="1" customFormat="1" ht="11" customHeight="1">
      <c r="B93" s="28"/>
      <c r="AR93" s="28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8"/>
      <c r="C94" s="59" t="s">
        <v>72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73</v>
      </c>
      <c r="BT94" s="67" t="s">
        <v>74</v>
      </c>
      <c r="BU94" s="68" t="s">
        <v>75</v>
      </c>
      <c r="BV94" s="67" t="s">
        <v>76</v>
      </c>
      <c r="BW94" s="67" t="s">
        <v>4</v>
      </c>
      <c r="BX94" s="67" t="s">
        <v>77</v>
      </c>
      <c r="CL94" s="67" t="s">
        <v>1</v>
      </c>
    </row>
    <row r="95" spans="1:91" s="6" customFormat="1" ht="16.5" customHeight="1">
      <c r="A95" s="69" t="s">
        <v>78</v>
      </c>
      <c r="B95" s="70"/>
      <c r="C95" s="71"/>
      <c r="D95" s="182" t="s">
        <v>79</v>
      </c>
      <c r="E95" s="182"/>
      <c r="F95" s="182"/>
      <c r="G95" s="182"/>
      <c r="H95" s="182"/>
      <c r="I95" s="72"/>
      <c r="J95" s="182" t="s">
        <v>80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'01 - Střechy, světlíky'!J30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73" t="s">
        <v>81</v>
      </c>
      <c r="AR95" s="70"/>
      <c r="AS95" s="74">
        <v>0</v>
      </c>
      <c r="AT95" s="75">
        <f>ROUND(SUM(AV95:AW95),2)</f>
        <v>0</v>
      </c>
      <c r="AU95" s="76">
        <f>'01 - Střechy, světlíky'!P124</f>
        <v>0</v>
      </c>
      <c r="AV95" s="75">
        <f>'01 - Střechy, světlíky'!J33</f>
        <v>0</v>
      </c>
      <c r="AW95" s="75">
        <f>'01 - Střechy, světlíky'!J34</f>
        <v>0</v>
      </c>
      <c r="AX95" s="75">
        <f>'01 - Střechy, světlíky'!J35</f>
        <v>0</v>
      </c>
      <c r="AY95" s="75">
        <f>'01 - Střechy, světlíky'!J36</f>
        <v>0</v>
      </c>
      <c r="AZ95" s="75">
        <f>'01 - Střechy, světlíky'!F33</f>
        <v>0</v>
      </c>
      <c r="BA95" s="75">
        <f>'01 - Střechy, světlíky'!F34</f>
        <v>0</v>
      </c>
      <c r="BB95" s="75">
        <f>'01 - Střechy, světlíky'!F35</f>
        <v>0</v>
      </c>
      <c r="BC95" s="75">
        <f>'01 - Střechy, světlíky'!F36</f>
        <v>0</v>
      </c>
      <c r="BD95" s="77">
        <f>'01 - Střechy, světlíky'!F37</f>
        <v>0</v>
      </c>
      <c r="BT95" s="78" t="s">
        <v>82</v>
      </c>
      <c r="BV95" s="78" t="s">
        <v>76</v>
      </c>
      <c r="BW95" s="78" t="s">
        <v>83</v>
      </c>
      <c r="BX95" s="78" t="s">
        <v>4</v>
      </c>
      <c r="CL95" s="78" t="s">
        <v>1</v>
      </c>
      <c r="CM95" s="78" t="s">
        <v>84</v>
      </c>
    </row>
    <row r="96" spans="1:91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Střechy, světlík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1"/>
  <sheetViews>
    <sheetView showGridLines="0" tabSelected="1" workbookViewId="0">
      <selection activeCell="H131" sqref="H131"/>
    </sheetView>
  </sheetViews>
  <sheetFormatPr defaultRowHeight="10"/>
  <cols>
    <col min="1" max="1" width="8.33203125" customWidth="1"/>
    <col min="2" max="2" width="1.109375" customWidth="1"/>
    <col min="3" max="4" width="5.88671875" customWidth="1"/>
    <col min="5" max="5" width="7.3320312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3" t="s">
        <v>83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" hidden="1" customHeight="1">
      <c r="B4" s="16"/>
      <c r="D4" s="17" t="s">
        <v>85</v>
      </c>
      <c r="L4" s="16"/>
      <c r="M4" s="79" t="s">
        <v>10</v>
      </c>
      <c r="AT4" s="13" t="s">
        <v>3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16</v>
      </c>
      <c r="L6" s="16"/>
    </row>
    <row r="7" spans="2:46" ht="16.5" hidden="1" customHeight="1">
      <c r="B7" s="16"/>
      <c r="E7" s="197" t="str">
        <f>'Rekapitulace stavby'!K6</f>
        <v>SPŠS HK - pavilon Švendova</v>
      </c>
      <c r="F7" s="198"/>
      <c r="G7" s="198"/>
      <c r="H7" s="198"/>
      <c r="L7" s="16"/>
    </row>
    <row r="8" spans="2:46" s="1" customFormat="1" ht="12" hidden="1" customHeight="1">
      <c r="B8" s="28"/>
      <c r="D8" s="23" t="s">
        <v>86</v>
      </c>
      <c r="L8" s="28"/>
    </row>
    <row r="9" spans="2:46" s="1" customFormat="1" ht="16.5" hidden="1" customHeight="1">
      <c r="B9" s="28"/>
      <c r="E9" s="164" t="s">
        <v>87</v>
      </c>
      <c r="F9" s="196"/>
      <c r="G9" s="196"/>
      <c r="H9" s="196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hidden="1" customHeight="1">
      <c r="B12" s="28"/>
      <c r="D12" s="23" t="s">
        <v>20</v>
      </c>
      <c r="F12" s="21" t="s">
        <v>26</v>
      </c>
      <c r="I12" s="23" t="s">
        <v>22</v>
      </c>
      <c r="J12" s="48" t="str">
        <f>'Rekapitulace stavby'!AN8</f>
        <v>1. 9. 2025</v>
      </c>
      <c r="L12" s="28"/>
    </row>
    <row r="13" spans="2:46" s="1" customFormat="1" ht="11" hidden="1" customHeight="1">
      <c r="B13" s="28"/>
      <c r="L13" s="28"/>
    </row>
    <row r="14" spans="2:46" s="1" customFormat="1" ht="12" hidden="1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hidden="1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hidden="1" customHeight="1">
      <c r="B18" s="28"/>
      <c r="E18" s="199" t="str">
        <f>'Rekapitulace stavby'!E14</f>
        <v>Vyplň údaj</v>
      </c>
      <c r="F18" s="188"/>
      <c r="G18" s="188"/>
      <c r="H18" s="188"/>
      <c r="I18" s="23" t="s">
        <v>27</v>
      </c>
      <c r="J18" s="24" t="str">
        <f>'Rekapitulace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hidden="1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hidden="1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33</v>
      </c>
      <c r="L26" s="28"/>
    </row>
    <row r="27" spans="2:12" s="7" customFormat="1" ht="16.5" hidden="1" customHeight="1">
      <c r="B27" s="80"/>
      <c r="E27" s="192" t="s">
        <v>1</v>
      </c>
      <c r="F27" s="192"/>
      <c r="G27" s="192"/>
      <c r="H27" s="192"/>
      <c r="L27" s="80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hidden="1" customHeight="1">
      <c r="B30" s="28"/>
      <c r="D30" s="81" t="s">
        <v>34</v>
      </c>
      <c r="J30" s="61">
        <f>ROUND(J124, 2)</f>
        <v>0</v>
      </c>
      <c r="L30" s="28"/>
    </row>
    <row r="31" spans="2:12" s="1" customFormat="1" ht="6.9" hidden="1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hidden="1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hidden="1" customHeight="1">
      <c r="B33" s="28"/>
      <c r="D33" s="82" t="s">
        <v>38</v>
      </c>
      <c r="E33" s="23" t="s">
        <v>39</v>
      </c>
      <c r="F33" s="83">
        <f>ROUND((SUM(BE124:BE190)),  2)</f>
        <v>0</v>
      </c>
      <c r="I33" s="84">
        <v>0.21</v>
      </c>
      <c r="J33" s="83">
        <f>ROUND(((SUM(BE124:BE190))*I33),  2)</f>
        <v>0</v>
      </c>
      <c r="L33" s="28"/>
    </row>
    <row r="34" spans="2:12" s="1" customFormat="1" ht="14.4" hidden="1" customHeight="1">
      <c r="B34" s="28"/>
      <c r="E34" s="23" t="s">
        <v>40</v>
      </c>
      <c r="F34" s="83">
        <f>ROUND((SUM(BF124:BF190)),  2)</f>
        <v>0</v>
      </c>
      <c r="I34" s="84">
        <v>0.12</v>
      </c>
      <c r="J34" s="83">
        <f>ROUND(((SUM(BF124:BF190))*I34),  2)</f>
        <v>0</v>
      </c>
      <c r="L34" s="28"/>
    </row>
    <row r="35" spans="2:12" s="1" customFormat="1" ht="14.4" hidden="1" customHeight="1">
      <c r="B35" s="28"/>
      <c r="E35" s="23" t="s">
        <v>41</v>
      </c>
      <c r="F35" s="83">
        <f>ROUND((SUM(BG124:BG190)),  2)</f>
        <v>0</v>
      </c>
      <c r="I35" s="84">
        <v>0.21</v>
      </c>
      <c r="J35" s="83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83">
        <f>ROUND((SUM(BH124:BH190)),  2)</f>
        <v>0</v>
      </c>
      <c r="I36" s="84">
        <v>0.12</v>
      </c>
      <c r="J36" s="83">
        <f>0</f>
        <v>0</v>
      </c>
      <c r="L36" s="28"/>
    </row>
    <row r="37" spans="2:12" s="1" customFormat="1" ht="14.4" hidden="1" customHeight="1">
      <c r="B37" s="28"/>
      <c r="E37" s="23" t="s">
        <v>43</v>
      </c>
      <c r="F37" s="83">
        <f>ROUND((SUM(BI124:BI190)),  2)</f>
        <v>0</v>
      </c>
      <c r="I37" s="84">
        <v>0</v>
      </c>
      <c r="J37" s="83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4" hidden="1" customHeight="1">
      <c r="B39" s="28"/>
      <c r="C39" s="85"/>
      <c r="D39" s="86" t="s">
        <v>44</v>
      </c>
      <c r="E39" s="52"/>
      <c r="F39" s="52"/>
      <c r="G39" s="87" t="s">
        <v>45</v>
      </c>
      <c r="H39" s="88" t="s">
        <v>46</v>
      </c>
      <c r="I39" s="52"/>
      <c r="J39" s="89">
        <f>SUM(J30:J37)</f>
        <v>0</v>
      </c>
      <c r="K39" s="90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5" hidden="1">
      <c r="B61" s="28"/>
      <c r="D61" s="39" t="s">
        <v>49</v>
      </c>
      <c r="E61" s="30"/>
      <c r="F61" s="91" t="s">
        <v>50</v>
      </c>
      <c r="G61" s="39" t="s">
        <v>49</v>
      </c>
      <c r="H61" s="30"/>
      <c r="I61" s="30"/>
      <c r="J61" s="92" t="s">
        <v>50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5" hidden="1">
      <c r="B76" s="28"/>
      <c r="D76" s="39" t="s">
        <v>49</v>
      </c>
      <c r="E76" s="30"/>
      <c r="F76" s="91" t="s">
        <v>50</v>
      </c>
      <c r="G76" s="39" t="s">
        <v>49</v>
      </c>
      <c r="H76" s="30"/>
      <c r="I76" s="30"/>
      <c r="J76" s="92" t="s">
        <v>50</v>
      </c>
      <c r="K76" s="30"/>
      <c r="L76" s="28"/>
    </row>
    <row r="77" spans="2:12" s="1" customFormat="1" ht="14.4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/>
    <row r="79" spans="2:12" hidden="1"/>
    <row r="80" spans="2:12" hidden="1"/>
    <row r="81" spans="2:47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hidden="1" customHeight="1">
      <c r="B82" s="28"/>
      <c r="C82" s="17" t="s">
        <v>88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7" t="str">
        <f>E7</f>
        <v>SPŠS HK - pavilon Švendova</v>
      </c>
      <c r="F85" s="198"/>
      <c r="G85" s="198"/>
      <c r="H85" s="198"/>
      <c r="L85" s="28"/>
    </row>
    <row r="86" spans="2:47" s="1" customFormat="1" ht="12" hidden="1" customHeight="1">
      <c r="B86" s="28"/>
      <c r="C86" s="23" t="s">
        <v>86</v>
      </c>
      <c r="L86" s="28"/>
    </row>
    <row r="87" spans="2:47" s="1" customFormat="1" ht="16.5" hidden="1" customHeight="1">
      <c r="B87" s="28"/>
      <c r="E87" s="164" t="str">
        <f>E9</f>
        <v>01 - Střechy, světlíky</v>
      </c>
      <c r="F87" s="196"/>
      <c r="G87" s="196"/>
      <c r="H87" s="196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1. 9. 2025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4" hidden="1" customHeight="1">
      <c r="B93" s="28"/>
      <c r="L93" s="28"/>
    </row>
    <row r="94" spans="2:47" s="1" customFormat="1" ht="29.25" hidden="1" customHeight="1">
      <c r="B94" s="28"/>
      <c r="C94" s="93" t="s">
        <v>89</v>
      </c>
      <c r="D94" s="85"/>
      <c r="E94" s="85"/>
      <c r="F94" s="85"/>
      <c r="G94" s="85"/>
      <c r="H94" s="85"/>
      <c r="I94" s="85"/>
      <c r="J94" s="94" t="s">
        <v>90</v>
      </c>
      <c r="K94" s="85"/>
      <c r="L94" s="28"/>
    </row>
    <row r="95" spans="2:47" s="1" customFormat="1" ht="10.4" hidden="1" customHeight="1">
      <c r="B95" s="28"/>
      <c r="L95" s="28"/>
    </row>
    <row r="96" spans="2:47" s="1" customFormat="1" ht="23" hidden="1" customHeight="1">
      <c r="B96" s="28"/>
      <c r="C96" s="95" t="s">
        <v>91</v>
      </c>
      <c r="J96" s="61">
        <f>J124</f>
        <v>0</v>
      </c>
      <c r="L96" s="28"/>
      <c r="AU96" s="13" t="s">
        <v>92</v>
      </c>
    </row>
    <row r="97" spans="2:12" s="8" customFormat="1" ht="24.9" hidden="1" customHeight="1">
      <c r="B97" s="96"/>
      <c r="D97" s="97" t="s">
        <v>93</v>
      </c>
      <c r="E97" s="98"/>
      <c r="F97" s="98"/>
      <c r="G97" s="98"/>
      <c r="H97" s="98"/>
      <c r="I97" s="98"/>
      <c r="J97" s="99">
        <f>J125</f>
        <v>0</v>
      </c>
      <c r="L97" s="96"/>
    </row>
    <row r="98" spans="2:12" s="9" customFormat="1" ht="20" hidden="1" customHeight="1">
      <c r="B98" s="100"/>
      <c r="D98" s="101" t="s">
        <v>94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9" customFormat="1" ht="20" hidden="1" customHeight="1">
      <c r="B99" s="100"/>
      <c r="D99" s="101" t="s">
        <v>95</v>
      </c>
      <c r="E99" s="102"/>
      <c r="F99" s="102"/>
      <c r="G99" s="102"/>
      <c r="H99" s="102"/>
      <c r="I99" s="102"/>
      <c r="J99" s="103">
        <f>J159</f>
        <v>0</v>
      </c>
      <c r="L99" s="100"/>
    </row>
    <row r="100" spans="2:12" s="9" customFormat="1" ht="20" hidden="1" customHeight="1">
      <c r="B100" s="100"/>
      <c r="D100" s="101" t="s">
        <v>96</v>
      </c>
      <c r="E100" s="102"/>
      <c r="F100" s="102"/>
      <c r="G100" s="102"/>
      <c r="H100" s="102"/>
      <c r="I100" s="102"/>
      <c r="J100" s="103">
        <f>J162</f>
        <v>0</v>
      </c>
      <c r="L100" s="100"/>
    </row>
    <row r="101" spans="2:12" s="9" customFormat="1" ht="20" hidden="1" customHeight="1">
      <c r="B101" s="100"/>
      <c r="D101" s="101" t="s">
        <v>97</v>
      </c>
      <c r="E101" s="102"/>
      <c r="F101" s="102"/>
      <c r="G101" s="102"/>
      <c r="H101" s="102"/>
      <c r="I101" s="102"/>
      <c r="J101" s="103">
        <f>J164</f>
        <v>0</v>
      </c>
      <c r="L101" s="100"/>
    </row>
    <row r="102" spans="2:12" s="9" customFormat="1" ht="20" hidden="1" customHeight="1">
      <c r="B102" s="100"/>
      <c r="D102" s="101" t="s">
        <v>98</v>
      </c>
      <c r="E102" s="102"/>
      <c r="F102" s="102"/>
      <c r="G102" s="102"/>
      <c r="H102" s="102"/>
      <c r="I102" s="102"/>
      <c r="J102" s="103">
        <f>J178</f>
        <v>0</v>
      </c>
      <c r="L102" s="100"/>
    </row>
    <row r="103" spans="2:12" s="9" customFormat="1" ht="20" hidden="1" customHeight="1">
      <c r="B103" s="100"/>
      <c r="D103" s="101" t="s">
        <v>99</v>
      </c>
      <c r="E103" s="102"/>
      <c r="F103" s="102"/>
      <c r="G103" s="102"/>
      <c r="H103" s="102"/>
      <c r="I103" s="102"/>
      <c r="J103" s="103">
        <f>J183</f>
        <v>0</v>
      </c>
      <c r="L103" s="100"/>
    </row>
    <row r="104" spans="2:12" s="9" customFormat="1" ht="20" hidden="1" customHeight="1">
      <c r="B104" s="100"/>
      <c r="D104" s="101" t="s">
        <v>100</v>
      </c>
      <c r="E104" s="102"/>
      <c r="F104" s="102"/>
      <c r="G104" s="102"/>
      <c r="H104" s="102"/>
      <c r="I104" s="102"/>
      <c r="J104" s="103">
        <f>J187</f>
        <v>0</v>
      </c>
      <c r="L104" s="100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07" spans="2:12" hidden="1"/>
    <row r="108" spans="2:12" hidden="1"/>
    <row r="109" spans="2:12" hidden="1"/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" customHeight="1">
      <c r="B111" s="28"/>
      <c r="C111" s="17" t="s">
        <v>101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16.5" customHeight="1">
      <c r="B114" s="28"/>
      <c r="E114" s="197" t="s">
        <v>270</v>
      </c>
      <c r="F114" s="198"/>
      <c r="G114" s="198"/>
      <c r="H114" s="198"/>
      <c r="L114" s="28"/>
    </row>
    <row r="115" spans="2:65" s="1" customFormat="1" ht="12" customHeight="1">
      <c r="B115" s="28"/>
      <c r="C115" s="23" t="s">
        <v>86</v>
      </c>
      <c r="L115" s="28"/>
    </row>
    <row r="116" spans="2:65" s="1" customFormat="1" ht="16.5" customHeight="1">
      <c r="B116" s="28"/>
      <c r="E116" s="164" t="s">
        <v>80</v>
      </c>
      <c r="F116" s="196"/>
      <c r="G116" s="196"/>
      <c r="H116" s="196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20</v>
      </c>
      <c r="F118" s="21"/>
      <c r="I118" s="23" t="s">
        <v>22</v>
      </c>
      <c r="J118" s="48"/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24</v>
      </c>
      <c r="E120" s="1" t="s">
        <v>271</v>
      </c>
      <c r="F120" s="21"/>
      <c r="I120" s="23" t="s">
        <v>30</v>
      </c>
      <c r="J120" s="26"/>
      <c r="L120" s="28"/>
    </row>
    <row r="121" spans="2:65" s="1" customFormat="1" ht="15.15" customHeight="1">
      <c r="B121" s="28"/>
      <c r="C121" s="23" t="s">
        <v>28</v>
      </c>
      <c r="F121" s="21"/>
      <c r="I121" s="23" t="s">
        <v>32</v>
      </c>
      <c r="J121" s="26"/>
      <c r="L121" s="28"/>
    </row>
    <row r="122" spans="2:65" s="1" customFormat="1" ht="10.4" customHeight="1">
      <c r="B122" s="28"/>
      <c r="L122" s="28"/>
    </row>
    <row r="123" spans="2:65" s="10" customFormat="1" ht="29.25" customHeight="1">
      <c r="B123" s="104"/>
      <c r="C123" s="105" t="s">
        <v>102</v>
      </c>
      <c r="D123" s="106" t="s">
        <v>59</v>
      </c>
      <c r="E123" s="106" t="s">
        <v>55</v>
      </c>
      <c r="F123" s="106" t="s">
        <v>56</v>
      </c>
      <c r="G123" s="106" t="s">
        <v>103</v>
      </c>
      <c r="H123" s="106" t="s">
        <v>104</v>
      </c>
      <c r="I123" s="106" t="s">
        <v>105</v>
      </c>
      <c r="J123" s="107" t="s">
        <v>90</v>
      </c>
      <c r="K123" s="108" t="s">
        <v>106</v>
      </c>
      <c r="L123" s="104"/>
      <c r="M123" s="54" t="s">
        <v>1</v>
      </c>
      <c r="N123" s="55" t="s">
        <v>38</v>
      </c>
      <c r="O123" s="55" t="s">
        <v>107</v>
      </c>
      <c r="P123" s="55" t="s">
        <v>108</v>
      </c>
      <c r="Q123" s="55" t="s">
        <v>109</v>
      </c>
      <c r="R123" s="55" t="s">
        <v>110</v>
      </c>
      <c r="S123" s="55" t="s">
        <v>111</v>
      </c>
      <c r="T123" s="56" t="s">
        <v>112</v>
      </c>
    </row>
    <row r="124" spans="2:65" s="1" customFormat="1" ht="23" customHeight="1">
      <c r="B124" s="28"/>
      <c r="C124" s="59" t="s">
        <v>113</v>
      </c>
      <c r="J124" s="109">
        <f>BK124</f>
        <v>0</v>
      </c>
      <c r="L124" s="28"/>
      <c r="M124" s="57"/>
      <c r="N124" s="49"/>
      <c r="O124" s="49"/>
      <c r="P124" s="110">
        <f>P125</f>
        <v>0</v>
      </c>
      <c r="Q124" s="49"/>
      <c r="R124" s="110">
        <f>R125</f>
        <v>0</v>
      </c>
      <c r="S124" s="49"/>
      <c r="T124" s="111">
        <f>T125</f>
        <v>0</v>
      </c>
      <c r="AT124" s="13" t="s">
        <v>73</v>
      </c>
      <c r="AU124" s="13" t="s">
        <v>92</v>
      </c>
      <c r="BK124" s="112">
        <f>BK125</f>
        <v>0</v>
      </c>
    </row>
    <row r="125" spans="2:65" s="11" customFormat="1" ht="26" customHeight="1">
      <c r="B125" s="113"/>
      <c r="D125" s="114"/>
      <c r="E125" s="115"/>
      <c r="F125" s="115" t="s">
        <v>114</v>
      </c>
      <c r="I125" s="116"/>
      <c r="J125" s="117">
        <f>BK125</f>
        <v>0</v>
      </c>
      <c r="L125" s="113"/>
      <c r="M125" s="118"/>
      <c r="P125" s="119">
        <f>P126+P159+P162+P164+P178+P183+P187</f>
        <v>0</v>
      </c>
      <c r="R125" s="119">
        <f>R126+R159+R162+R164+R178+R183+R187</f>
        <v>0</v>
      </c>
      <c r="T125" s="120">
        <f>T126+T159+T162+T164+T178+T183+T187</f>
        <v>0</v>
      </c>
      <c r="AR125" s="114" t="s">
        <v>82</v>
      </c>
      <c r="AT125" s="121" t="s">
        <v>73</v>
      </c>
      <c r="AU125" s="121" t="s">
        <v>74</v>
      </c>
      <c r="AY125" s="114" t="s">
        <v>115</v>
      </c>
      <c r="BK125" s="122">
        <f>BK126+BK159+BK162+BK164+BK178+BK183+BK187</f>
        <v>0</v>
      </c>
    </row>
    <row r="126" spans="2:65" s="11" customFormat="1" ht="23" customHeight="1">
      <c r="B126" s="113"/>
      <c r="D126" s="114"/>
      <c r="E126" s="123"/>
      <c r="F126" s="123" t="s">
        <v>116</v>
      </c>
      <c r="I126" s="116"/>
      <c r="J126" s="124">
        <f>BK126</f>
        <v>0</v>
      </c>
      <c r="L126" s="113"/>
      <c r="M126" s="118"/>
      <c r="P126" s="119">
        <f>SUM(P127:P158)</f>
        <v>0</v>
      </c>
      <c r="R126" s="119">
        <f>SUM(R127:R158)</f>
        <v>0</v>
      </c>
      <c r="T126" s="120">
        <f>SUM(T127:T158)</f>
        <v>0</v>
      </c>
      <c r="AR126" s="114" t="s">
        <v>82</v>
      </c>
      <c r="AT126" s="121" t="s">
        <v>73</v>
      </c>
      <c r="AU126" s="121" t="s">
        <v>82</v>
      </c>
      <c r="AY126" s="114" t="s">
        <v>115</v>
      </c>
      <c r="BK126" s="122">
        <f>SUM(BK127:BK158)</f>
        <v>0</v>
      </c>
    </row>
    <row r="127" spans="2:65" s="1" customFormat="1" ht="16.5" customHeight="1">
      <c r="B127" s="125"/>
      <c r="C127" s="126" t="s">
        <v>82</v>
      </c>
      <c r="D127" s="126" t="s">
        <v>117</v>
      </c>
      <c r="E127" s="127"/>
      <c r="F127" s="128" t="s">
        <v>118</v>
      </c>
      <c r="G127" s="129" t="s">
        <v>119</v>
      </c>
      <c r="H127" s="130">
        <v>1038.03</v>
      </c>
      <c r="I127" s="131"/>
      <c r="J127" s="132">
        <f t="shared" ref="J127:J158" si="0">ROUND(I127*H127,2)</f>
        <v>0</v>
      </c>
      <c r="K127" s="133"/>
      <c r="L127" s="28"/>
      <c r="M127" s="134" t="s">
        <v>1</v>
      </c>
      <c r="N127" s="135" t="s">
        <v>39</v>
      </c>
      <c r="P127" s="136">
        <f t="shared" ref="P127:P158" si="1">O127*H127</f>
        <v>0</v>
      </c>
      <c r="Q127" s="136">
        <v>0</v>
      </c>
      <c r="R127" s="136">
        <f t="shared" ref="R127:R158" si="2">Q127*H127</f>
        <v>0</v>
      </c>
      <c r="S127" s="136">
        <v>0</v>
      </c>
      <c r="T127" s="137">
        <f t="shared" ref="T127:T158" si="3">S127*H127</f>
        <v>0</v>
      </c>
      <c r="AR127" s="138" t="s">
        <v>120</v>
      </c>
      <c r="AT127" s="138" t="s">
        <v>117</v>
      </c>
      <c r="AU127" s="138" t="s">
        <v>84</v>
      </c>
      <c r="AY127" s="13" t="s">
        <v>115</v>
      </c>
      <c r="BE127" s="139">
        <f t="shared" ref="BE127:BE158" si="4">IF(N127="základní",J127,0)</f>
        <v>0</v>
      </c>
      <c r="BF127" s="139">
        <f t="shared" ref="BF127:BF158" si="5">IF(N127="snížená",J127,0)</f>
        <v>0</v>
      </c>
      <c r="BG127" s="139">
        <f t="shared" ref="BG127:BG158" si="6">IF(N127="zákl. přenesená",J127,0)</f>
        <v>0</v>
      </c>
      <c r="BH127" s="139">
        <f t="shared" ref="BH127:BH158" si="7">IF(N127="sníž. přenesená",J127,0)</f>
        <v>0</v>
      </c>
      <c r="BI127" s="139">
        <f t="shared" ref="BI127:BI158" si="8">IF(N127="nulová",J127,0)</f>
        <v>0</v>
      </c>
      <c r="BJ127" s="13" t="s">
        <v>82</v>
      </c>
      <c r="BK127" s="139">
        <f t="shared" ref="BK127:BK158" si="9">ROUND(I127*H127,2)</f>
        <v>0</v>
      </c>
      <c r="BL127" s="13" t="s">
        <v>120</v>
      </c>
      <c r="BM127" s="138" t="s">
        <v>84</v>
      </c>
    </row>
    <row r="128" spans="2:65" s="1" customFormat="1" ht="16.5" customHeight="1">
      <c r="B128" s="125"/>
      <c r="C128" s="140" t="s">
        <v>84</v>
      </c>
      <c r="D128" s="140" t="s">
        <v>121</v>
      </c>
      <c r="E128" s="141"/>
      <c r="F128" s="142" t="s">
        <v>122</v>
      </c>
      <c r="G128" s="143" t="s">
        <v>119</v>
      </c>
      <c r="H128" s="144">
        <v>1245.636</v>
      </c>
      <c r="I128" s="145"/>
      <c r="J128" s="146">
        <f t="shared" si="0"/>
        <v>0</v>
      </c>
      <c r="K128" s="147"/>
      <c r="L128" s="148"/>
      <c r="M128" s="149" t="s">
        <v>1</v>
      </c>
      <c r="N128" s="150" t="s">
        <v>39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AR128" s="138" t="s">
        <v>123</v>
      </c>
      <c r="AT128" s="138" t="s">
        <v>121</v>
      </c>
      <c r="AU128" s="138" t="s">
        <v>84</v>
      </c>
      <c r="AY128" s="13" t="s">
        <v>115</v>
      </c>
      <c r="BE128" s="139">
        <f t="shared" si="4"/>
        <v>0</v>
      </c>
      <c r="BF128" s="139">
        <f t="shared" si="5"/>
        <v>0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3" t="s">
        <v>82</v>
      </c>
      <c r="BK128" s="139">
        <f t="shared" si="9"/>
        <v>0</v>
      </c>
      <c r="BL128" s="13" t="s">
        <v>120</v>
      </c>
      <c r="BM128" s="138" t="s">
        <v>120</v>
      </c>
    </row>
    <row r="129" spans="2:65" s="1" customFormat="1" ht="16.5" customHeight="1">
      <c r="B129" s="125"/>
      <c r="C129" s="140" t="s">
        <v>124</v>
      </c>
      <c r="D129" s="140" t="s">
        <v>121</v>
      </c>
      <c r="E129" s="141"/>
      <c r="F129" s="142" t="s">
        <v>125</v>
      </c>
      <c r="G129" s="143" t="s">
        <v>126</v>
      </c>
      <c r="H129" s="144">
        <v>3633.105</v>
      </c>
      <c r="I129" s="145"/>
      <c r="J129" s="146">
        <f t="shared" si="0"/>
        <v>0</v>
      </c>
      <c r="K129" s="147"/>
      <c r="L129" s="148"/>
      <c r="M129" s="149" t="s">
        <v>1</v>
      </c>
      <c r="N129" s="150" t="s">
        <v>39</v>
      </c>
      <c r="P129" s="136">
        <f t="shared" si="1"/>
        <v>0</v>
      </c>
      <c r="Q129" s="136">
        <v>0</v>
      </c>
      <c r="R129" s="136">
        <f t="shared" si="2"/>
        <v>0</v>
      </c>
      <c r="S129" s="136">
        <v>0</v>
      </c>
      <c r="T129" s="137">
        <f t="shared" si="3"/>
        <v>0</v>
      </c>
      <c r="AR129" s="138" t="s">
        <v>123</v>
      </c>
      <c r="AT129" s="138" t="s">
        <v>121</v>
      </c>
      <c r="AU129" s="138" t="s">
        <v>84</v>
      </c>
      <c r="AY129" s="13" t="s">
        <v>115</v>
      </c>
      <c r="BE129" s="139">
        <f t="shared" si="4"/>
        <v>0</v>
      </c>
      <c r="BF129" s="139">
        <f t="shared" si="5"/>
        <v>0</v>
      </c>
      <c r="BG129" s="139">
        <f t="shared" si="6"/>
        <v>0</v>
      </c>
      <c r="BH129" s="139">
        <f t="shared" si="7"/>
        <v>0</v>
      </c>
      <c r="BI129" s="139">
        <f t="shared" si="8"/>
        <v>0</v>
      </c>
      <c r="BJ129" s="13" t="s">
        <v>82</v>
      </c>
      <c r="BK129" s="139">
        <f t="shared" si="9"/>
        <v>0</v>
      </c>
      <c r="BL129" s="13" t="s">
        <v>120</v>
      </c>
      <c r="BM129" s="138" t="s">
        <v>127</v>
      </c>
    </row>
    <row r="130" spans="2:65" s="1" customFormat="1" ht="24.15" customHeight="1">
      <c r="B130" s="125"/>
      <c r="C130" s="126" t="s">
        <v>120</v>
      </c>
      <c r="D130" s="126" t="s">
        <v>117</v>
      </c>
      <c r="E130" s="127"/>
      <c r="F130" s="128" t="s">
        <v>128</v>
      </c>
      <c r="G130" s="129" t="s">
        <v>119</v>
      </c>
      <c r="H130" s="130">
        <v>1482.9</v>
      </c>
      <c r="I130" s="131"/>
      <c r="J130" s="132">
        <f t="shared" si="0"/>
        <v>0</v>
      </c>
      <c r="K130" s="133"/>
      <c r="L130" s="28"/>
      <c r="M130" s="134" t="s">
        <v>1</v>
      </c>
      <c r="N130" s="135" t="s">
        <v>39</v>
      </c>
      <c r="P130" s="136">
        <f t="shared" si="1"/>
        <v>0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AR130" s="138" t="s">
        <v>120</v>
      </c>
      <c r="AT130" s="138" t="s">
        <v>117</v>
      </c>
      <c r="AU130" s="138" t="s">
        <v>84</v>
      </c>
      <c r="AY130" s="13" t="s">
        <v>115</v>
      </c>
      <c r="BE130" s="139">
        <f t="shared" si="4"/>
        <v>0</v>
      </c>
      <c r="BF130" s="139">
        <f t="shared" si="5"/>
        <v>0</v>
      </c>
      <c r="BG130" s="139">
        <f t="shared" si="6"/>
        <v>0</v>
      </c>
      <c r="BH130" s="139">
        <f t="shared" si="7"/>
        <v>0</v>
      </c>
      <c r="BI130" s="139">
        <f t="shared" si="8"/>
        <v>0</v>
      </c>
      <c r="BJ130" s="13" t="s">
        <v>82</v>
      </c>
      <c r="BK130" s="139">
        <f t="shared" si="9"/>
        <v>0</v>
      </c>
      <c r="BL130" s="13" t="s">
        <v>120</v>
      </c>
      <c r="BM130" s="138" t="s">
        <v>123</v>
      </c>
    </row>
    <row r="131" spans="2:65" s="1" customFormat="1" ht="16.5" customHeight="1">
      <c r="B131" s="125"/>
      <c r="C131" s="126" t="s">
        <v>129</v>
      </c>
      <c r="D131" s="126" t="s">
        <v>117</v>
      </c>
      <c r="E131" s="127"/>
      <c r="F131" s="128" t="s">
        <v>130</v>
      </c>
      <c r="G131" s="129" t="s">
        <v>119</v>
      </c>
      <c r="H131" s="130">
        <v>1482.9</v>
      </c>
      <c r="I131" s="131"/>
      <c r="J131" s="132">
        <f t="shared" si="0"/>
        <v>0</v>
      </c>
      <c r="K131" s="133"/>
      <c r="L131" s="28"/>
      <c r="M131" s="134" t="s">
        <v>1</v>
      </c>
      <c r="N131" s="135" t="s">
        <v>39</v>
      </c>
      <c r="P131" s="136">
        <f t="shared" si="1"/>
        <v>0</v>
      </c>
      <c r="Q131" s="136">
        <v>0</v>
      </c>
      <c r="R131" s="136">
        <f t="shared" si="2"/>
        <v>0</v>
      </c>
      <c r="S131" s="136">
        <v>0</v>
      </c>
      <c r="T131" s="137">
        <f t="shared" si="3"/>
        <v>0</v>
      </c>
      <c r="AR131" s="138" t="s">
        <v>120</v>
      </c>
      <c r="AT131" s="138" t="s">
        <v>117</v>
      </c>
      <c r="AU131" s="138" t="s">
        <v>84</v>
      </c>
      <c r="AY131" s="13" t="s">
        <v>115</v>
      </c>
      <c r="BE131" s="139">
        <f t="shared" si="4"/>
        <v>0</v>
      </c>
      <c r="BF131" s="139">
        <f t="shared" si="5"/>
        <v>0</v>
      </c>
      <c r="BG131" s="139">
        <f t="shared" si="6"/>
        <v>0</v>
      </c>
      <c r="BH131" s="139">
        <f t="shared" si="7"/>
        <v>0</v>
      </c>
      <c r="BI131" s="139">
        <f t="shared" si="8"/>
        <v>0</v>
      </c>
      <c r="BJ131" s="13" t="s">
        <v>82</v>
      </c>
      <c r="BK131" s="139">
        <f t="shared" si="9"/>
        <v>0</v>
      </c>
      <c r="BL131" s="13" t="s">
        <v>120</v>
      </c>
      <c r="BM131" s="138" t="s">
        <v>131</v>
      </c>
    </row>
    <row r="132" spans="2:65" s="1" customFormat="1" ht="16.5" customHeight="1">
      <c r="B132" s="125"/>
      <c r="C132" s="140" t="s">
        <v>127</v>
      </c>
      <c r="D132" s="140" t="s">
        <v>121</v>
      </c>
      <c r="E132" s="141"/>
      <c r="F132" s="142" t="s">
        <v>132</v>
      </c>
      <c r="G132" s="143" t="s">
        <v>119</v>
      </c>
      <c r="H132" s="144">
        <v>1482.9</v>
      </c>
      <c r="I132" s="145"/>
      <c r="J132" s="146">
        <f t="shared" si="0"/>
        <v>0</v>
      </c>
      <c r="K132" s="147"/>
      <c r="L132" s="148"/>
      <c r="M132" s="149" t="s">
        <v>1</v>
      </c>
      <c r="N132" s="150" t="s">
        <v>39</v>
      </c>
      <c r="P132" s="136">
        <f t="shared" si="1"/>
        <v>0</v>
      </c>
      <c r="Q132" s="136">
        <v>0</v>
      </c>
      <c r="R132" s="136">
        <f t="shared" si="2"/>
        <v>0</v>
      </c>
      <c r="S132" s="136">
        <v>0</v>
      </c>
      <c r="T132" s="137">
        <f t="shared" si="3"/>
        <v>0</v>
      </c>
      <c r="AR132" s="138" t="s">
        <v>123</v>
      </c>
      <c r="AT132" s="138" t="s">
        <v>121</v>
      </c>
      <c r="AU132" s="138" t="s">
        <v>84</v>
      </c>
      <c r="AY132" s="13" t="s">
        <v>115</v>
      </c>
      <c r="BE132" s="139">
        <f t="shared" si="4"/>
        <v>0</v>
      </c>
      <c r="BF132" s="139">
        <f t="shared" si="5"/>
        <v>0</v>
      </c>
      <c r="BG132" s="139">
        <f t="shared" si="6"/>
        <v>0</v>
      </c>
      <c r="BH132" s="139">
        <f t="shared" si="7"/>
        <v>0</v>
      </c>
      <c r="BI132" s="139">
        <f t="shared" si="8"/>
        <v>0</v>
      </c>
      <c r="BJ132" s="13" t="s">
        <v>82</v>
      </c>
      <c r="BK132" s="139">
        <f t="shared" si="9"/>
        <v>0</v>
      </c>
      <c r="BL132" s="13" t="s">
        <v>120</v>
      </c>
      <c r="BM132" s="138" t="s">
        <v>8</v>
      </c>
    </row>
    <row r="133" spans="2:65" s="1" customFormat="1" ht="16.5" customHeight="1">
      <c r="B133" s="125"/>
      <c r="C133" s="126" t="s">
        <v>133</v>
      </c>
      <c r="D133" s="126" t="s">
        <v>117</v>
      </c>
      <c r="E133" s="127"/>
      <c r="F133" s="128" t="s">
        <v>134</v>
      </c>
      <c r="G133" s="129" t="s">
        <v>119</v>
      </c>
      <c r="H133" s="130">
        <v>296.58</v>
      </c>
      <c r="I133" s="131"/>
      <c r="J133" s="132">
        <f t="shared" si="0"/>
        <v>0</v>
      </c>
      <c r="K133" s="133"/>
      <c r="L133" s="28"/>
      <c r="M133" s="134" t="s">
        <v>1</v>
      </c>
      <c r="N133" s="135" t="s">
        <v>39</v>
      </c>
      <c r="P133" s="136">
        <f t="shared" si="1"/>
        <v>0</v>
      </c>
      <c r="Q133" s="136">
        <v>0</v>
      </c>
      <c r="R133" s="136">
        <f t="shared" si="2"/>
        <v>0</v>
      </c>
      <c r="S133" s="136">
        <v>0</v>
      </c>
      <c r="T133" s="137">
        <f t="shared" si="3"/>
        <v>0</v>
      </c>
      <c r="AR133" s="138" t="s">
        <v>120</v>
      </c>
      <c r="AT133" s="138" t="s">
        <v>117</v>
      </c>
      <c r="AU133" s="138" t="s">
        <v>84</v>
      </c>
      <c r="AY133" s="13" t="s">
        <v>115</v>
      </c>
      <c r="BE133" s="139">
        <f t="shared" si="4"/>
        <v>0</v>
      </c>
      <c r="BF133" s="139">
        <f t="shared" si="5"/>
        <v>0</v>
      </c>
      <c r="BG133" s="139">
        <f t="shared" si="6"/>
        <v>0</v>
      </c>
      <c r="BH133" s="139">
        <f t="shared" si="7"/>
        <v>0</v>
      </c>
      <c r="BI133" s="139">
        <f t="shared" si="8"/>
        <v>0</v>
      </c>
      <c r="BJ133" s="13" t="s">
        <v>82</v>
      </c>
      <c r="BK133" s="139">
        <f t="shared" si="9"/>
        <v>0</v>
      </c>
      <c r="BL133" s="13" t="s">
        <v>120</v>
      </c>
      <c r="BM133" s="138" t="s">
        <v>135</v>
      </c>
    </row>
    <row r="134" spans="2:65" s="1" customFormat="1" ht="16.5" customHeight="1">
      <c r="B134" s="125"/>
      <c r="C134" s="140" t="s">
        <v>123</v>
      </c>
      <c r="D134" s="140" t="s">
        <v>121</v>
      </c>
      <c r="E134" s="141"/>
      <c r="F134" s="142" t="s">
        <v>136</v>
      </c>
      <c r="G134" s="143" t="s">
        <v>119</v>
      </c>
      <c r="H134" s="144">
        <v>355.89600000000002</v>
      </c>
      <c r="I134" s="145"/>
      <c r="J134" s="146">
        <f t="shared" si="0"/>
        <v>0</v>
      </c>
      <c r="K134" s="147"/>
      <c r="L134" s="148"/>
      <c r="M134" s="149" t="s">
        <v>1</v>
      </c>
      <c r="N134" s="150" t="s">
        <v>39</v>
      </c>
      <c r="P134" s="136">
        <f t="shared" si="1"/>
        <v>0</v>
      </c>
      <c r="Q134" s="136">
        <v>0</v>
      </c>
      <c r="R134" s="136">
        <f t="shared" si="2"/>
        <v>0</v>
      </c>
      <c r="S134" s="136">
        <v>0</v>
      </c>
      <c r="T134" s="137">
        <f t="shared" si="3"/>
        <v>0</v>
      </c>
      <c r="AR134" s="138" t="s">
        <v>123</v>
      </c>
      <c r="AT134" s="138" t="s">
        <v>121</v>
      </c>
      <c r="AU134" s="138" t="s">
        <v>84</v>
      </c>
      <c r="AY134" s="13" t="s">
        <v>115</v>
      </c>
      <c r="BE134" s="139">
        <f t="shared" si="4"/>
        <v>0</v>
      </c>
      <c r="BF134" s="139">
        <f t="shared" si="5"/>
        <v>0</v>
      </c>
      <c r="BG134" s="139">
        <f t="shared" si="6"/>
        <v>0</v>
      </c>
      <c r="BH134" s="139">
        <f t="shared" si="7"/>
        <v>0</v>
      </c>
      <c r="BI134" s="139">
        <f t="shared" si="8"/>
        <v>0</v>
      </c>
      <c r="BJ134" s="13" t="s">
        <v>82</v>
      </c>
      <c r="BK134" s="139">
        <f t="shared" si="9"/>
        <v>0</v>
      </c>
      <c r="BL134" s="13" t="s">
        <v>120</v>
      </c>
      <c r="BM134" s="138" t="s">
        <v>137</v>
      </c>
    </row>
    <row r="135" spans="2:65" s="1" customFormat="1" ht="16.5" customHeight="1">
      <c r="B135" s="125"/>
      <c r="C135" s="140" t="s">
        <v>138</v>
      </c>
      <c r="D135" s="140" t="s">
        <v>121</v>
      </c>
      <c r="E135" s="141"/>
      <c r="F135" s="142" t="s">
        <v>139</v>
      </c>
      <c r="G135" s="143" t="s">
        <v>126</v>
      </c>
      <c r="H135" s="144">
        <v>1334.61</v>
      </c>
      <c r="I135" s="145"/>
      <c r="J135" s="146">
        <f t="shared" si="0"/>
        <v>0</v>
      </c>
      <c r="K135" s="147"/>
      <c r="L135" s="148"/>
      <c r="M135" s="149" t="s">
        <v>1</v>
      </c>
      <c r="N135" s="150" t="s">
        <v>39</v>
      </c>
      <c r="P135" s="136">
        <f t="shared" si="1"/>
        <v>0</v>
      </c>
      <c r="Q135" s="136">
        <v>0</v>
      </c>
      <c r="R135" s="136">
        <f t="shared" si="2"/>
        <v>0</v>
      </c>
      <c r="S135" s="136">
        <v>0</v>
      </c>
      <c r="T135" s="137">
        <f t="shared" si="3"/>
        <v>0</v>
      </c>
      <c r="AR135" s="138" t="s">
        <v>123</v>
      </c>
      <c r="AT135" s="138" t="s">
        <v>121</v>
      </c>
      <c r="AU135" s="138" t="s">
        <v>84</v>
      </c>
      <c r="AY135" s="13" t="s">
        <v>115</v>
      </c>
      <c r="BE135" s="139">
        <f t="shared" si="4"/>
        <v>0</v>
      </c>
      <c r="BF135" s="139">
        <f t="shared" si="5"/>
        <v>0</v>
      </c>
      <c r="BG135" s="139">
        <f t="shared" si="6"/>
        <v>0</v>
      </c>
      <c r="BH135" s="139">
        <f t="shared" si="7"/>
        <v>0</v>
      </c>
      <c r="BI135" s="139">
        <f t="shared" si="8"/>
        <v>0</v>
      </c>
      <c r="BJ135" s="13" t="s">
        <v>82</v>
      </c>
      <c r="BK135" s="139">
        <f t="shared" si="9"/>
        <v>0</v>
      </c>
      <c r="BL135" s="13" t="s">
        <v>120</v>
      </c>
      <c r="BM135" s="138" t="s">
        <v>140</v>
      </c>
    </row>
    <row r="136" spans="2:65" s="1" customFormat="1" ht="16.5" customHeight="1">
      <c r="B136" s="125"/>
      <c r="C136" s="126" t="s">
        <v>131</v>
      </c>
      <c r="D136" s="126" t="s">
        <v>117</v>
      </c>
      <c r="E136" s="127"/>
      <c r="F136" s="128" t="s">
        <v>141</v>
      </c>
      <c r="G136" s="129" t="s">
        <v>119</v>
      </c>
      <c r="H136" s="130">
        <v>148.29</v>
      </c>
      <c r="I136" s="131"/>
      <c r="J136" s="132">
        <f t="shared" si="0"/>
        <v>0</v>
      </c>
      <c r="K136" s="133"/>
      <c r="L136" s="28"/>
      <c r="M136" s="134" t="s">
        <v>1</v>
      </c>
      <c r="N136" s="135" t="s">
        <v>39</v>
      </c>
      <c r="P136" s="136">
        <f t="shared" si="1"/>
        <v>0</v>
      </c>
      <c r="Q136" s="136">
        <v>0</v>
      </c>
      <c r="R136" s="136">
        <f t="shared" si="2"/>
        <v>0</v>
      </c>
      <c r="S136" s="136">
        <v>0</v>
      </c>
      <c r="T136" s="137">
        <f t="shared" si="3"/>
        <v>0</v>
      </c>
      <c r="AR136" s="138" t="s">
        <v>120</v>
      </c>
      <c r="AT136" s="138" t="s">
        <v>117</v>
      </c>
      <c r="AU136" s="138" t="s">
        <v>84</v>
      </c>
      <c r="AY136" s="13" t="s">
        <v>115</v>
      </c>
      <c r="BE136" s="139">
        <f t="shared" si="4"/>
        <v>0</v>
      </c>
      <c r="BF136" s="139">
        <f t="shared" si="5"/>
        <v>0</v>
      </c>
      <c r="BG136" s="139">
        <f t="shared" si="6"/>
        <v>0</v>
      </c>
      <c r="BH136" s="139">
        <f t="shared" si="7"/>
        <v>0</v>
      </c>
      <c r="BI136" s="139">
        <f t="shared" si="8"/>
        <v>0</v>
      </c>
      <c r="BJ136" s="13" t="s">
        <v>82</v>
      </c>
      <c r="BK136" s="139">
        <f t="shared" si="9"/>
        <v>0</v>
      </c>
      <c r="BL136" s="13" t="s">
        <v>120</v>
      </c>
      <c r="BM136" s="138" t="s">
        <v>142</v>
      </c>
    </row>
    <row r="137" spans="2:65" s="1" customFormat="1" ht="16.5" customHeight="1">
      <c r="B137" s="125"/>
      <c r="C137" s="140" t="s">
        <v>143</v>
      </c>
      <c r="D137" s="140" t="s">
        <v>121</v>
      </c>
      <c r="E137" s="141"/>
      <c r="F137" s="142" t="s">
        <v>144</v>
      </c>
      <c r="G137" s="143" t="s">
        <v>119</v>
      </c>
      <c r="H137" s="144">
        <v>177.94800000000001</v>
      </c>
      <c r="I137" s="145"/>
      <c r="J137" s="146">
        <f t="shared" si="0"/>
        <v>0</v>
      </c>
      <c r="K137" s="147"/>
      <c r="L137" s="148"/>
      <c r="M137" s="149" t="s">
        <v>1</v>
      </c>
      <c r="N137" s="150" t="s">
        <v>39</v>
      </c>
      <c r="P137" s="136">
        <f t="shared" si="1"/>
        <v>0</v>
      </c>
      <c r="Q137" s="136">
        <v>0</v>
      </c>
      <c r="R137" s="136">
        <f t="shared" si="2"/>
        <v>0</v>
      </c>
      <c r="S137" s="136">
        <v>0</v>
      </c>
      <c r="T137" s="137">
        <f t="shared" si="3"/>
        <v>0</v>
      </c>
      <c r="AR137" s="138" t="s">
        <v>123</v>
      </c>
      <c r="AT137" s="138" t="s">
        <v>121</v>
      </c>
      <c r="AU137" s="138" t="s">
        <v>84</v>
      </c>
      <c r="AY137" s="13" t="s">
        <v>115</v>
      </c>
      <c r="BE137" s="139">
        <f t="shared" si="4"/>
        <v>0</v>
      </c>
      <c r="BF137" s="139">
        <f t="shared" si="5"/>
        <v>0</v>
      </c>
      <c r="BG137" s="139">
        <f t="shared" si="6"/>
        <v>0</v>
      </c>
      <c r="BH137" s="139">
        <f t="shared" si="7"/>
        <v>0</v>
      </c>
      <c r="BI137" s="139">
        <f t="shared" si="8"/>
        <v>0</v>
      </c>
      <c r="BJ137" s="13" t="s">
        <v>82</v>
      </c>
      <c r="BK137" s="139">
        <f t="shared" si="9"/>
        <v>0</v>
      </c>
      <c r="BL137" s="13" t="s">
        <v>120</v>
      </c>
      <c r="BM137" s="138" t="s">
        <v>145</v>
      </c>
    </row>
    <row r="138" spans="2:65" s="1" customFormat="1" ht="16.5" customHeight="1">
      <c r="B138" s="125"/>
      <c r="C138" s="140" t="s">
        <v>8</v>
      </c>
      <c r="D138" s="140" t="s">
        <v>121</v>
      </c>
      <c r="E138" s="141"/>
      <c r="F138" s="142" t="s">
        <v>146</v>
      </c>
      <c r="G138" s="143" t="s">
        <v>126</v>
      </c>
      <c r="H138" s="144">
        <v>741.45</v>
      </c>
      <c r="I138" s="145"/>
      <c r="J138" s="146">
        <f t="shared" si="0"/>
        <v>0</v>
      </c>
      <c r="K138" s="147"/>
      <c r="L138" s="148"/>
      <c r="M138" s="149" t="s">
        <v>1</v>
      </c>
      <c r="N138" s="150" t="s">
        <v>39</v>
      </c>
      <c r="P138" s="136">
        <f t="shared" si="1"/>
        <v>0</v>
      </c>
      <c r="Q138" s="136">
        <v>0</v>
      </c>
      <c r="R138" s="136">
        <f t="shared" si="2"/>
        <v>0</v>
      </c>
      <c r="S138" s="136">
        <v>0</v>
      </c>
      <c r="T138" s="137">
        <f t="shared" si="3"/>
        <v>0</v>
      </c>
      <c r="AR138" s="138" t="s">
        <v>123</v>
      </c>
      <c r="AT138" s="138" t="s">
        <v>121</v>
      </c>
      <c r="AU138" s="138" t="s">
        <v>84</v>
      </c>
      <c r="AY138" s="13" t="s">
        <v>115</v>
      </c>
      <c r="BE138" s="139">
        <f t="shared" si="4"/>
        <v>0</v>
      </c>
      <c r="BF138" s="139">
        <f t="shared" si="5"/>
        <v>0</v>
      </c>
      <c r="BG138" s="139">
        <f t="shared" si="6"/>
        <v>0</v>
      </c>
      <c r="BH138" s="139">
        <f t="shared" si="7"/>
        <v>0</v>
      </c>
      <c r="BI138" s="139">
        <f t="shared" si="8"/>
        <v>0</v>
      </c>
      <c r="BJ138" s="13" t="s">
        <v>82</v>
      </c>
      <c r="BK138" s="139">
        <f t="shared" si="9"/>
        <v>0</v>
      </c>
      <c r="BL138" s="13" t="s">
        <v>120</v>
      </c>
      <c r="BM138" s="138" t="s">
        <v>147</v>
      </c>
    </row>
    <row r="139" spans="2:65" s="1" customFormat="1" ht="16.5" customHeight="1">
      <c r="B139" s="125"/>
      <c r="C139" s="126" t="s">
        <v>148</v>
      </c>
      <c r="D139" s="126" t="s">
        <v>117</v>
      </c>
      <c r="E139" s="127"/>
      <c r="F139" s="128" t="s">
        <v>149</v>
      </c>
      <c r="G139" s="129" t="s">
        <v>150</v>
      </c>
      <c r="H139" s="130">
        <v>208.22800000000001</v>
      </c>
      <c r="I139" s="131"/>
      <c r="J139" s="132">
        <f t="shared" si="0"/>
        <v>0</v>
      </c>
      <c r="K139" s="133"/>
      <c r="L139" s="28"/>
      <c r="M139" s="134" t="s">
        <v>1</v>
      </c>
      <c r="N139" s="135" t="s">
        <v>39</v>
      </c>
      <c r="P139" s="136">
        <f t="shared" si="1"/>
        <v>0</v>
      </c>
      <c r="Q139" s="136">
        <v>0</v>
      </c>
      <c r="R139" s="136">
        <f t="shared" si="2"/>
        <v>0</v>
      </c>
      <c r="S139" s="136">
        <v>0</v>
      </c>
      <c r="T139" s="137">
        <f t="shared" si="3"/>
        <v>0</v>
      </c>
      <c r="AR139" s="138" t="s">
        <v>120</v>
      </c>
      <c r="AT139" s="138" t="s">
        <v>117</v>
      </c>
      <c r="AU139" s="138" t="s">
        <v>84</v>
      </c>
      <c r="AY139" s="13" t="s">
        <v>115</v>
      </c>
      <c r="BE139" s="139">
        <f t="shared" si="4"/>
        <v>0</v>
      </c>
      <c r="BF139" s="139">
        <f t="shared" si="5"/>
        <v>0</v>
      </c>
      <c r="BG139" s="139">
        <f t="shared" si="6"/>
        <v>0</v>
      </c>
      <c r="BH139" s="139">
        <f t="shared" si="7"/>
        <v>0</v>
      </c>
      <c r="BI139" s="139">
        <f t="shared" si="8"/>
        <v>0</v>
      </c>
      <c r="BJ139" s="13" t="s">
        <v>82</v>
      </c>
      <c r="BK139" s="139">
        <f t="shared" si="9"/>
        <v>0</v>
      </c>
      <c r="BL139" s="13" t="s">
        <v>120</v>
      </c>
      <c r="BM139" s="138" t="s">
        <v>151</v>
      </c>
    </row>
    <row r="140" spans="2:65" s="1" customFormat="1" ht="16.5" customHeight="1">
      <c r="B140" s="125"/>
      <c r="C140" s="140" t="s">
        <v>135</v>
      </c>
      <c r="D140" s="140" t="s">
        <v>121</v>
      </c>
      <c r="E140" s="141"/>
      <c r="F140" s="142" t="s">
        <v>152</v>
      </c>
      <c r="G140" s="143" t="s">
        <v>150</v>
      </c>
      <c r="H140" s="144">
        <v>208.22800000000001</v>
      </c>
      <c r="I140" s="145"/>
      <c r="J140" s="146">
        <f t="shared" si="0"/>
        <v>0</v>
      </c>
      <c r="K140" s="147"/>
      <c r="L140" s="148"/>
      <c r="M140" s="149" t="s">
        <v>1</v>
      </c>
      <c r="N140" s="150" t="s">
        <v>39</v>
      </c>
      <c r="P140" s="136">
        <f t="shared" si="1"/>
        <v>0</v>
      </c>
      <c r="Q140" s="136">
        <v>0</v>
      </c>
      <c r="R140" s="136">
        <f t="shared" si="2"/>
        <v>0</v>
      </c>
      <c r="S140" s="136">
        <v>0</v>
      </c>
      <c r="T140" s="137">
        <f t="shared" si="3"/>
        <v>0</v>
      </c>
      <c r="AR140" s="138" t="s">
        <v>123</v>
      </c>
      <c r="AT140" s="138" t="s">
        <v>121</v>
      </c>
      <c r="AU140" s="138" t="s">
        <v>84</v>
      </c>
      <c r="AY140" s="13" t="s">
        <v>115</v>
      </c>
      <c r="BE140" s="139">
        <f t="shared" si="4"/>
        <v>0</v>
      </c>
      <c r="BF140" s="139">
        <f t="shared" si="5"/>
        <v>0</v>
      </c>
      <c r="BG140" s="139">
        <f t="shared" si="6"/>
        <v>0</v>
      </c>
      <c r="BH140" s="139">
        <f t="shared" si="7"/>
        <v>0</v>
      </c>
      <c r="BI140" s="139">
        <f t="shared" si="8"/>
        <v>0</v>
      </c>
      <c r="BJ140" s="13" t="s">
        <v>82</v>
      </c>
      <c r="BK140" s="139">
        <f t="shared" si="9"/>
        <v>0</v>
      </c>
      <c r="BL140" s="13" t="s">
        <v>120</v>
      </c>
      <c r="BM140" s="138" t="s">
        <v>153</v>
      </c>
    </row>
    <row r="141" spans="2:65" s="1" customFormat="1" ht="16.5" customHeight="1">
      <c r="B141" s="125"/>
      <c r="C141" s="126" t="s">
        <v>154</v>
      </c>
      <c r="D141" s="126" t="s">
        <v>117</v>
      </c>
      <c r="E141" s="127"/>
      <c r="F141" s="128" t="s">
        <v>130</v>
      </c>
      <c r="G141" s="129" t="s">
        <v>150</v>
      </c>
      <c r="H141" s="130">
        <v>208.22800000000001</v>
      </c>
      <c r="I141" s="131"/>
      <c r="J141" s="132">
        <f t="shared" si="0"/>
        <v>0</v>
      </c>
      <c r="K141" s="133"/>
      <c r="L141" s="28"/>
      <c r="M141" s="134" t="s">
        <v>1</v>
      </c>
      <c r="N141" s="135" t="s">
        <v>39</v>
      </c>
      <c r="P141" s="136">
        <f t="shared" si="1"/>
        <v>0</v>
      </c>
      <c r="Q141" s="136">
        <v>0</v>
      </c>
      <c r="R141" s="136">
        <f t="shared" si="2"/>
        <v>0</v>
      </c>
      <c r="S141" s="136">
        <v>0</v>
      </c>
      <c r="T141" s="137">
        <f t="shared" si="3"/>
        <v>0</v>
      </c>
      <c r="AR141" s="138" t="s">
        <v>120</v>
      </c>
      <c r="AT141" s="138" t="s">
        <v>117</v>
      </c>
      <c r="AU141" s="138" t="s">
        <v>84</v>
      </c>
      <c r="AY141" s="13" t="s">
        <v>115</v>
      </c>
      <c r="BE141" s="139">
        <f t="shared" si="4"/>
        <v>0</v>
      </c>
      <c r="BF141" s="139">
        <f t="shared" si="5"/>
        <v>0</v>
      </c>
      <c r="BG141" s="139">
        <f t="shared" si="6"/>
        <v>0</v>
      </c>
      <c r="BH141" s="139">
        <f t="shared" si="7"/>
        <v>0</v>
      </c>
      <c r="BI141" s="139">
        <f t="shared" si="8"/>
        <v>0</v>
      </c>
      <c r="BJ141" s="13" t="s">
        <v>82</v>
      </c>
      <c r="BK141" s="139">
        <f t="shared" si="9"/>
        <v>0</v>
      </c>
      <c r="BL141" s="13" t="s">
        <v>120</v>
      </c>
      <c r="BM141" s="138" t="s">
        <v>155</v>
      </c>
    </row>
    <row r="142" spans="2:65" s="1" customFormat="1" ht="16.5" customHeight="1">
      <c r="B142" s="125"/>
      <c r="C142" s="140" t="s">
        <v>137</v>
      </c>
      <c r="D142" s="140" t="s">
        <v>121</v>
      </c>
      <c r="E142" s="141"/>
      <c r="F142" s="142" t="s">
        <v>132</v>
      </c>
      <c r="G142" s="143" t="s">
        <v>150</v>
      </c>
      <c r="H142" s="144">
        <v>208.22800000000001</v>
      </c>
      <c r="I142" s="145"/>
      <c r="J142" s="146">
        <f t="shared" si="0"/>
        <v>0</v>
      </c>
      <c r="K142" s="147"/>
      <c r="L142" s="148"/>
      <c r="M142" s="149" t="s">
        <v>1</v>
      </c>
      <c r="N142" s="150" t="s">
        <v>39</v>
      </c>
      <c r="P142" s="136">
        <f t="shared" si="1"/>
        <v>0</v>
      </c>
      <c r="Q142" s="136">
        <v>0</v>
      </c>
      <c r="R142" s="136">
        <f t="shared" si="2"/>
        <v>0</v>
      </c>
      <c r="S142" s="136">
        <v>0</v>
      </c>
      <c r="T142" s="137">
        <f t="shared" si="3"/>
        <v>0</v>
      </c>
      <c r="AR142" s="138" t="s">
        <v>123</v>
      </c>
      <c r="AT142" s="138" t="s">
        <v>121</v>
      </c>
      <c r="AU142" s="138" t="s">
        <v>84</v>
      </c>
      <c r="AY142" s="13" t="s">
        <v>115</v>
      </c>
      <c r="BE142" s="139">
        <f t="shared" si="4"/>
        <v>0</v>
      </c>
      <c r="BF142" s="139">
        <f t="shared" si="5"/>
        <v>0</v>
      </c>
      <c r="BG142" s="139">
        <f t="shared" si="6"/>
        <v>0</v>
      </c>
      <c r="BH142" s="139">
        <f t="shared" si="7"/>
        <v>0</v>
      </c>
      <c r="BI142" s="139">
        <f t="shared" si="8"/>
        <v>0</v>
      </c>
      <c r="BJ142" s="13" t="s">
        <v>82</v>
      </c>
      <c r="BK142" s="139">
        <f t="shared" si="9"/>
        <v>0</v>
      </c>
      <c r="BL142" s="13" t="s">
        <v>120</v>
      </c>
      <c r="BM142" s="138" t="s">
        <v>156</v>
      </c>
    </row>
    <row r="143" spans="2:65" s="1" customFormat="1" ht="16.5" customHeight="1">
      <c r="B143" s="125"/>
      <c r="C143" s="126" t="s">
        <v>157</v>
      </c>
      <c r="D143" s="126" t="s">
        <v>117</v>
      </c>
      <c r="E143" s="127"/>
      <c r="F143" s="128" t="s">
        <v>158</v>
      </c>
      <c r="G143" s="129" t="s">
        <v>150</v>
      </c>
      <c r="H143" s="130">
        <v>416.45600000000002</v>
      </c>
      <c r="I143" s="131"/>
      <c r="J143" s="132">
        <f t="shared" si="0"/>
        <v>0</v>
      </c>
      <c r="K143" s="133"/>
      <c r="L143" s="28"/>
      <c r="M143" s="134" t="s">
        <v>1</v>
      </c>
      <c r="N143" s="135" t="s">
        <v>39</v>
      </c>
      <c r="P143" s="136">
        <f t="shared" si="1"/>
        <v>0</v>
      </c>
      <c r="Q143" s="136">
        <v>0</v>
      </c>
      <c r="R143" s="136">
        <f t="shared" si="2"/>
        <v>0</v>
      </c>
      <c r="S143" s="136">
        <v>0</v>
      </c>
      <c r="T143" s="137">
        <f t="shared" si="3"/>
        <v>0</v>
      </c>
      <c r="AR143" s="138" t="s">
        <v>120</v>
      </c>
      <c r="AT143" s="138" t="s">
        <v>117</v>
      </c>
      <c r="AU143" s="138" t="s">
        <v>84</v>
      </c>
      <c r="AY143" s="13" t="s">
        <v>115</v>
      </c>
      <c r="BE143" s="139">
        <f t="shared" si="4"/>
        <v>0</v>
      </c>
      <c r="BF143" s="139">
        <f t="shared" si="5"/>
        <v>0</v>
      </c>
      <c r="BG143" s="139">
        <f t="shared" si="6"/>
        <v>0</v>
      </c>
      <c r="BH143" s="139">
        <f t="shared" si="7"/>
        <v>0</v>
      </c>
      <c r="BI143" s="139">
        <f t="shared" si="8"/>
        <v>0</v>
      </c>
      <c r="BJ143" s="13" t="s">
        <v>82</v>
      </c>
      <c r="BK143" s="139">
        <f t="shared" si="9"/>
        <v>0</v>
      </c>
      <c r="BL143" s="13" t="s">
        <v>120</v>
      </c>
      <c r="BM143" s="138" t="s">
        <v>159</v>
      </c>
    </row>
    <row r="144" spans="2:65" s="1" customFormat="1" ht="16.5" customHeight="1">
      <c r="B144" s="125"/>
      <c r="C144" s="126" t="s">
        <v>140</v>
      </c>
      <c r="D144" s="126" t="s">
        <v>117</v>
      </c>
      <c r="E144" s="127"/>
      <c r="F144" s="128" t="s">
        <v>160</v>
      </c>
      <c r="G144" s="129" t="s">
        <v>126</v>
      </c>
      <c r="H144" s="130">
        <v>136</v>
      </c>
      <c r="I144" s="131"/>
      <c r="J144" s="132">
        <f t="shared" si="0"/>
        <v>0</v>
      </c>
      <c r="K144" s="133"/>
      <c r="L144" s="28"/>
      <c r="M144" s="134" t="s">
        <v>1</v>
      </c>
      <c r="N144" s="135" t="s">
        <v>39</v>
      </c>
      <c r="P144" s="136">
        <f t="shared" si="1"/>
        <v>0</v>
      </c>
      <c r="Q144" s="136">
        <v>0</v>
      </c>
      <c r="R144" s="136">
        <f t="shared" si="2"/>
        <v>0</v>
      </c>
      <c r="S144" s="136">
        <v>0</v>
      </c>
      <c r="T144" s="137">
        <f t="shared" si="3"/>
        <v>0</v>
      </c>
      <c r="AR144" s="138" t="s">
        <v>120</v>
      </c>
      <c r="AT144" s="138" t="s">
        <v>117</v>
      </c>
      <c r="AU144" s="138" t="s">
        <v>84</v>
      </c>
      <c r="AY144" s="13" t="s">
        <v>115</v>
      </c>
      <c r="BE144" s="139">
        <f t="shared" si="4"/>
        <v>0</v>
      </c>
      <c r="BF144" s="139">
        <f t="shared" si="5"/>
        <v>0</v>
      </c>
      <c r="BG144" s="139">
        <f t="shared" si="6"/>
        <v>0</v>
      </c>
      <c r="BH144" s="139">
        <f t="shared" si="7"/>
        <v>0</v>
      </c>
      <c r="BI144" s="139">
        <f t="shared" si="8"/>
        <v>0</v>
      </c>
      <c r="BJ144" s="13" t="s">
        <v>82</v>
      </c>
      <c r="BK144" s="139">
        <f t="shared" si="9"/>
        <v>0</v>
      </c>
      <c r="BL144" s="13" t="s">
        <v>120</v>
      </c>
      <c r="BM144" s="138" t="s">
        <v>161</v>
      </c>
    </row>
    <row r="145" spans="2:65" s="1" customFormat="1" ht="16.5" customHeight="1">
      <c r="B145" s="125"/>
      <c r="C145" s="140" t="s">
        <v>162</v>
      </c>
      <c r="D145" s="140" t="s">
        <v>121</v>
      </c>
      <c r="E145" s="141"/>
      <c r="F145" s="142" t="s">
        <v>163</v>
      </c>
      <c r="G145" s="143" t="s">
        <v>150</v>
      </c>
      <c r="H145" s="144">
        <v>819.45600000000002</v>
      </c>
      <c r="I145" s="145"/>
      <c r="J145" s="146">
        <f t="shared" si="0"/>
        <v>0</v>
      </c>
      <c r="K145" s="147"/>
      <c r="L145" s="148"/>
      <c r="M145" s="149" t="s">
        <v>1</v>
      </c>
      <c r="N145" s="150" t="s">
        <v>39</v>
      </c>
      <c r="P145" s="136">
        <f t="shared" si="1"/>
        <v>0</v>
      </c>
      <c r="Q145" s="136">
        <v>0</v>
      </c>
      <c r="R145" s="136">
        <f t="shared" si="2"/>
        <v>0</v>
      </c>
      <c r="S145" s="136">
        <v>0</v>
      </c>
      <c r="T145" s="137">
        <f t="shared" si="3"/>
        <v>0</v>
      </c>
      <c r="AR145" s="138" t="s">
        <v>123</v>
      </c>
      <c r="AT145" s="138" t="s">
        <v>121</v>
      </c>
      <c r="AU145" s="138" t="s">
        <v>84</v>
      </c>
      <c r="AY145" s="13" t="s">
        <v>115</v>
      </c>
      <c r="BE145" s="139">
        <f t="shared" si="4"/>
        <v>0</v>
      </c>
      <c r="BF145" s="139">
        <f t="shared" si="5"/>
        <v>0</v>
      </c>
      <c r="BG145" s="139">
        <f t="shared" si="6"/>
        <v>0</v>
      </c>
      <c r="BH145" s="139">
        <f t="shared" si="7"/>
        <v>0</v>
      </c>
      <c r="BI145" s="139">
        <f t="shared" si="8"/>
        <v>0</v>
      </c>
      <c r="BJ145" s="13" t="s">
        <v>82</v>
      </c>
      <c r="BK145" s="139">
        <f t="shared" si="9"/>
        <v>0</v>
      </c>
      <c r="BL145" s="13" t="s">
        <v>120</v>
      </c>
      <c r="BM145" s="138" t="s">
        <v>164</v>
      </c>
    </row>
    <row r="146" spans="2:65" s="1" customFormat="1" ht="16.5" customHeight="1">
      <c r="B146" s="125"/>
      <c r="C146" s="140" t="s">
        <v>142</v>
      </c>
      <c r="D146" s="140" t="s">
        <v>121</v>
      </c>
      <c r="E146" s="141"/>
      <c r="F146" s="142" t="s">
        <v>165</v>
      </c>
      <c r="G146" s="143" t="s">
        <v>150</v>
      </c>
      <c r="H146" s="144">
        <v>73.400000000000006</v>
      </c>
      <c r="I146" s="145"/>
      <c r="J146" s="146">
        <f t="shared" si="0"/>
        <v>0</v>
      </c>
      <c r="K146" s="147"/>
      <c r="L146" s="148"/>
      <c r="M146" s="149" t="s">
        <v>1</v>
      </c>
      <c r="N146" s="150" t="s">
        <v>39</v>
      </c>
      <c r="P146" s="136">
        <f t="shared" si="1"/>
        <v>0</v>
      </c>
      <c r="Q146" s="136">
        <v>0</v>
      </c>
      <c r="R146" s="136">
        <f t="shared" si="2"/>
        <v>0</v>
      </c>
      <c r="S146" s="136">
        <v>0</v>
      </c>
      <c r="T146" s="137">
        <f t="shared" si="3"/>
        <v>0</v>
      </c>
      <c r="AR146" s="138" t="s">
        <v>123</v>
      </c>
      <c r="AT146" s="138" t="s">
        <v>121</v>
      </c>
      <c r="AU146" s="138" t="s">
        <v>84</v>
      </c>
      <c r="AY146" s="13" t="s">
        <v>115</v>
      </c>
      <c r="BE146" s="139">
        <f t="shared" si="4"/>
        <v>0</v>
      </c>
      <c r="BF146" s="139">
        <f t="shared" si="5"/>
        <v>0</v>
      </c>
      <c r="BG146" s="139">
        <f t="shared" si="6"/>
        <v>0</v>
      </c>
      <c r="BH146" s="139">
        <f t="shared" si="7"/>
        <v>0</v>
      </c>
      <c r="BI146" s="139">
        <f t="shared" si="8"/>
        <v>0</v>
      </c>
      <c r="BJ146" s="13" t="s">
        <v>82</v>
      </c>
      <c r="BK146" s="139">
        <f t="shared" si="9"/>
        <v>0</v>
      </c>
      <c r="BL146" s="13" t="s">
        <v>120</v>
      </c>
      <c r="BM146" s="138" t="s">
        <v>166</v>
      </c>
    </row>
    <row r="147" spans="2:65" s="1" customFormat="1" ht="16.5" customHeight="1">
      <c r="B147" s="125"/>
      <c r="C147" s="126" t="s">
        <v>7</v>
      </c>
      <c r="D147" s="126" t="s">
        <v>117</v>
      </c>
      <c r="E147" s="127"/>
      <c r="F147" s="128" t="s">
        <v>167</v>
      </c>
      <c r="G147" s="129" t="s">
        <v>150</v>
      </c>
      <c r="H147" s="130">
        <v>167.5</v>
      </c>
      <c r="I147" s="131"/>
      <c r="J147" s="132">
        <f t="shared" si="0"/>
        <v>0</v>
      </c>
      <c r="K147" s="133"/>
      <c r="L147" s="28"/>
      <c r="M147" s="134" t="s">
        <v>1</v>
      </c>
      <c r="N147" s="135" t="s">
        <v>39</v>
      </c>
      <c r="P147" s="136">
        <f t="shared" si="1"/>
        <v>0</v>
      </c>
      <c r="Q147" s="136">
        <v>0</v>
      </c>
      <c r="R147" s="136">
        <f t="shared" si="2"/>
        <v>0</v>
      </c>
      <c r="S147" s="136">
        <v>0</v>
      </c>
      <c r="T147" s="137">
        <f t="shared" si="3"/>
        <v>0</v>
      </c>
      <c r="AR147" s="138" t="s">
        <v>120</v>
      </c>
      <c r="AT147" s="138" t="s">
        <v>117</v>
      </c>
      <c r="AU147" s="138" t="s">
        <v>84</v>
      </c>
      <c r="AY147" s="13" t="s">
        <v>115</v>
      </c>
      <c r="BE147" s="139">
        <f t="shared" si="4"/>
        <v>0</v>
      </c>
      <c r="BF147" s="139">
        <f t="shared" si="5"/>
        <v>0</v>
      </c>
      <c r="BG147" s="139">
        <f t="shared" si="6"/>
        <v>0</v>
      </c>
      <c r="BH147" s="139">
        <f t="shared" si="7"/>
        <v>0</v>
      </c>
      <c r="BI147" s="139">
        <f t="shared" si="8"/>
        <v>0</v>
      </c>
      <c r="BJ147" s="13" t="s">
        <v>82</v>
      </c>
      <c r="BK147" s="139">
        <f t="shared" si="9"/>
        <v>0</v>
      </c>
      <c r="BL147" s="13" t="s">
        <v>120</v>
      </c>
      <c r="BM147" s="138" t="s">
        <v>168</v>
      </c>
    </row>
    <row r="148" spans="2:65" s="1" customFormat="1" ht="16.5" customHeight="1">
      <c r="B148" s="125"/>
      <c r="C148" s="140" t="s">
        <v>145</v>
      </c>
      <c r="D148" s="140" t="s">
        <v>121</v>
      </c>
      <c r="E148" s="141"/>
      <c r="F148" s="142" t="s">
        <v>169</v>
      </c>
      <c r="G148" s="143" t="s">
        <v>150</v>
      </c>
      <c r="H148" s="144">
        <v>100.5</v>
      </c>
      <c r="I148" s="145"/>
      <c r="J148" s="146">
        <f t="shared" si="0"/>
        <v>0</v>
      </c>
      <c r="K148" s="147"/>
      <c r="L148" s="148"/>
      <c r="M148" s="149" t="s">
        <v>1</v>
      </c>
      <c r="N148" s="150" t="s">
        <v>39</v>
      </c>
      <c r="P148" s="136">
        <f t="shared" si="1"/>
        <v>0</v>
      </c>
      <c r="Q148" s="136">
        <v>0</v>
      </c>
      <c r="R148" s="136">
        <f t="shared" si="2"/>
        <v>0</v>
      </c>
      <c r="S148" s="136">
        <v>0</v>
      </c>
      <c r="T148" s="137">
        <f t="shared" si="3"/>
        <v>0</v>
      </c>
      <c r="AR148" s="138" t="s">
        <v>123</v>
      </c>
      <c r="AT148" s="138" t="s">
        <v>121</v>
      </c>
      <c r="AU148" s="138" t="s">
        <v>84</v>
      </c>
      <c r="AY148" s="13" t="s">
        <v>115</v>
      </c>
      <c r="BE148" s="139">
        <f t="shared" si="4"/>
        <v>0</v>
      </c>
      <c r="BF148" s="139">
        <f t="shared" si="5"/>
        <v>0</v>
      </c>
      <c r="BG148" s="139">
        <f t="shared" si="6"/>
        <v>0</v>
      </c>
      <c r="BH148" s="139">
        <f t="shared" si="7"/>
        <v>0</v>
      </c>
      <c r="BI148" s="139">
        <f t="shared" si="8"/>
        <v>0</v>
      </c>
      <c r="BJ148" s="13" t="s">
        <v>82</v>
      </c>
      <c r="BK148" s="139">
        <f t="shared" si="9"/>
        <v>0</v>
      </c>
      <c r="BL148" s="13" t="s">
        <v>120</v>
      </c>
      <c r="BM148" s="138" t="s">
        <v>170</v>
      </c>
    </row>
    <row r="149" spans="2:65" s="1" customFormat="1" ht="16.5" customHeight="1">
      <c r="B149" s="125"/>
      <c r="C149" s="126" t="s">
        <v>171</v>
      </c>
      <c r="D149" s="126" t="s">
        <v>117</v>
      </c>
      <c r="E149" s="127"/>
      <c r="F149" s="128" t="s">
        <v>172</v>
      </c>
      <c r="G149" s="129" t="s">
        <v>150</v>
      </c>
      <c r="H149" s="130">
        <v>335</v>
      </c>
      <c r="I149" s="131"/>
      <c r="J149" s="132">
        <f t="shared" si="0"/>
        <v>0</v>
      </c>
      <c r="K149" s="133"/>
      <c r="L149" s="28"/>
      <c r="M149" s="134" t="s">
        <v>1</v>
      </c>
      <c r="N149" s="135" t="s">
        <v>39</v>
      </c>
      <c r="P149" s="136">
        <f t="shared" si="1"/>
        <v>0</v>
      </c>
      <c r="Q149" s="136">
        <v>0</v>
      </c>
      <c r="R149" s="136">
        <f t="shared" si="2"/>
        <v>0</v>
      </c>
      <c r="S149" s="136">
        <v>0</v>
      </c>
      <c r="T149" s="137">
        <f t="shared" si="3"/>
        <v>0</v>
      </c>
      <c r="AR149" s="138" t="s">
        <v>120</v>
      </c>
      <c r="AT149" s="138" t="s">
        <v>117</v>
      </c>
      <c r="AU149" s="138" t="s">
        <v>84</v>
      </c>
      <c r="AY149" s="13" t="s">
        <v>115</v>
      </c>
      <c r="BE149" s="139">
        <f t="shared" si="4"/>
        <v>0</v>
      </c>
      <c r="BF149" s="139">
        <f t="shared" si="5"/>
        <v>0</v>
      </c>
      <c r="BG149" s="139">
        <f t="shared" si="6"/>
        <v>0</v>
      </c>
      <c r="BH149" s="139">
        <f t="shared" si="7"/>
        <v>0</v>
      </c>
      <c r="BI149" s="139">
        <f t="shared" si="8"/>
        <v>0</v>
      </c>
      <c r="BJ149" s="13" t="s">
        <v>82</v>
      </c>
      <c r="BK149" s="139">
        <f t="shared" si="9"/>
        <v>0</v>
      </c>
      <c r="BL149" s="13" t="s">
        <v>120</v>
      </c>
      <c r="BM149" s="138" t="s">
        <v>173</v>
      </c>
    </row>
    <row r="150" spans="2:65" s="1" customFormat="1" ht="16.5" customHeight="1">
      <c r="B150" s="125"/>
      <c r="C150" s="126" t="s">
        <v>147</v>
      </c>
      <c r="D150" s="126" t="s">
        <v>117</v>
      </c>
      <c r="E150" s="127"/>
      <c r="F150" s="128" t="s">
        <v>174</v>
      </c>
      <c r="G150" s="129" t="s">
        <v>126</v>
      </c>
      <c r="H150" s="130">
        <v>7</v>
      </c>
      <c r="I150" s="131"/>
      <c r="J150" s="132">
        <f t="shared" si="0"/>
        <v>0</v>
      </c>
      <c r="K150" s="133"/>
      <c r="L150" s="28"/>
      <c r="M150" s="134" t="s">
        <v>1</v>
      </c>
      <c r="N150" s="135" t="s">
        <v>39</v>
      </c>
      <c r="P150" s="136">
        <f t="shared" si="1"/>
        <v>0</v>
      </c>
      <c r="Q150" s="136">
        <v>0</v>
      </c>
      <c r="R150" s="136">
        <f t="shared" si="2"/>
        <v>0</v>
      </c>
      <c r="S150" s="136">
        <v>0</v>
      </c>
      <c r="T150" s="137">
        <f t="shared" si="3"/>
        <v>0</v>
      </c>
      <c r="AR150" s="138" t="s">
        <v>120</v>
      </c>
      <c r="AT150" s="138" t="s">
        <v>117</v>
      </c>
      <c r="AU150" s="138" t="s">
        <v>84</v>
      </c>
      <c r="AY150" s="13" t="s">
        <v>115</v>
      </c>
      <c r="BE150" s="139">
        <f t="shared" si="4"/>
        <v>0</v>
      </c>
      <c r="BF150" s="139">
        <f t="shared" si="5"/>
        <v>0</v>
      </c>
      <c r="BG150" s="139">
        <f t="shared" si="6"/>
        <v>0</v>
      </c>
      <c r="BH150" s="139">
        <f t="shared" si="7"/>
        <v>0</v>
      </c>
      <c r="BI150" s="139">
        <f t="shared" si="8"/>
        <v>0</v>
      </c>
      <c r="BJ150" s="13" t="s">
        <v>82</v>
      </c>
      <c r="BK150" s="139">
        <f t="shared" si="9"/>
        <v>0</v>
      </c>
      <c r="BL150" s="13" t="s">
        <v>120</v>
      </c>
      <c r="BM150" s="138" t="s">
        <v>175</v>
      </c>
    </row>
    <row r="151" spans="2:65" s="1" customFormat="1" ht="16.5" customHeight="1">
      <c r="B151" s="125"/>
      <c r="C151" s="126" t="s">
        <v>176</v>
      </c>
      <c r="D151" s="126" t="s">
        <v>117</v>
      </c>
      <c r="E151" s="127"/>
      <c r="F151" s="128" t="s">
        <v>177</v>
      </c>
      <c r="G151" s="129" t="s">
        <v>126</v>
      </c>
      <c r="H151" s="130">
        <v>2</v>
      </c>
      <c r="I151" s="131"/>
      <c r="J151" s="132">
        <f t="shared" si="0"/>
        <v>0</v>
      </c>
      <c r="K151" s="133"/>
      <c r="L151" s="28"/>
      <c r="M151" s="134" t="s">
        <v>1</v>
      </c>
      <c r="N151" s="135" t="s">
        <v>39</v>
      </c>
      <c r="P151" s="136">
        <f t="shared" si="1"/>
        <v>0</v>
      </c>
      <c r="Q151" s="136">
        <v>0</v>
      </c>
      <c r="R151" s="136">
        <f t="shared" si="2"/>
        <v>0</v>
      </c>
      <c r="S151" s="136">
        <v>0</v>
      </c>
      <c r="T151" s="137">
        <f t="shared" si="3"/>
        <v>0</v>
      </c>
      <c r="AR151" s="138" t="s">
        <v>120</v>
      </c>
      <c r="AT151" s="138" t="s">
        <v>117</v>
      </c>
      <c r="AU151" s="138" t="s">
        <v>84</v>
      </c>
      <c r="AY151" s="13" t="s">
        <v>115</v>
      </c>
      <c r="BE151" s="139">
        <f t="shared" si="4"/>
        <v>0</v>
      </c>
      <c r="BF151" s="139">
        <f t="shared" si="5"/>
        <v>0</v>
      </c>
      <c r="BG151" s="139">
        <f t="shared" si="6"/>
        <v>0</v>
      </c>
      <c r="BH151" s="139">
        <f t="shared" si="7"/>
        <v>0</v>
      </c>
      <c r="BI151" s="139">
        <f t="shared" si="8"/>
        <v>0</v>
      </c>
      <c r="BJ151" s="13" t="s">
        <v>82</v>
      </c>
      <c r="BK151" s="139">
        <f t="shared" si="9"/>
        <v>0</v>
      </c>
      <c r="BL151" s="13" t="s">
        <v>120</v>
      </c>
      <c r="BM151" s="138" t="s">
        <v>178</v>
      </c>
    </row>
    <row r="152" spans="2:65" s="1" customFormat="1" ht="16.5" customHeight="1">
      <c r="B152" s="125"/>
      <c r="C152" s="126" t="s">
        <v>179</v>
      </c>
      <c r="D152" s="126" t="s">
        <v>117</v>
      </c>
      <c r="E152" s="127"/>
      <c r="F152" s="128" t="s">
        <v>180</v>
      </c>
      <c r="G152" s="129" t="s">
        <v>126</v>
      </c>
      <c r="H152" s="130">
        <v>10</v>
      </c>
      <c r="I152" s="131"/>
      <c r="J152" s="132">
        <f t="shared" si="0"/>
        <v>0</v>
      </c>
      <c r="K152" s="133"/>
      <c r="L152" s="28"/>
      <c r="M152" s="134" t="s">
        <v>1</v>
      </c>
      <c r="N152" s="135" t="s">
        <v>39</v>
      </c>
      <c r="P152" s="136">
        <f t="shared" si="1"/>
        <v>0</v>
      </c>
      <c r="Q152" s="136">
        <v>0</v>
      </c>
      <c r="R152" s="136">
        <f t="shared" si="2"/>
        <v>0</v>
      </c>
      <c r="S152" s="136">
        <v>0</v>
      </c>
      <c r="T152" s="137">
        <f t="shared" si="3"/>
        <v>0</v>
      </c>
      <c r="AR152" s="138" t="s">
        <v>120</v>
      </c>
      <c r="AT152" s="138" t="s">
        <v>117</v>
      </c>
      <c r="AU152" s="138" t="s">
        <v>84</v>
      </c>
      <c r="AY152" s="13" t="s">
        <v>115</v>
      </c>
      <c r="BE152" s="139">
        <f t="shared" si="4"/>
        <v>0</v>
      </c>
      <c r="BF152" s="139">
        <f t="shared" si="5"/>
        <v>0</v>
      </c>
      <c r="BG152" s="139">
        <f t="shared" si="6"/>
        <v>0</v>
      </c>
      <c r="BH152" s="139">
        <f t="shared" si="7"/>
        <v>0</v>
      </c>
      <c r="BI152" s="139">
        <f t="shared" si="8"/>
        <v>0</v>
      </c>
      <c r="BJ152" s="13" t="s">
        <v>82</v>
      </c>
      <c r="BK152" s="139">
        <f t="shared" si="9"/>
        <v>0</v>
      </c>
      <c r="BL152" s="13" t="s">
        <v>120</v>
      </c>
      <c r="BM152" s="138" t="s">
        <v>181</v>
      </c>
    </row>
    <row r="153" spans="2:65" s="1" customFormat="1" ht="16.5" customHeight="1">
      <c r="B153" s="125"/>
      <c r="C153" s="140" t="s">
        <v>182</v>
      </c>
      <c r="D153" s="140" t="s">
        <v>121</v>
      </c>
      <c r="E153" s="141"/>
      <c r="F153" s="142" t="s">
        <v>183</v>
      </c>
      <c r="G153" s="143" t="s">
        <v>126</v>
      </c>
      <c r="H153" s="144">
        <v>10</v>
      </c>
      <c r="I153" s="145"/>
      <c r="J153" s="146">
        <f t="shared" si="0"/>
        <v>0</v>
      </c>
      <c r="K153" s="147"/>
      <c r="L153" s="148"/>
      <c r="M153" s="149" t="s">
        <v>1</v>
      </c>
      <c r="N153" s="150" t="s">
        <v>39</v>
      </c>
      <c r="P153" s="136">
        <f t="shared" si="1"/>
        <v>0</v>
      </c>
      <c r="Q153" s="136">
        <v>0</v>
      </c>
      <c r="R153" s="136">
        <f t="shared" si="2"/>
        <v>0</v>
      </c>
      <c r="S153" s="136">
        <v>0</v>
      </c>
      <c r="T153" s="137">
        <f t="shared" si="3"/>
        <v>0</v>
      </c>
      <c r="AR153" s="138" t="s">
        <v>123</v>
      </c>
      <c r="AT153" s="138" t="s">
        <v>121</v>
      </c>
      <c r="AU153" s="138" t="s">
        <v>84</v>
      </c>
      <c r="AY153" s="13" t="s">
        <v>115</v>
      </c>
      <c r="BE153" s="139">
        <f t="shared" si="4"/>
        <v>0</v>
      </c>
      <c r="BF153" s="139">
        <f t="shared" si="5"/>
        <v>0</v>
      </c>
      <c r="BG153" s="139">
        <f t="shared" si="6"/>
        <v>0</v>
      </c>
      <c r="BH153" s="139">
        <f t="shared" si="7"/>
        <v>0</v>
      </c>
      <c r="BI153" s="139">
        <f t="shared" si="8"/>
        <v>0</v>
      </c>
      <c r="BJ153" s="13" t="s">
        <v>82</v>
      </c>
      <c r="BK153" s="139">
        <f t="shared" si="9"/>
        <v>0</v>
      </c>
      <c r="BL153" s="13" t="s">
        <v>120</v>
      </c>
      <c r="BM153" s="138" t="s">
        <v>184</v>
      </c>
    </row>
    <row r="154" spans="2:65" s="1" customFormat="1" ht="16.5" customHeight="1">
      <c r="B154" s="125"/>
      <c r="C154" s="126" t="s">
        <v>151</v>
      </c>
      <c r="D154" s="126" t="s">
        <v>117</v>
      </c>
      <c r="E154" s="127"/>
      <c r="F154" s="128" t="s">
        <v>185</v>
      </c>
      <c r="G154" s="129" t="s">
        <v>126</v>
      </c>
      <c r="H154" s="130">
        <v>2</v>
      </c>
      <c r="I154" s="131"/>
      <c r="J154" s="132">
        <f t="shared" si="0"/>
        <v>0</v>
      </c>
      <c r="K154" s="133"/>
      <c r="L154" s="28"/>
      <c r="M154" s="134" t="s">
        <v>1</v>
      </c>
      <c r="N154" s="135" t="s">
        <v>39</v>
      </c>
      <c r="P154" s="136">
        <f t="shared" si="1"/>
        <v>0</v>
      </c>
      <c r="Q154" s="136">
        <v>0</v>
      </c>
      <c r="R154" s="136">
        <f t="shared" si="2"/>
        <v>0</v>
      </c>
      <c r="S154" s="136">
        <v>0</v>
      </c>
      <c r="T154" s="137">
        <f t="shared" si="3"/>
        <v>0</v>
      </c>
      <c r="AR154" s="138" t="s">
        <v>120</v>
      </c>
      <c r="AT154" s="138" t="s">
        <v>117</v>
      </c>
      <c r="AU154" s="138" t="s">
        <v>84</v>
      </c>
      <c r="AY154" s="13" t="s">
        <v>115</v>
      </c>
      <c r="BE154" s="139">
        <f t="shared" si="4"/>
        <v>0</v>
      </c>
      <c r="BF154" s="139">
        <f t="shared" si="5"/>
        <v>0</v>
      </c>
      <c r="BG154" s="139">
        <f t="shared" si="6"/>
        <v>0</v>
      </c>
      <c r="BH154" s="139">
        <f t="shared" si="7"/>
        <v>0</v>
      </c>
      <c r="BI154" s="139">
        <f t="shared" si="8"/>
        <v>0</v>
      </c>
      <c r="BJ154" s="13" t="s">
        <v>82</v>
      </c>
      <c r="BK154" s="139">
        <f t="shared" si="9"/>
        <v>0</v>
      </c>
      <c r="BL154" s="13" t="s">
        <v>120</v>
      </c>
      <c r="BM154" s="138" t="s">
        <v>186</v>
      </c>
    </row>
    <row r="155" spans="2:65" s="1" customFormat="1" ht="16.5" customHeight="1">
      <c r="B155" s="125"/>
      <c r="C155" s="140" t="s">
        <v>187</v>
      </c>
      <c r="D155" s="140" t="s">
        <v>121</v>
      </c>
      <c r="E155" s="141"/>
      <c r="F155" s="142" t="s">
        <v>188</v>
      </c>
      <c r="G155" s="143" t="s">
        <v>126</v>
      </c>
      <c r="H155" s="144">
        <v>2</v>
      </c>
      <c r="I155" s="145"/>
      <c r="J155" s="146">
        <f t="shared" si="0"/>
        <v>0</v>
      </c>
      <c r="K155" s="147"/>
      <c r="L155" s="148"/>
      <c r="M155" s="149" t="s">
        <v>1</v>
      </c>
      <c r="N155" s="150" t="s">
        <v>39</v>
      </c>
      <c r="P155" s="136">
        <f t="shared" si="1"/>
        <v>0</v>
      </c>
      <c r="Q155" s="136">
        <v>0</v>
      </c>
      <c r="R155" s="136">
        <f t="shared" si="2"/>
        <v>0</v>
      </c>
      <c r="S155" s="136">
        <v>0</v>
      </c>
      <c r="T155" s="137">
        <f t="shared" si="3"/>
        <v>0</v>
      </c>
      <c r="AR155" s="138" t="s">
        <v>123</v>
      </c>
      <c r="AT155" s="138" t="s">
        <v>121</v>
      </c>
      <c r="AU155" s="138" t="s">
        <v>84</v>
      </c>
      <c r="AY155" s="13" t="s">
        <v>115</v>
      </c>
      <c r="BE155" s="139">
        <f t="shared" si="4"/>
        <v>0</v>
      </c>
      <c r="BF155" s="139">
        <f t="shared" si="5"/>
        <v>0</v>
      </c>
      <c r="BG155" s="139">
        <f t="shared" si="6"/>
        <v>0</v>
      </c>
      <c r="BH155" s="139">
        <f t="shared" si="7"/>
        <v>0</v>
      </c>
      <c r="BI155" s="139">
        <f t="shared" si="8"/>
        <v>0</v>
      </c>
      <c r="BJ155" s="13" t="s">
        <v>82</v>
      </c>
      <c r="BK155" s="139">
        <f t="shared" si="9"/>
        <v>0</v>
      </c>
      <c r="BL155" s="13" t="s">
        <v>120</v>
      </c>
      <c r="BM155" s="138" t="s">
        <v>189</v>
      </c>
    </row>
    <row r="156" spans="2:65" s="1" customFormat="1" ht="16.5" customHeight="1">
      <c r="B156" s="125"/>
      <c r="C156" s="140" t="s">
        <v>153</v>
      </c>
      <c r="D156" s="140" t="s">
        <v>121</v>
      </c>
      <c r="E156" s="141"/>
      <c r="F156" s="142" t="s">
        <v>190</v>
      </c>
      <c r="G156" s="143" t="s">
        <v>126</v>
      </c>
      <c r="H156" s="144">
        <v>204</v>
      </c>
      <c r="I156" s="145"/>
      <c r="J156" s="146">
        <f t="shared" si="0"/>
        <v>0</v>
      </c>
      <c r="K156" s="147"/>
      <c r="L156" s="148"/>
      <c r="M156" s="149" t="s">
        <v>1</v>
      </c>
      <c r="N156" s="150" t="s">
        <v>39</v>
      </c>
      <c r="P156" s="136">
        <f t="shared" si="1"/>
        <v>0</v>
      </c>
      <c r="Q156" s="136">
        <v>0</v>
      </c>
      <c r="R156" s="136">
        <f t="shared" si="2"/>
        <v>0</v>
      </c>
      <c r="S156" s="136">
        <v>0</v>
      </c>
      <c r="T156" s="137">
        <f t="shared" si="3"/>
        <v>0</v>
      </c>
      <c r="AR156" s="138" t="s">
        <v>123</v>
      </c>
      <c r="AT156" s="138" t="s">
        <v>121</v>
      </c>
      <c r="AU156" s="138" t="s">
        <v>84</v>
      </c>
      <c r="AY156" s="13" t="s">
        <v>115</v>
      </c>
      <c r="BE156" s="139">
        <f t="shared" si="4"/>
        <v>0</v>
      </c>
      <c r="BF156" s="139">
        <f t="shared" si="5"/>
        <v>0</v>
      </c>
      <c r="BG156" s="139">
        <f t="shared" si="6"/>
        <v>0</v>
      </c>
      <c r="BH156" s="139">
        <f t="shared" si="7"/>
        <v>0</v>
      </c>
      <c r="BI156" s="139">
        <f t="shared" si="8"/>
        <v>0</v>
      </c>
      <c r="BJ156" s="13" t="s">
        <v>82</v>
      </c>
      <c r="BK156" s="139">
        <f t="shared" si="9"/>
        <v>0</v>
      </c>
      <c r="BL156" s="13" t="s">
        <v>120</v>
      </c>
      <c r="BM156" s="138" t="s">
        <v>191</v>
      </c>
    </row>
    <row r="157" spans="2:65" s="1" customFormat="1" ht="16.5" customHeight="1">
      <c r="B157" s="125"/>
      <c r="C157" s="140" t="s">
        <v>192</v>
      </c>
      <c r="D157" s="140" t="s">
        <v>121</v>
      </c>
      <c r="E157" s="141"/>
      <c r="F157" s="142" t="s">
        <v>193</v>
      </c>
      <c r="G157" s="143" t="s">
        <v>119</v>
      </c>
      <c r="H157" s="144">
        <v>20</v>
      </c>
      <c r="I157" s="145"/>
      <c r="J157" s="146">
        <f t="shared" si="0"/>
        <v>0</v>
      </c>
      <c r="K157" s="147"/>
      <c r="L157" s="148"/>
      <c r="M157" s="149" t="s">
        <v>1</v>
      </c>
      <c r="N157" s="150" t="s">
        <v>39</v>
      </c>
      <c r="P157" s="136">
        <f t="shared" si="1"/>
        <v>0</v>
      </c>
      <c r="Q157" s="136">
        <v>0</v>
      </c>
      <c r="R157" s="136">
        <f t="shared" si="2"/>
        <v>0</v>
      </c>
      <c r="S157" s="136">
        <v>0</v>
      </c>
      <c r="T157" s="137">
        <f t="shared" si="3"/>
        <v>0</v>
      </c>
      <c r="AR157" s="138" t="s">
        <v>123</v>
      </c>
      <c r="AT157" s="138" t="s">
        <v>121</v>
      </c>
      <c r="AU157" s="138" t="s">
        <v>84</v>
      </c>
      <c r="AY157" s="13" t="s">
        <v>115</v>
      </c>
      <c r="BE157" s="139">
        <f t="shared" si="4"/>
        <v>0</v>
      </c>
      <c r="BF157" s="139">
        <f t="shared" si="5"/>
        <v>0</v>
      </c>
      <c r="BG157" s="139">
        <f t="shared" si="6"/>
        <v>0</v>
      </c>
      <c r="BH157" s="139">
        <f t="shared" si="7"/>
        <v>0</v>
      </c>
      <c r="BI157" s="139">
        <f t="shared" si="8"/>
        <v>0</v>
      </c>
      <c r="BJ157" s="13" t="s">
        <v>82</v>
      </c>
      <c r="BK157" s="139">
        <f t="shared" si="9"/>
        <v>0</v>
      </c>
      <c r="BL157" s="13" t="s">
        <v>120</v>
      </c>
      <c r="BM157" s="138" t="s">
        <v>194</v>
      </c>
    </row>
    <row r="158" spans="2:65" s="1" customFormat="1" ht="16.5" customHeight="1">
      <c r="B158" s="125"/>
      <c r="C158" s="126" t="s">
        <v>155</v>
      </c>
      <c r="D158" s="126" t="s">
        <v>117</v>
      </c>
      <c r="E158" s="127"/>
      <c r="F158" s="128" t="s">
        <v>195</v>
      </c>
      <c r="G158" s="129" t="s">
        <v>196</v>
      </c>
      <c r="H158" s="151"/>
      <c r="I158" s="131"/>
      <c r="J158" s="132">
        <f t="shared" si="0"/>
        <v>0</v>
      </c>
      <c r="K158" s="133"/>
      <c r="L158" s="28"/>
      <c r="M158" s="134" t="s">
        <v>1</v>
      </c>
      <c r="N158" s="135" t="s">
        <v>39</v>
      </c>
      <c r="P158" s="136">
        <f t="shared" si="1"/>
        <v>0</v>
      </c>
      <c r="Q158" s="136">
        <v>0</v>
      </c>
      <c r="R158" s="136">
        <f t="shared" si="2"/>
        <v>0</v>
      </c>
      <c r="S158" s="136">
        <v>0</v>
      </c>
      <c r="T158" s="137">
        <f t="shared" si="3"/>
        <v>0</v>
      </c>
      <c r="AR158" s="138" t="s">
        <v>120</v>
      </c>
      <c r="AT158" s="138" t="s">
        <v>117</v>
      </c>
      <c r="AU158" s="138" t="s">
        <v>84</v>
      </c>
      <c r="AY158" s="13" t="s">
        <v>115</v>
      </c>
      <c r="BE158" s="139">
        <f t="shared" si="4"/>
        <v>0</v>
      </c>
      <c r="BF158" s="139">
        <f t="shared" si="5"/>
        <v>0</v>
      </c>
      <c r="BG158" s="139">
        <f t="shared" si="6"/>
        <v>0</v>
      </c>
      <c r="BH158" s="139">
        <f t="shared" si="7"/>
        <v>0</v>
      </c>
      <c r="BI158" s="139">
        <f t="shared" si="8"/>
        <v>0</v>
      </c>
      <c r="BJ158" s="13" t="s">
        <v>82</v>
      </c>
      <c r="BK158" s="139">
        <f t="shared" si="9"/>
        <v>0</v>
      </c>
      <c r="BL158" s="13" t="s">
        <v>120</v>
      </c>
      <c r="BM158" s="138" t="s">
        <v>197</v>
      </c>
    </row>
    <row r="159" spans="2:65" s="11" customFormat="1" ht="23" customHeight="1">
      <c r="B159" s="113"/>
      <c r="D159" s="114"/>
      <c r="E159" s="123"/>
      <c r="F159" s="123" t="s">
        <v>198</v>
      </c>
      <c r="I159" s="116"/>
      <c r="J159" s="124">
        <f>BK159</f>
        <v>0</v>
      </c>
      <c r="L159" s="113"/>
      <c r="M159" s="118"/>
      <c r="P159" s="119">
        <f>SUM(P160:P161)</f>
        <v>0</v>
      </c>
      <c r="R159" s="119">
        <f>SUM(R160:R161)</f>
        <v>0</v>
      </c>
      <c r="T159" s="120">
        <f>SUM(T160:T161)</f>
        <v>0</v>
      </c>
      <c r="AR159" s="114" t="s">
        <v>82</v>
      </c>
      <c r="AT159" s="121" t="s">
        <v>73</v>
      </c>
      <c r="AU159" s="121" t="s">
        <v>82</v>
      </c>
      <c r="AY159" s="114" t="s">
        <v>115</v>
      </c>
      <c r="BK159" s="122">
        <f>SUM(BK160:BK161)</f>
        <v>0</v>
      </c>
    </row>
    <row r="160" spans="2:65" s="1" customFormat="1" ht="16.5" customHeight="1">
      <c r="B160" s="125"/>
      <c r="C160" s="126" t="s">
        <v>199</v>
      </c>
      <c r="D160" s="126" t="s">
        <v>117</v>
      </c>
      <c r="E160" s="127"/>
      <c r="F160" s="128" t="s">
        <v>257</v>
      </c>
      <c r="G160" s="129" t="s">
        <v>150</v>
      </c>
      <c r="H160" s="130">
        <v>208.22800000000001</v>
      </c>
      <c r="I160" s="131"/>
      <c r="J160" s="132">
        <f>ROUND(I160*H160,2)</f>
        <v>0</v>
      </c>
      <c r="K160" s="133"/>
      <c r="L160" s="28"/>
      <c r="M160" s="134" t="s">
        <v>1</v>
      </c>
      <c r="N160" s="135" t="s">
        <v>39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120</v>
      </c>
      <c r="AT160" s="138" t="s">
        <v>117</v>
      </c>
      <c r="AU160" s="138" t="s">
        <v>84</v>
      </c>
      <c r="AY160" s="13" t="s">
        <v>115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3" t="s">
        <v>82</v>
      </c>
      <c r="BK160" s="139">
        <f>ROUND(I160*H160,2)</f>
        <v>0</v>
      </c>
      <c r="BL160" s="13" t="s">
        <v>120</v>
      </c>
      <c r="BM160" s="138" t="s">
        <v>200</v>
      </c>
    </row>
    <row r="161" spans="2:65" s="1" customFormat="1" ht="21.75" customHeight="1">
      <c r="B161" s="125"/>
      <c r="C161" s="126" t="s">
        <v>156</v>
      </c>
      <c r="D161" s="126" t="s">
        <v>117</v>
      </c>
      <c r="E161" s="127"/>
      <c r="F161" s="128" t="s">
        <v>258</v>
      </c>
      <c r="G161" s="129" t="s">
        <v>126</v>
      </c>
      <c r="H161" s="130">
        <v>7</v>
      </c>
      <c r="I161" s="131"/>
      <c r="J161" s="132">
        <f>ROUND(I161*H161,2)</f>
        <v>0</v>
      </c>
      <c r="K161" s="133"/>
      <c r="L161" s="28"/>
      <c r="M161" s="134" t="s">
        <v>1</v>
      </c>
      <c r="N161" s="135" t="s">
        <v>39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120</v>
      </c>
      <c r="AT161" s="138" t="s">
        <v>117</v>
      </c>
      <c r="AU161" s="138" t="s">
        <v>84</v>
      </c>
      <c r="AY161" s="13" t="s">
        <v>115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3" t="s">
        <v>82</v>
      </c>
      <c r="BK161" s="139">
        <f>ROUND(I161*H161,2)</f>
        <v>0</v>
      </c>
      <c r="BL161" s="13" t="s">
        <v>120</v>
      </c>
      <c r="BM161" s="138" t="s">
        <v>201</v>
      </c>
    </row>
    <row r="162" spans="2:65" s="11" customFormat="1" ht="23" customHeight="1">
      <c r="B162" s="113"/>
      <c r="D162" s="114"/>
      <c r="E162" s="123"/>
      <c r="F162" s="123" t="s">
        <v>265</v>
      </c>
      <c r="I162" s="116"/>
      <c r="J162" s="124">
        <f>BK162</f>
        <v>0</v>
      </c>
      <c r="L162" s="113"/>
      <c r="M162" s="118"/>
      <c r="P162" s="119">
        <f>P163</f>
        <v>0</v>
      </c>
      <c r="R162" s="119">
        <f>R163</f>
        <v>0</v>
      </c>
      <c r="T162" s="120">
        <f>T163</f>
        <v>0</v>
      </c>
      <c r="AR162" s="114" t="s">
        <v>82</v>
      </c>
      <c r="AT162" s="121" t="s">
        <v>73</v>
      </c>
      <c r="AU162" s="121" t="s">
        <v>82</v>
      </c>
      <c r="AY162" s="114" t="s">
        <v>115</v>
      </c>
      <c r="BK162" s="122">
        <f>BK163</f>
        <v>0</v>
      </c>
    </row>
    <row r="163" spans="2:65" s="1" customFormat="1" ht="33" customHeight="1">
      <c r="B163" s="125"/>
      <c r="C163" s="126" t="s">
        <v>202</v>
      </c>
      <c r="D163" s="126" t="s">
        <v>117</v>
      </c>
      <c r="E163" s="127"/>
      <c r="F163" s="128" t="s">
        <v>259</v>
      </c>
      <c r="G163" s="129" t="s">
        <v>203</v>
      </c>
      <c r="H163" s="130">
        <v>1</v>
      </c>
      <c r="I163" s="131"/>
      <c r="J163" s="132">
        <f>ROUND(I163*H163,2)</f>
        <v>0</v>
      </c>
      <c r="K163" s="133"/>
      <c r="L163" s="28"/>
      <c r="M163" s="134" t="s">
        <v>1</v>
      </c>
      <c r="N163" s="135" t="s">
        <v>39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120</v>
      </c>
      <c r="AT163" s="138" t="s">
        <v>117</v>
      </c>
      <c r="AU163" s="138" t="s">
        <v>84</v>
      </c>
      <c r="AY163" s="13" t="s">
        <v>115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3" t="s">
        <v>82</v>
      </c>
      <c r="BK163" s="139">
        <f>ROUND(I163*H163,2)</f>
        <v>0</v>
      </c>
      <c r="BL163" s="13" t="s">
        <v>120</v>
      </c>
      <c r="BM163" s="138" t="s">
        <v>204</v>
      </c>
    </row>
    <row r="164" spans="2:65" s="11" customFormat="1" ht="23" customHeight="1">
      <c r="B164" s="113"/>
      <c r="D164" s="114"/>
      <c r="E164" s="123"/>
      <c r="F164" s="123" t="s">
        <v>205</v>
      </c>
      <c r="I164" s="116"/>
      <c r="J164" s="124">
        <f>BK164</f>
        <v>0</v>
      </c>
      <c r="L164" s="113"/>
      <c r="M164" s="118"/>
      <c r="P164" s="119">
        <f>SUM(P165:P177)</f>
        <v>0</v>
      </c>
      <c r="R164" s="119">
        <f>SUM(R165:R177)</f>
        <v>0</v>
      </c>
      <c r="T164" s="120">
        <f>SUM(T165:T177)</f>
        <v>0</v>
      </c>
      <c r="AR164" s="114" t="s">
        <v>82</v>
      </c>
      <c r="AT164" s="121" t="s">
        <v>73</v>
      </c>
      <c r="AU164" s="121" t="s">
        <v>82</v>
      </c>
      <c r="AY164" s="114" t="s">
        <v>115</v>
      </c>
      <c r="BK164" s="122">
        <f>SUM(BK165:BK177)</f>
        <v>0</v>
      </c>
    </row>
    <row r="165" spans="2:65" s="1" customFormat="1" ht="16.5" customHeight="1">
      <c r="B165" s="125"/>
      <c r="C165" s="126" t="s">
        <v>159</v>
      </c>
      <c r="D165" s="126" t="s">
        <v>117</v>
      </c>
      <c r="E165" s="127"/>
      <c r="F165" s="128" t="s">
        <v>260</v>
      </c>
      <c r="G165" s="129" t="s">
        <v>203</v>
      </c>
      <c r="H165" s="130">
        <v>1</v>
      </c>
      <c r="I165" s="131"/>
      <c r="J165" s="132">
        <f t="shared" ref="J165:J177" si="10">ROUND(I165*H165,2)</f>
        <v>0</v>
      </c>
      <c r="K165" s="133"/>
      <c r="L165" s="28"/>
      <c r="M165" s="134" t="s">
        <v>1</v>
      </c>
      <c r="N165" s="135" t="s">
        <v>39</v>
      </c>
      <c r="P165" s="136">
        <f t="shared" ref="P165:P177" si="11">O165*H165</f>
        <v>0</v>
      </c>
      <c r="Q165" s="136">
        <v>0</v>
      </c>
      <c r="R165" s="136">
        <f t="shared" ref="R165:R177" si="12">Q165*H165</f>
        <v>0</v>
      </c>
      <c r="S165" s="136">
        <v>0</v>
      </c>
      <c r="T165" s="137">
        <f t="shared" ref="T165:T177" si="13">S165*H165</f>
        <v>0</v>
      </c>
      <c r="AR165" s="138" t="s">
        <v>120</v>
      </c>
      <c r="AT165" s="138" t="s">
        <v>117</v>
      </c>
      <c r="AU165" s="138" t="s">
        <v>84</v>
      </c>
      <c r="AY165" s="13" t="s">
        <v>115</v>
      </c>
      <c r="BE165" s="139">
        <f t="shared" ref="BE165:BE177" si="14">IF(N165="základní",J165,0)</f>
        <v>0</v>
      </c>
      <c r="BF165" s="139">
        <f t="shared" ref="BF165:BF177" si="15">IF(N165="snížená",J165,0)</f>
        <v>0</v>
      </c>
      <c r="BG165" s="139">
        <f t="shared" ref="BG165:BG177" si="16">IF(N165="zákl. přenesená",J165,0)</f>
        <v>0</v>
      </c>
      <c r="BH165" s="139">
        <f t="shared" ref="BH165:BH177" si="17">IF(N165="sníž. přenesená",J165,0)</f>
        <v>0</v>
      </c>
      <c r="BI165" s="139">
        <f t="shared" ref="BI165:BI177" si="18">IF(N165="nulová",J165,0)</f>
        <v>0</v>
      </c>
      <c r="BJ165" s="13" t="s">
        <v>82</v>
      </c>
      <c r="BK165" s="139">
        <f t="shared" ref="BK165:BK177" si="19">ROUND(I165*H165,2)</f>
        <v>0</v>
      </c>
      <c r="BL165" s="13" t="s">
        <v>120</v>
      </c>
      <c r="BM165" s="138" t="s">
        <v>206</v>
      </c>
    </row>
    <row r="166" spans="2:65" s="1" customFormat="1" ht="16.5" customHeight="1">
      <c r="B166" s="125"/>
      <c r="C166" s="126" t="s">
        <v>207</v>
      </c>
      <c r="D166" s="126" t="s">
        <v>117</v>
      </c>
      <c r="E166" s="127"/>
      <c r="F166" s="128" t="s">
        <v>208</v>
      </c>
      <c r="G166" s="129" t="s">
        <v>203</v>
      </c>
      <c r="H166" s="130">
        <v>1</v>
      </c>
      <c r="I166" s="131"/>
      <c r="J166" s="132">
        <f t="shared" si="10"/>
        <v>0</v>
      </c>
      <c r="K166" s="133"/>
      <c r="L166" s="28"/>
      <c r="M166" s="134" t="s">
        <v>1</v>
      </c>
      <c r="N166" s="135" t="s">
        <v>39</v>
      </c>
      <c r="P166" s="136">
        <f t="shared" si="11"/>
        <v>0</v>
      </c>
      <c r="Q166" s="136">
        <v>0</v>
      </c>
      <c r="R166" s="136">
        <f t="shared" si="12"/>
        <v>0</v>
      </c>
      <c r="S166" s="136">
        <v>0</v>
      </c>
      <c r="T166" s="137">
        <f t="shared" si="13"/>
        <v>0</v>
      </c>
      <c r="AR166" s="138" t="s">
        <v>120</v>
      </c>
      <c r="AT166" s="138" t="s">
        <v>117</v>
      </c>
      <c r="AU166" s="138" t="s">
        <v>84</v>
      </c>
      <c r="AY166" s="13" t="s">
        <v>115</v>
      </c>
      <c r="BE166" s="139">
        <f t="shared" si="14"/>
        <v>0</v>
      </c>
      <c r="BF166" s="139">
        <f t="shared" si="15"/>
        <v>0</v>
      </c>
      <c r="BG166" s="139">
        <f t="shared" si="16"/>
        <v>0</v>
      </c>
      <c r="BH166" s="139">
        <f t="shared" si="17"/>
        <v>0</v>
      </c>
      <c r="BI166" s="139">
        <f t="shared" si="18"/>
        <v>0</v>
      </c>
      <c r="BJ166" s="13" t="s">
        <v>82</v>
      </c>
      <c r="BK166" s="139">
        <f t="shared" si="19"/>
        <v>0</v>
      </c>
      <c r="BL166" s="13" t="s">
        <v>120</v>
      </c>
      <c r="BM166" s="138" t="s">
        <v>209</v>
      </c>
    </row>
    <row r="167" spans="2:65" s="1" customFormat="1" ht="16.5" customHeight="1">
      <c r="B167" s="125"/>
      <c r="C167" s="126" t="s">
        <v>161</v>
      </c>
      <c r="D167" s="126" t="s">
        <v>117</v>
      </c>
      <c r="E167" s="127"/>
      <c r="F167" s="128" t="s">
        <v>210</v>
      </c>
      <c r="G167" s="129" t="s">
        <v>203</v>
      </c>
      <c r="H167" s="130">
        <v>1</v>
      </c>
      <c r="I167" s="131"/>
      <c r="J167" s="132">
        <f t="shared" si="10"/>
        <v>0</v>
      </c>
      <c r="K167" s="133"/>
      <c r="L167" s="28"/>
      <c r="M167" s="134" t="s">
        <v>1</v>
      </c>
      <c r="N167" s="135" t="s">
        <v>39</v>
      </c>
      <c r="P167" s="136">
        <f t="shared" si="11"/>
        <v>0</v>
      </c>
      <c r="Q167" s="136">
        <v>0</v>
      </c>
      <c r="R167" s="136">
        <f t="shared" si="12"/>
        <v>0</v>
      </c>
      <c r="S167" s="136">
        <v>0</v>
      </c>
      <c r="T167" s="137">
        <f t="shared" si="13"/>
        <v>0</v>
      </c>
      <c r="AR167" s="138" t="s">
        <v>120</v>
      </c>
      <c r="AT167" s="138" t="s">
        <v>117</v>
      </c>
      <c r="AU167" s="138" t="s">
        <v>84</v>
      </c>
      <c r="AY167" s="13" t="s">
        <v>115</v>
      </c>
      <c r="BE167" s="139">
        <f t="shared" si="14"/>
        <v>0</v>
      </c>
      <c r="BF167" s="139">
        <f t="shared" si="15"/>
        <v>0</v>
      </c>
      <c r="BG167" s="139">
        <f t="shared" si="16"/>
        <v>0</v>
      </c>
      <c r="BH167" s="139">
        <f t="shared" si="17"/>
        <v>0</v>
      </c>
      <c r="BI167" s="139">
        <f t="shared" si="18"/>
        <v>0</v>
      </c>
      <c r="BJ167" s="13" t="s">
        <v>82</v>
      </c>
      <c r="BK167" s="139">
        <f t="shared" si="19"/>
        <v>0</v>
      </c>
      <c r="BL167" s="13" t="s">
        <v>120</v>
      </c>
      <c r="BM167" s="138" t="s">
        <v>211</v>
      </c>
    </row>
    <row r="168" spans="2:65" s="1" customFormat="1" ht="16.5" customHeight="1">
      <c r="B168" s="125"/>
      <c r="C168" s="126" t="s">
        <v>212</v>
      </c>
      <c r="D168" s="126" t="s">
        <v>117</v>
      </c>
      <c r="E168" s="127"/>
      <c r="F168" s="128" t="s">
        <v>261</v>
      </c>
      <c r="G168" s="129" t="s">
        <v>203</v>
      </c>
      <c r="H168" s="130">
        <v>1</v>
      </c>
      <c r="I168" s="131"/>
      <c r="J168" s="132">
        <f t="shared" si="10"/>
        <v>0</v>
      </c>
      <c r="K168" s="133"/>
      <c r="L168" s="28"/>
      <c r="M168" s="134" t="s">
        <v>1</v>
      </c>
      <c r="N168" s="135" t="s">
        <v>39</v>
      </c>
      <c r="P168" s="136">
        <f t="shared" si="11"/>
        <v>0</v>
      </c>
      <c r="Q168" s="136">
        <v>0</v>
      </c>
      <c r="R168" s="136">
        <f t="shared" si="12"/>
        <v>0</v>
      </c>
      <c r="S168" s="136">
        <v>0</v>
      </c>
      <c r="T168" s="137">
        <f t="shared" si="13"/>
        <v>0</v>
      </c>
      <c r="AR168" s="138" t="s">
        <v>120</v>
      </c>
      <c r="AT168" s="138" t="s">
        <v>117</v>
      </c>
      <c r="AU168" s="138" t="s">
        <v>84</v>
      </c>
      <c r="AY168" s="13" t="s">
        <v>115</v>
      </c>
      <c r="BE168" s="139">
        <f t="shared" si="14"/>
        <v>0</v>
      </c>
      <c r="BF168" s="139">
        <f t="shared" si="15"/>
        <v>0</v>
      </c>
      <c r="BG168" s="139">
        <f t="shared" si="16"/>
        <v>0</v>
      </c>
      <c r="BH168" s="139">
        <f t="shared" si="17"/>
        <v>0</v>
      </c>
      <c r="BI168" s="139">
        <f t="shared" si="18"/>
        <v>0</v>
      </c>
      <c r="BJ168" s="13" t="s">
        <v>82</v>
      </c>
      <c r="BK168" s="139">
        <f t="shared" si="19"/>
        <v>0</v>
      </c>
      <c r="BL168" s="13" t="s">
        <v>120</v>
      </c>
      <c r="BM168" s="138" t="s">
        <v>213</v>
      </c>
    </row>
    <row r="169" spans="2:65" s="1" customFormat="1" ht="24.15" customHeight="1">
      <c r="B169" s="125"/>
      <c r="C169" s="126" t="s">
        <v>164</v>
      </c>
      <c r="D169" s="126" t="s">
        <v>117</v>
      </c>
      <c r="E169" s="127"/>
      <c r="F169" s="128" t="s">
        <v>268</v>
      </c>
      <c r="G169" s="129" t="s">
        <v>203</v>
      </c>
      <c r="H169" s="130">
        <v>1</v>
      </c>
      <c r="I169" s="131"/>
      <c r="J169" s="132">
        <f t="shared" si="10"/>
        <v>0</v>
      </c>
      <c r="K169" s="133"/>
      <c r="L169" s="28"/>
      <c r="M169" s="134" t="s">
        <v>1</v>
      </c>
      <c r="N169" s="135" t="s">
        <v>39</v>
      </c>
      <c r="P169" s="136">
        <f t="shared" si="11"/>
        <v>0</v>
      </c>
      <c r="Q169" s="136">
        <v>0</v>
      </c>
      <c r="R169" s="136">
        <f t="shared" si="12"/>
        <v>0</v>
      </c>
      <c r="S169" s="136">
        <v>0</v>
      </c>
      <c r="T169" s="137">
        <f t="shared" si="13"/>
        <v>0</v>
      </c>
      <c r="AR169" s="138" t="s">
        <v>120</v>
      </c>
      <c r="AT169" s="138" t="s">
        <v>117</v>
      </c>
      <c r="AU169" s="138" t="s">
        <v>84</v>
      </c>
      <c r="AY169" s="13" t="s">
        <v>115</v>
      </c>
      <c r="BE169" s="139">
        <f t="shared" si="14"/>
        <v>0</v>
      </c>
      <c r="BF169" s="139">
        <f t="shared" si="15"/>
        <v>0</v>
      </c>
      <c r="BG169" s="139">
        <f t="shared" si="16"/>
        <v>0</v>
      </c>
      <c r="BH169" s="139">
        <f t="shared" si="17"/>
        <v>0</v>
      </c>
      <c r="BI169" s="139">
        <f t="shared" si="18"/>
        <v>0</v>
      </c>
      <c r="BJ169" s="13" t="s">
        <v>82</v>
      </c>
      <c r="BK169" s="139">
        <f t="shared" si="19"/>
        <v>0</v>
      </c>
      <c r="BL169" s="13" t="s">
        <v>120</v>
      </c>
      <c r="BM169" s="138" t="s">
        <v>214</v>
      </c>
    </row>
    <row r="170" spans="2:65" s="1" customFormat="1" ht="24.15" customHeight="1">
      <c r="B170" s="125"/>
      <c r="C170" s="126" t="s">
        <v>215</v>
      </c>
      <c r="D170" s="126" t="s">
        <v>117</v>
      </c>
      <c r="E170" s="127"/>
      <c r="F170" s="128" t="s">
        <v>262</v>
      </c>
      <c r="G170" s="129" t="s">
        <v>203</v>
      </c>
      <c r="H170" s="130">
        <v>1</v>
      </c>
      <c r="I170" s="131"/>
      <c r="J170" s="132">
        <f t="shared" si="10"/>
        <v>0</v>
      </c>
      <c r="K170" s="133"/>
      <c r="L170" s="28"/>
      <c r="M170" s="134" t="s">
        <v>1</v>
      </c>
      <c r="N170" s="135" t="s">
        <v>39</v>
      </c>
      <c r="P170" s="136">
        <f t="shared" si="11"/>
        <v>0</v>
      </c>
      <c r="Q170" s="136">
        <v>0</v>
      </c>
      <c r="R170" s="136">
        <f t="shared" si="12"/>
        <v>0</v>
      </c>
      <c r="S170" s="136">
        <v>0</v>
      </c>
      <c r="T170" s="137">
        <f t="shared" si="13"/>
        <v>0</v>
      </c>
      <c r="AR170" s="138" t="s">
        <v>120</v>
      </c>
      <c r="AT170" s="138" t="s">
        <v>117</v>
      </c>
      <c r="AU170" s="138" t="s">
        <v>84</v>
      </c>
      <c r="AY170" s="13" t="s">
        <v>115</v>
      </c>
      <c r="BE170" s="139">
        <f t="shared" si="14"/>
        <v>0</v>
      </c>
      <c r="BF170" s="139">
        <f t="shared" si="15"/>
        <v>0</v>
      </c>
      <c r="BG170" s="139">
        <f t="shared" si="16"/>
        <v>0</v>
      </c>
      <c r="BH170" s="139">
        <f t="shared" si="17"/>
        <v>0</v>
      </c>
      <c r="BI170" s="139">
        <f t="shared" si="18"/>
        <v>0</v>
      </c>
      <c r="BJ170" s="13" t="s">
        <v>82</v>
      </c>
      <c r="BK170" s="139">
        <f t="shared" si="19"/>
        <v>0</v>
      </c>
      <c r="BL170" s="13" t="s">
        <v>120</v>
      </c>
      <c r="BM170" s="138" t="s">
        <v>216</v>
      </c>
    </row>
    <row r="171" spans="2:65" s="1" customFormat="1" ht="16.5" customHeight="1">
      <c r="B171" s="125"/>
      <c r="C171" s="126" t="s">
        <v>166</v>
      </c>
      <c r="D171" s="126" t="s">
        <v>117</v>
      </c>
      <c r="E171" s="127"/>
      <c r="F171" s="128" t="s">
        <v>217</v>
      </c>
      <c r="G171" s="129" t="s">
        <v>126</v>
      </c>
      <c r="H171" s="130">
        <v>1</v>
      </c>
      <c r="I171" s="131"/>
      <c r="J171" s="132">
        <f t="shared" si="10"/>
        <v>0</v>
      </c>
      <c r="K171" s="133"/>
      <c r="L171" s="28"/>
      <c r="M171" s="134" t="s">
        <v>1</v>
      </c>
      <c r="N171" s="135" t="s">
        <v>39</v>
      </c>
      <c r="P171" s="136">
        <f t="shared" si="11"/>
        <v>0</v>
      </c>
      <c r="Q171" s="136">
        <v>0</v>
      </c>
      <c r="R171" s="136">
        <f t="shared" si="12"/>
        <v>0</v>
      </c>
      <c r="S171" s="136">
        <v>0</v>
      </c>
      <c r="T171" s="137">
        <f t="shared" si="13"/>
        <v>0</v>
      </c>
      <c r="AR171" s="138" t="s">
        <v>120</v>
      </c>
      <c r="AT171" s="138" t="s">
        <v>117</v>
      </c>
      <c r="AU171" s="138" t="s">
        <v>84</v>
      </c>
      <c r="AY171" s="13" t="s">
        <v>115</v>
      </c>
      <c r="BE171" s="139">
        <f t="shared" si="14"/>
        <v>0</v>
      </c>
      <c r="BF171" s="139">
        <f t="shared" si="15"/>
        <v>0</v>
      </c>
      <c r="BG171" s="139">
        <f t="shared" si="16"/>
        <v>0</v>
      </c>
      <c r="BH171" s="139">
        <f t="shared" si="17"/>
        <v>0</v>
      </c>
      <c r="BI171" s="139">
        <f t="shared" si="18"/>
        <v>0</v>
      </c>
      <c r="BJ171" s="13" t="s">
        <v>82</v>
      </c>
      <c r="BK171" s="139">
        <f t="shared" si="19"/>
        <v>0</v>
      </c>
      <c r="BL171" s="13" t="s">
        <v>120</v>
      </c>
      <c r="BM171" s="138" t="s">
        <v>218</v>
      </c>
    </row>
    <row r="172" spans="2:65" s="1" customFormat="1" ht="38" customHeight="1">
      <c r="B172" s="125"/>
      <c r="C172" s="126" t="s">
        <v>219</v>
      </c>
      <c r="D172" s="126" t="s">
        <v>117</v>
      </c>
      <c r="E172" s="127"/>
      <c r="F172" s="128" t="s">
        <v>220</v>
      </c>
      <c r="G172" s="129" t="s">
        <v>126</v>
      </c>
      <c r="H172" s="130">
        <v>16</v>
      </c>
      <c r="I172" s="131"/>
      <c r="J172" s="132">
        <f t="shared" si="10"/>
        <v>0</v>
      </c>
      <c r="K172" s="133"/>
      <c r="L172" s="28"/>
      <c r="M172" s="134" t="s">
        <v>1</v>
      </c>
      <c r="N172" s="135" t="s">
        <v>39</v>
      </c>
      <c r="P172" s="136">
        <f t="shared" si="11"/>
        <v>0</v>
      </c>
      <c r="Q172" s="136">
        <v>0</v>
      </c>
      <c r="R172" s="136">
        <f t="shared" si="12"/>
        <v>0</v>
      </c>
      <c r="S172" s="136">
        <v>0</v>
      </c>
      <c r="T172" s="137">
        <f t="shared" si="13"/>
        <v>0</v>
      </c>
      <c r="AR172" s="138" t="s">
        <v>120</v>
      </c>
      <c r="AT172" s="138" t="s">
        <v>117</v>
      </c>
      <c r="AU172" s="138" t="s">
        <v>84</v>
      </c>
      <c r="AY172" s="13" t="s">
        <v>115</v>
      </c>
      <c r="BE172" s="139">
        <f t="shared" si="14"/>
        <v>0</v>
      </c>
      <c r="BF172" s="139">
        <f t="shared" si="15"/>
        <v>0</v>
      </c>
      <c r="BG172" s="139">
        <f t="shared" si="16"/>
        <v>0</v>
      </c>
      <c r="BH172" s="139">
        <f t="shared" si="17"/>
        <v>0</v>
      </c>
      <c r="BI172" s="139">
        <f t="shared" si="18"/>
        <v>0</v>
      </c>
      <c r="BJ172" s="13" t="s">
        <v>82</v>
      </c>
      <c r="BK172" s="139">
        <f t="shared" si="19"/>
        <v>0</v>
      </c>
      <c r="BL172" s="13" t="s">
        <v>120</v>
      </c>
      <c r="BM172" s="138" t="s">
        <v>221</v>
      </c>
    </row>
    <row r="173" spans="2:65" s="1" customFormat="1" ht="16.5" customHeight="1">
      <c r="B173" s="125"/>
      <c r="C173" s="126" t="s">
        <v>168</v>
      </c>
      <c r="D173" s="126" t="s">
        <v>117</v>
      </c>
      <c r="E173" s="127"/>
      <c r="F173" s="128" t="s">
        <v>269</v>
      </c>
      <c r="G173" s="129" t="s">
        <v>126</v>
      </c>
      <c r="H173" s="130">
        <v>16</v>
      </c>
      <c r="I173" s="131"/>
      <c r="J173" s="132">
        <f t="shared" si="10"/>
        <v>0</v>
      </c>
      <c r="K173" s="133"/>
      <c r="L173" s="28"/>
      <c r="M173" s="134" t="s">
        <v>1</v>
      </c>
      <c r="N173" s="135" t="s">
        <v>39</v>
      </c>
      <c r="P173" s="136">
        <f t="shared" si="11"/>
        <v>0</v>
      </c>
      <c r="Q173" s="136">
        <v>0</v>
      </c>
      <c r="R173" s="136">
        <f t="shared" si="12"/>
        <v>0</v>
      </c>
      <c r="S173" s="136">
        <v>0</v>
      </c>
      <c r="T173" s="137">
        <f t="shared" si="13"/>
        <v>0</v>
      </c>
      <c r="AR173" s="138" t="s">
        <v>120</v>
      </c>
      <c r="AT173" s="138" t="s">
        <v>117</v>
      </c>
      <c r="AU173" s="138" t="s">
        <v>84</v>
      </c>
      <c r="AY173" s="13" t="s">
        <v>115</v>
      </c>
      <c r="BE173" s="139">
        <f t="shared" si="14"/>
        <v>0</v>
      </c>
      <c r="BF173" s="139">
        <f t="shared" si="15"/>
        <v>0</v>
      </c>
      <c r="BG173" s="139">
        <f t="shared" si="16"/>
        <v>0</v>
      </c>
      <c r="BH173" s="139">
        <f t="shared" si="17"/>
        <v>0</v>
      </c>
      <c r="BI173" s="139">
        <f t="shared" si="18"/>
        <v>0</v>
      </c>
      <c r="BJ173" s="13" t="s">
        <v>82</v>
      </c>
      <c r="BK173" s="139">
        <f t="shared" si="19"/>
        <v>0</v>
      </c>
      <c r="BL173" s="13" t="s">
        <v>120</v>
      </c>
      <c r="BM173" s="138" t="s">
        <v>222</v>
      </c>
    </row>
    <row r="174" spans="2:65" s="1" customFormat="1" ht="16.5" customHeight="1">
      <c r="B174" s="125"/>
      <c r="C174" s="126" t="s">
        <v>223</v>
      </c>
      <c r="D174" s="126" t="s">
        <v>117</v>
      </c>
      <c r="E174" s="127"/>
      <c r="F174" s="128" t="s">
        <v>224</v>
      </c>
      <c r="G174" s="129" t="s">
        <v>126</v>
      </c>
      <c r="H174" s="130">
        <v>28</v>
      </c>
      <c r="I174" s="131"/>
      <c r="J174" s="132">
        <f t="shared" si="10"/>
        <v>0</v>
      </c>
      <c r="K174" s="133"/>
      <c r="L174" s="28"/>
      <c r="M174" s="134" t="s">
        <v>1</v>
      </c>
      <c r="N174" s="135" t="s">
        <v>39</v>
      </c>
      <c r="P174" s="136">
        <f t="shared" si="11"/>
        <v>0</v>
      </c>
      <c r="Q174" s="136">
        <v>0</v>
      </c>
      <c r="R174" s="136">
        <f t="shared" si="12"/>
        <v>0</v>
      </c>
      <c r="S174" s="136">
        <v>0</v>
      </c>
      <c r="T174" s="137">
        <f t="shared" si="13"/>
        <v>0</v>
      </c>
      <c r="AR174" s="138" t="s">
        <v>120</v>
      </c>
      <c r="AT174" s="138" t="s">
        <v>117</v>
      </c>
      <c r="AU174" s="138" t="s">
        <v>84</v>
      </c>
      <c r="AY174" s="13" t="s">
        <v>115</v>
      </c>
      <c r="BE174" s="139">
        <f t="shared" si="14"/>
        <v>0</v>
      </c>
      <c r="BF174" s="139">
        <f t="shared" si="15"/>
        <v>0</v>
      </c>
      <c r="BG174" s="139">
        <f t="shared" si="16"/>
        <v>0</v>
      </c>
      <c r="BH174" s="139">
        <f t="shared" si="17"/>
        <v>0</v>
      </c>
      <c r="BI174" s="139">
        <f t="shared" si="18"/>
        <v>0</v>
      </c>
      <c r="BJ174" s="13" t="s">
        <v>82</v>
      </c>
      <c r="BK174" s="139">
        <f t="shared" si="19"/>
        <v>0</v>
      </c>
      <c r="BL174" s="13" t="s">
        <v>120</v>
      </c>
      <c r="BM174" s="138" t="s">
        <v>225</v>
      </c>
    </row>
    <row r="175" spans="2:65" s="1" customFormat="1" ht="16.5" customHeight="1">
      <c r="B175" s="125"/>
      <c r="C175" s="126" t="s">
        <v>170</v>
      </c>
      <c r="D175" s="126" t="s">
        <v>117</v>
      </c>
      <c r="E175" s="127"/>
      <c r="F175" s="128" t="s">
        <v>226</v>
      </c>
      <c r="G175" s="129" t="s">
        <v>126</v>
      </c>
      <c r="H175" s="130">
        <v>16</v>
      </c>
      <c r="I175" s="131"/>
      <c r="J175" s="132">
        <f t="shared" si="10"/>
        <v>0</v>
      </c>
      <c r="K175" s="133"/>
      <c r="L175" s="28"/>
      <c r="M175" s="134" t="s">
        <v>1</v>
      </c>
      <c r="N175" s="135" t="s">
        <v>39</v>
      </c>
      <c r="P175" s="136">
        <f t="shared" si="11"/>
        <v>0</v>
      </c>
      <c r="Q175" s="136">
        <v>0</v>
      </c>
      <c r="R175" s="136">
        <f t="shared" si="12"/>
        <v>0</v>
      </c>
      <c r="S175" s="136">
        <v>0</v>
      </c>
      <c r="T175" s="137">
        <f t="shared" si="13"/>
        <v>0</v>
      </c>
      <c r="AR175" s="138" t="s">
        <v>120</v>
      </c>
      <c r="AT175" s="138" t="s">
        <v>117</v>
      </c>
      <c r="AU175" s="138" t="s">
        <v>84</v>
      </c>
      <c r="AY175" s="13" t="s">
        <v>115</v>
      </c>
      <c r="BE175" s="139">
        <f t="shared" si="14"/>
        <v>0</v>
      </c>
      <c r="BF175" s="139">
        <f t="shared" si="15"/>
        <v>0</v>
      </c>
      <c r="BG175" s="139">
        <f t="shared" si="16"/>
        <v>0</v>
      </c>
      <c r="BH175" s="139">
        <f t="shared" si="17"/>
        <v>0</v>
      </c>
      <c r="BI175" s="139">
        <f t="shared" si="18"/>
        <v>0</v>
      </c>
      <c r="BJ175" s="13" t="s">
        <v>82</v>
      </c>
      <c r="BK175" s="139">
        <f t="shared" si="19"/>
        <v>0</v>
      </c>
      <c r="BL175" s="13" t="s">
        <v>120</v>
      </c>
      <c r="BM175" s="138" t="s">
        <v>227</v>
      </c>
    </row>
    <row r="176" spans="2:65" s="1" customFormat="1" ht="16.5" customHeight="1">
      <c r="B176" s="125"/>
      <c r="C176" s="126" t="s">
        <v>228</v>
      </c>
      <c r="D176" s="126" t="s">
        <v>117</v>
      </c>
      <c r="E176" s="127"/>
      <c r="F176" s="128" t="s">
        <v>263</v>
      </c>
      <c r="G176" s="129" t="s">
        <v>203</v>
      </c>
      <c r="H176" s="130">
        <v>1</v>
      </c>
      <c r="I176" s="131"/>
      <c r="J176" s="132">
        <f t="shared" si="10"/>
        <v>0</v>
      </c>
      <c r="K176" s="133"/>
      <c r="L176" s="28"/>
      <c r="M176" s="134" t="s">
        <v>1</v>
      </c>
      <c r="N176" s="135" t="s">
        <v>39</v>
      </c>
      <c r="P176" s="136">
        <f t="shared" si="11"/>
        <v>0</v>
      </c>
      <c r="Q176" s="136">
        <v>0</v>
      </c>
      <c r="R176" s="136">
        <f t="shared" si="12"/>
        <v>0</v>
      </c>
      <c r="S176" s="136">
        <v>0</v>
      </c>
      <c r="T176" s="137">
        <f t="shared" si="13"/>
        <v>0</v>
      </c>
      <c r="AR176" s="138" t="s">
        <v>120</v>
      </c>
      <c r="AT176" s="138" t="s">
        <v>117</v>
      </c>
      <c r="AU176" s="138" t="s">
        <v>84</v>
      </c>
      <c r="AY176" s="13" t="s">
        <v>115</v>
      </c>
      <c r="BE176" s="139">
        <f t="shared" si="14"/>
        <v>0</v>
      </c>
      <c r="BF176" s="139">
        <f t="shared" si="15"/>
        <v>0</v>
      </c>
      <c r="BG176" s="139">
        <f t="shared" si="16"/>
        <v>0</v>
      </c>
      <c r="BH176" s="139">
        <f t="shared" si="17"/>
        <v>0</v>
      </c>
      <c r="BI176" s="139">
        <f t="shared" si="18"/>
        <v>0</v>
      </c>
      <c r="BJ176" s="13" t="s">
        <v>82</v>
      </c>
      <c r="BK176" s="139">
        <f t="shared" si="19"/>
        <v>0</v>
      </c>
      <c r="BL176" s="13" t="s">
        <v>120</v>
      </c>
      <c r="BM176" s="138" t="s">
        <v>229</v>
      </c>
    </row>
    <row r="177" spans="2:65" s="1" customFormat="1" ht="16.5" customHeight="1">
      <c r="B177" s="125"/>
      <c r="C177" s="126" t="s">
        <v>173</v>
      </c>
      <c r="D177" s="126" t="s">
        <v>117</v>
      </c>
      <c r="E177" s="127"/>
      <c r="F177" s="128" t="s">
        <v>230</v>
      </c>
      <c r="G177" s="129" t="s">
        <v>203</v>
      </c>
      <c r="H177" s="130">
        <v>1</v>
      </c>
      <c r="I177" s="131"/>
      <c r="J177" s="132">
        <f t="shared" si="10"/>
        <v>0</v>
      </c>
      <c r="K177" s="133"/>
      <c r="L177" s="28"/>
      <c r="M177" s="134" t="s">
        <v>1</v>
      </c>
      <c r="N177" s="135" t="s">
        <v>39</v>
      </c>
      <c r="P177" s="136">
        <f t="shared" si="11"/>
        <v>0</v>
      </c>
      <c r="Q177" s="136">
        <v>0</v>
      </c>
      <c r="R177" s="136">
        <f t="shared" si="12"/>
        <v>0</v>
      </c>
      <c r="S177" s="136">
        <v>0</v>
      </c>
      <c r="T177" s="137">
        <f t="shared" si="13"/>
        <v>0</v>
      </c>
      <c r="AR177" s="138" t="s">
        <v>120</v>
      </c>
      <c r="AT177" s="138" t="s">
        <v>117</v>
      </c>
      <c r="AU177" s="138" t="s">
        <v>84</v>
      </c>
      <c r="AY177" s="13" t="s">
        <v>115</v>
      </c>
      <c r="BE177" s="139">
        <f t="shared" si="14"/>
        <v>0</v>
      </c>
      <c r="BF177" s="139">
        <f t="shared" si="15"/>
        <v>0</v>
      </c>
      <c r="BG177" s="139">
        <f t="shared" si="16"/>
        <v>0</v>
      </c>
      <c r="BH177" s="139">
        <f t="shared" si="17"/>
        <v>0</v>
      </c>
      <c r="BI177" s="139">
        <f t="shared" si="18"/>
        <v>0</v>
      </c>
      <c r="BJ177" s="13" t="s">
        <v>82</v>
      </c>
      <c r="BK177" s="139">
        <f t="shared" si="19"/>
        <v>0</v>
      </c>
      <c r="BL177" s="13" t="s">
        <v>120</v>
      </c>
      <c r="BM177" s="138" t="s">
        <v>231</v>
      </c>
    </row>
    <row r="178" spans="2:65" s="11" customFormat="1" ht="23" customHeight="1">
      <c r="B178" s="113"/>
      <c r="D178" s="114" t="s">
        <v>73</v>
      </c>
      <c r="E178" s="123"/>
      <c r="F178" s="123" t="s">
        <v>232</v>
      </c>
      <c r="I178" s="116"/>
      <c r="J178" s="124">
        <f>BK178</f>
        <v>0</v>
      </c>
      <c r="L178" s="113"/>
      <c r="M178" s="118"/>
      <c r="P178" s="119">
        <f>SUM(P179:P182)</f>
        <v>0</v>
      </c>
      <c r="R178" s="119">
        <f>SUM(R179:R182)</f>
        <v>0</v>
      </c>
      <c r="T178" s="120">
        <f>SUM(T179:T182)</f>
        <v>0</v>
      </c>
      <c r="AR178" s="114" t="s">
        <v>82</v>
      </c>
      <c r="AT178" s="121" t="s">
        <v>73</v>
      </c>
      <c r="AU178" s="121" t="s">
        <v>82</v>
      </c>
      <c r="AY178" s="114" t="s">
        <v>115</v>
      </c>
      <c r="BK178" s="122">
        <f>SUM(BK179:BK182)</f>
        <v>0</v>
      </c>
    </row>
    <row r="179" spans="2:65" s="1" customFormat="1" ht="24.15" customHeight="1">
      <c r="B179" s="125"/>
      <c r="C179" s="126" t="s">
        <v>233</v>
      </c>
      <c r="D179" s="126" t="s">
        <v>117</v>
      </c>
      <c r="E179" s="127"/>
      <c r="F179" s="128" t="s">
        <v>264</v>
      </c>
      <c r="G179" s="129" t="s">
        <v>126</v>
      </c>
      <c r="H179" s="130">
        <v>16</v>
      </c>
      <c r="I179" s="131"/>
      <c r="J179" s="132">
        <f>ROUND(I179*H179,2)</f>
        <v>0</v>
      </c>
      <c r="K179" s="133"/>
      <c r="L179" s="28"/>
      <c r="M179" s="134" t="s">
        <v>1</v>
      </c>
      <c r="N179" s="135" t="s">
        <v>39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120</v>
      </c>
      <c r="AT179" s="138" t="s">
        <v>117</v>
      </c>
      <c r="AU179" s="138" t="s">
        <v>84</v>
      </c>
      <c r="AY179" s="13" t="s">
        <v>115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3" t="s">
        <v>82</v>
      </c>
      <c r="BK179" s="139">
        <f>ROUND(I179*H179,2)</f>
        <v>0</v>
      </c>
      <c r="BL179" s="13" t="s">
        <v>120</v>
      </c>
      <c r="BM179" s="138" t="s">
        <v>234</v>
      </c>
    </row>
    <row r="180" spans="2:65" s="1" customFormat="1" ht="16.5" customHeight="1">
      <c r="B180" s="125"/>
      <c r="C180" s="126" t="s">
        <v>175</v>
      </c>
      <c r="D180" s="126" t="s">
        <v>117</v>
      </c>
      <c r="E180" s="127"/>
      <c r="F180" s="128" t="s">
        <v>235</v>
      </c>
      <c r="G180" s="129" t="s">
        <v>126</v>
      </c>
      <c r="H180" s="130">
        <v>1</v>
      </c>
      <c r="I180" s="131"/>
      <c r="J180" s="132">
        <f>ROUND(I180*H180,2)</f>
        <v>0</v>
      </c>
      <c r="K180" s="133"/>
      <c r="L180" s="28"/>
      <c r="M180" s="134" t="s">
        <v>1</v>
      </c>
      <c r="N180" s="135" t="s">
        <v>39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120</v>
      </c>
      <c r="AT180" s="138" t="s">
        <v>117</v>
      </c>
      <c r="AU180" s="138" t="s">
        <v>84</v>
      </c>
      <c r="AY180" s="13" t="s">
        <v>115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3" t="s">
        <v>82</v>
      </c>
      <c r="BK180" s="139">
        <f>ROUND(I180*H180,2)</f>
        <v>0</v>
      </c>
      <c r="BL180" s="13" t="s">
        <v>120</v>
      </c>
      <c r="BM180" s="138" t="s">
        <v>236</v>
      </c>
    </row>
    <row r="181" spans="2:65" s="1" customFormat="1" ht="24.15" customHeight="1">
      <c r="B181" s="125"/>
      <c r="C181" s="126" t="s">
        <v>237</v>
      </c>
      <c r="D181" s="126" t="s">
        <v>117</v>
      </c>
      <c r="E181" s="127"/>
      <c r="F181" s="128" t="s">
        <v>238</v>
      </c>
      <c r="G181" s="129" t="s">
        <v>203</v>
      </c>
      <c r="H181" s="130">
        <v>1</v>
      </c>
      <c r="I181" s="131"/>
      <c r="J181" s="132">
        <f>ROUND(I181*H181,2)</f>
        <v>0</v>
      </c>
      <c r="K181" s="133"/>
      <c r="L181" s="28"/>
      <c r="M181" s="134" t="s">
        <v>1</v>
      </c>
      <c r="N181" s="135" t="s">
        <v>39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120</v>
      </c>
      <c r="AT181" s="138" t="s">
        <v>117</v>
      </c>
      <c r="AU181" s="138" t="s">
        <v>84</v>
      </c>
      <c r="AY181" s="13" t="s">
        <v>115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3" t="s">
        <v>82</v>
      </c>
      <c r="BK181" s="139">
        <f>ROUND(I181*H181,2)</f>
        <v>0</v>
      </c>
      <c r="BL181" s="13" t="s">
        <v>120</v>
      </c>
      <c r="BM181" s="138" t="s">
        <v>239</v>
      </c>
    </row>
    <row r="182" spans="2:65" s="1" customFormat="1" ht="21.75" customHeight="1">
      <c r="B182" s="125"/>
      <c r="C182" s="126" t="s">
        <v>178</v>
      </c>
      <c r="D182" s="126" t="s">
        <v>117</v>
      </c>
      <c r="E182" s="127"/>
      <c r="F182" s="128" t="s">
        <v>240</v>
      </c>
      <c r="G182" s="129" t="s">
        <v>203</v>
      </c>
      <c r="H182" s="130">
        <v>1</v>
      </c>
      <c r="I182" s="131"/>
      <c r="J182" s="132">
        <f>ROUND(I182*H182,2)</f>
        <v>0</v>
      </c>
      <c r="K182" s="133"/>
      <c r="L182" s="28"/>
      <c r="M182" s="134" t="s">
        <v>1</v>
      </c>
      <c r="N182" s="135" t="s">
        <v>39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120</v>
      </c>
      <c r="AT182" s="138" t="s">
        <v>117</v>
      </c>
      <c r="AU182" s="138" t="s">
        <v>84</v>
      </c>
      <c r="AY182" s="13" t="s">
        <v>115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3" t="s">
        <v>82</v>
      </c>
      <c r="BK182" s="139">
        <f>ROUND(I182*H182,2)</f>
        <v>0</v>
      </c>
      <c r="BL182" s="13" t="s">
        <v>120</v>
      </c>
      <c r="BM182" s="138" t="s">
        <v>241</v>
      </c>
    </row>
    <row r="183" spans="2:65" s="11" customFormat="1" ht="23" customHeight="1">
      <c r="B183" s="113"/>
      <c r="D183" s="114" t="s">
        <v>73</v>
      </c>
      <c r="E183" s="123"/>
      <c r="F183" s="123" t="s">
        <v>242</v>
      </c>
      <c r="I183" s="116"/>
      <c r="J183" s="124">
        <f>BK183</f>
        <v>0</v>
      </c>
      <c r="L183" s="113"/>
      <c r="M183" s="118"/>
      <c r="P183" s="119">
        <f>SUM(P184:P186)</f>
        <v>0</v>
      </c>
      <c r="R183" s="119">
        <f>SUM(R184:R186)</f>
        <v>0</v>
      </c>
      <c r="T183" s="120">
        <f>SUM(T184:T186)</f>
        <v>0</v>
      </c>
      <c r="AR183" s="114" t="s">
        <v>82</v>
      </c>
      <c r="AT183" s="121" t="s">
        <v>73</v>
      </c>
      <c r="AU183" s="121" t="s">
        <v>82</v>
      </c>
      <c r="AY183" s="114" t="s">
        <v>115</v>
      </c>
      <c r="BK183" s="122">
        <f>SUM(BK184:BK186)</f>
        <v>0</v>
      </c>
    </row>
    <row r="184" spans="2:65" s="1" customFormat="1" ht="16.5" customHeight="1">
      <c r="B184" s="125"/>
      <c r="C184" s="126" t="s">
        <v>243</v>
      </c>
      <c r="D184" s="126" t="s">
        <v>117</v>
      </c>
      <c r="E184" s="127"/>
      <c r="F184" s="128" t="s">
        <v>266</v>
      </c>
      <c r="G184" s="129" t="s">
        <v>203</v>
      </c>
      <c r="H184" s="130">
        <v>1</v>
      </c>
      <c r="I184" s="131"/>
      <c r="J184" s="132">
        <f>ROUND(I184*H184,2)</f>
        <v>0</v>
      </c>
      <c r="K184" s="133"/>
      <c r="L184" s="28"/>
      <c r="M184" s="134" t="s">
        <v>1</v>
      </c>
      <c r="N184" s="135" t="s">
        <v>39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120</v>
      </c>
      <c r="AT184" s="138" t="s">
        <v>117</v>
      </c>
      <c r="AU184" s="138" t="s">
        <v>84</v>
      </c>
      <c r="AY184" s="13" t="s">
        <v>115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3" t="s">
        <v>82</v>
      </c>
      <c r="BK184" s="139">
        <f>ROUND(I184*H184,2)</f>
        <v>0</v>
      </c>
      <c r="BL184" s="13" t="s">
        <v>120</v>
      </c>
      <c r="BM184" s="138" t="s">
        <v>244</v>
      </c>
    </row>
    <row r="185" spans="2:65" s="1" customFormat="1" ht="16.5" customHeight="1">
      <c r="B185" s="125"/>
      <c r="C185" s="126" t="s">
        <v>181</v>
      </c>
      <c r="D185" s="126" t="s">
        <v>117</v>
      </c>
      <c r="E185" s="127"/>
      <c r="F185" s="128" t="s">
        <v>245</v>
      </c>
      <c r="G185" s="129" t="s">
        <v>203</v>
      </c>
      <c r="H185" s="130">
        <v>1</v>
      </c>
      <c r="I185" s="131"/>
      <c r="J185" s="132">
        <f>ROUND(I185*H185,2)</f>
        <v>0</v>
      </c>
      <c r="K185" s="133"/>
      <c r="L185" s="28"/>
      <c r="M185" s="134" t="s">
        <v>1</v>
      </c>
      <c r="N185" s="135" t="s">
        <v>39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120</v>
      </c>
      <c r="AT185" s="138" t="s">
        <v>117</v>
      </c>
      <c r="AU185" s="138" t="s">
        <v>84</v>
      </c>
      <c r="AY185" s="13" t="s">
        <v>115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3" t="s">
        <v>82</v>
      </c>
      <c r="BK185" s="139">
        <f>ROUND(I185*H185,2)</f>
        <v>0</v>
      </c>
      <c r="BL185" s="13" t="s">
        <v>120</v>
      </c>
      <c r="BM185" s="138" t="s">
        <v>246</v>
      </c>
    </row>
    <row r="186" spans="2:65" s="1" customFormat="1" ht="16.5" customHeight="1">
      <c r="B186" s="125"/>
      <c r="C186" s="126" t="s">
        <v>247</v>
      </c>
      <c r="D186" s="126" t="s">
        <v>117</v>
      </c>
      <c r="E186" s="127"/>
      <c r="F186" s="128" t="s">
        <v>267</v>
      </c>
      <c r="G186" s="129" t="s">
        <v>203</v>
      </c>
      <c r="H186" s="130">
        <v>1</v>
      </c>
      <c r="I186" s="131"/>
      <c r="J186" s="132">
        <f>ROUND(I186*H186,2)</f>
        <v>0</v>
      </c>
      <c r="K186" s="133"/>
      <c r="L186" s="28"/>
      <c r="M186" s="134" t="s">
        <v>1</v>
      </c>
      <c r="N186" s="135" t="s">
        <v>39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120</v>
      </c>
      <c r="AT186" s="138" t="s">
        <v>117</v>
      </c>
      <c r="AU186" s="138" t="s">
        <v>84</v>
      </c>
      <c r="AY186" s="13" t="s">
        <v>115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3" t="s">
        <v>82</v>
      </c>
      <c r="BK186" s="139">
        <f>ROUND(I186*H186,2)</f>
        <v>0</v>
      </c>
      <c r="BL186" s="13" t="s">
        <v>120</v>
      </c>
      <c r="BM186" s="138" t="s">
        <v>248</v>
      </c>
    </row>
    <row r="187" spans="2:65" s="11" customFormat="1" ht="23" customHeight="1">
      <c r="B187" s="113"/>
      <c r="D187" s="114" t="s">
        <v>73</v>
      </c>
      <c r="E187" s="123"/>
      <c r="F187" s="123" t="s">
        <v>249</v>
      </c>
      <c r="I187" s="116"/>
      <c r="J187" s="124">
        <f>BK187</f>
        <v>0</v>
      </c>
      <c r="L187" s="113"/>
      <c r="M187" s="118"/>
      <c r="P187" s="119">
        <f>SUM(P188:P190)</f>
        <v>0</v>
      </c>
      <c r="R187" s="119">
        <f>SUM(R188:R190)</f>
        <v>0</v>
      </c>
      <c r="T187" s="120">
        <f>SUM(T188:T190)</f>
        <v>0</v>
      </c>
      <c r="AR187" s="114" t="s">
        <v>82</v>
      </c>
      <c r="AT187" s="121" t="s">
        <v>73</v>
      </c>
      <c r="AU187" s="121" t="s">
        <v>82</v>
      </c>
      <c r="AY187" s="114" t="s">
        <v>115</v>
      </c>
      <c r="BK187" s="122">
        <f>SUM(BK188:BK190)</f>
        <v>0</v>
      </c>
    </row>
    <row r="188" spans="2:65" s="1" customFormat="1" ht="16.5" customHeight="1">
      <c r="B188" s="125"/>
      <c r="C188" s="126" t="s">
        <v>184</v>
      </c>
      <c r="D188" s="126" t="s">
        <v>117</v>
      </c>
      <c r="E188" s="127"/>
      <c r="F188" s="128" t="s">
        <v>254</v>
      </c>
      <c r="G188" s="129" t="s">
        <v>203</v>
      </c>
      <c r="H188" s="130">
        <v>1</v>
      </c>
      <c r="I188" s="131"/>
      <c r="J188" s="132">
        <f>ROUND(I188*H188,2)</f>
        <v>0</v>
      </c>
      <c r="K188" s="133"/>
      <c r="L188" s="28"/>
      <c r="M188" s="134" t="s">
        <v>1</v>
      </c>
      <c r="N188" s="135" t="s">
        <v>39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120</v>
      </c>
      <c r="AT188" s="138" t="s">
        <v>117</v>
      </c>
      <c r="AU188" s="138" t="s">
        <v>84</v>
      </c>
      <c r="AY188" s="13" t="s">
        <v>115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3" t="s">
        <v>82</v>
      </c>
      <c r="BK188" s="139">
        <f>ROUND(I188*H188,2)</f>
        <v>0</v>
      </c>
      <c r="BL188" s="13" t="s">
        <v>120</v>
      </c>
      <c r="BM188" s="138" t="s">
        <v>250</v>
      </c>
    </row>
    <row r="189" spans="2:65" s="1" customFormat="1" ht="16.5" customHeight="1">
      <c r="B189" s="125"/>
      <c r="C189" s="126" t="s">
        <v>251</v>
      </c>
      <c r="D189" s="126" t="s">
        <v>117</v>
      </c>
      <c r="E189" s="127"/>
      <c r="F189" s="128" t="s">
        <v>255</v>
      </c>
      <c r="G189" s="129" t="s">
        <v>203</v>
      </c>
      <c r="H189" s="130">
        <v>1</v>
      </c>
      <c r="I189" s="131"/>
      <c r="J189" s="132">
        <f>ROUND(I189*H189,2)</f>
        <v>0</v>
      </c>
      <c r="K189" s="133"/>
      <c r="L189" s="28"/>
      <c r="M189" s="134" t="s">
        <v>1</v>
      </c>
      <c r="N189" s="135" t="s">
        <v>39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120</v>
      </c>
      <c r="AT189" s="138" t="s">
        <v>117</v>
      </c>
      <c r="AU189" s="138" t="s">
        <v>84</v>
      </c>
      <c r="AY189" s="13" t="s">
        <v>115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3" t="s">
        <v>82</v>
      </c>
      <c r="BK189" s="139">
        <f>ROUND(I189*H189,2)</f>
        <v>0</v>
      </c>
      <c r="BL189" s="13" t="s">
        <v>120</v>
      </c>
      <c r="BM189" s="138" t="s">
        <v>252</v>
      </c>
    </row>
    <row r="190" spans="2:65" s="1" customFormat="1" ht="24.15" customHeight="1">
      <c r="B190" s="125"/>
      <c r="C190" s="126" t="s">
        <v>186</v>
      </c>
      <c r="D190" s="126" t="s">
        <v>117</v>
      </c>
      <c r="E190" s="127"/>
      <c r="F190" s="128" t="s">
        <v>256</v>
      </c>
      <c r="G190" s="129" t="s">
        <v>203</v>
      </c>
      <c r="H190" s="130">
        <v>1</v>
      </c>
      <c r="I190" s="131"/>
      <c r="J190" s="132">
        <f>ROUND(I190*H190,2)</f>
        <v>0</v>
      </c>
      <c r="K190" s="133"/>
      <c r="L190" s="28"/>
      <c r="M190" s="152" t="s">
        <v>1</v>
      </c>
      <c r="N190" s="153" t="s">
        <v>39</v>
      </c>
      <c r="O190" s="154"/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38" t="s">
        <v>120</v>
      </c>
      <c r="AT190" s="138" t="s">
        <v>117</v>
      </c>
      <c r="AU190" s="138" t="s">
        <v>84</v>
      </c>
      <c r="AY190" s="13" t="s">
        <v>115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3" t="s">
        <v>82</v>
      </c>
      <c r="BK190" s="139">
        <f>ROUND(I190*H190,2)</f>
        <v>0</v>
      </c>
      <c r="BL190" s="13" t="s">
        <v>120</v>
      </c>
      <c r="BM190" s="138" t="s">
        <v>253</v>
      </c>
    </row>
    <row r="191" spans="2:65" s="1" customFormat="1" ht="6.9" customHeight="1"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28"/>
    </row>
  </sheetData>
  <autoFilter ref="C123:K190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3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01 - Střechy, světlíky</vt:lpstr>
      <vt:lpstr>'01 - Střechy, světlíky'!Názvy_tisku</vt:lpstr>
      <vt:lpstr>'Rekapitulace stavby'!Názvy_tisku</vt:lpstr>
      <vt:lpstr>'01 - Střechy, světlíky'!Oblast_tisku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2025-09-02T07:18:27Z</dcterms:created>
  <dcterms:modified xsi:type="dcterms:W3CDTF">2025-09-08T10:24:51Z</dcterms:modified>
</cp:coreProperties>
</file>